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!Data!\2021_DPT\9359-26_202014 Durdíková_ Tržnice KV_změna a_12.2.2021\"/>
    </mc:Choice>
  </mc:AlternateContent>
  <bookViews>
    <workbookView xWindow="0" yWindow="0" windowWidth="0" windowHeight="0"/>
  </bookViews>
  <sheets>
    <sheet name="Rekapitulace stavby" sheetId="1" r:id="rId1"/>
    <sheet name="SO 100 - Stavební část" sheetId="2" r:id="rId2"/>
    <sheet name="SO 100.1 - Elektroinstala..." sheetId="3" r:id="rId3"/>
    <sheet name="SO 101 - Komunikace " sheetId="4" r:id="rId4"/>
    <sheet name="SO 101H - Komunikace - Ho..." sheetId="5" r:id="rId5"/>
    <sheet name="SO 101.1 - Komunikace - v..." sheetId="6" r:id="rId6"/>
    <sheet name="SO 101.1H - Komunikace - ..." sheetId="7" r:id="rId7"/>
    <sheet name="SO 103 - Elektroinstalace..." sheetId="8" r:id="rId8"/>
    <sheet name="VON - Vedlejší a ostatní ..." sheetId="9" r:id="rId9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'SO 100 - Stavební část'!$C$140:$K$768</definedName>
    <definedName name="_xlnm.Print_Area" localSheetId="1">'SO 100 - Stavební část'!$C$82:$J$122,'SO 100 - Stavební část'!$C$128:$K$768</definedName>
    <definedName name="_xlnm.Print_Titles" localSheetId="1">'SO 100 - Stavební část'!$140:$140</definedName>
    <definedName name="_xlnm._FilterDatabase" localSheetId="2" hidden="1">'SO 100.1 - Elektroinstala...'!$C$124:$K$195</definedName>
    <definedName name="_xlnm.Print_Area" localSheetId="2">'SO 100.1 - Elektroinstala...'!$C$82:$J$106,'SO 100.1 - Elektroinstala...'!$C$112:$K$195</definedName>
    <definedName name="_xlnm.Print_Titles" localSheetId="2">'SO 100.1 - Elektroinstala...'!$124:$124</definedName>
    <definedName name="_xlnm._FilterDatabase" localSheetId="3" hidden="1">'SO 101 - Komunikace '!$C$131:$K$921</definedName>
    <definedName name="_xlnm.Print_Area" localSheetId="3">'SO 101 - Komunikace '!$C$82:$J$113,'SO 101 - Komunikace '!$C$119:$K$921</definedName>
    <definedName name="_xlnm.Print_Titles" localSheetId="3">'SO 101 - Komunikace '!$131:$131</definedName>
    <definedName name="_xlnm._FilterDatabase" localSheetId="4" hidden="1">'SO 101H - Komunikace - Ho...'!$C$128:$K$581</definedName>
    <definedName name="_xlnm.Print_Area" localSheetId="4">'SO 101H - Komunikace - Ho...'!$C$82:$J$110,'SO 101H - Komunikace - Ho...'!$C$116:$K$581</definedName>
    <definedName name="_xlnm.Print_Titles" localSheetId="4">'SO 101H - Komunikace - Ho...'!$128:$128</definedName>
    <definedName name="_xlnm._FilterDatabase" localSheetId="5" hidden="1">'SO 101.1 - Komunikace - v...'!$C$124:$K$226</definedName>
    <definedName name="_xlnm.Print_Area" localSheetId="5">'SO 101.1 - Komunikace - v...'!$C$82:$J$106,'SO 101.1 - Komunikace - v...'!$C$112:$K$226</definedName>
    <definedName name="_xlnm.Print_Titles" localSheetId="5">'SO 101.1 - Komunikace - v...'!$124:$124</definedName>
    <definedName name="_xlnm._FilterDatabase" localSheetId="6" hidden="1">'SO 101.1H - Komunikace - ...'!$C$124:$K$234</definedName>
    <definedName name="_xlnm.Print_Area" localSheetId="6">'SO 101.1H - Komunikace - ...'!$C$82:$J$106,'SO 101.1H - Komunikace - ...'!$C$112:$K$234</definedName>
    <definedName name="_xlnm.Print_Titles" localSheetId="6">'SO 101.1H - Komunikace - ...'!$124:$124</definedName>
    <definedName name="_xlnm._FilterDatabase" localSheetId="7" hidden="1">'SO 103 - Elektroinstalace...'!$C$124:$K$226</definedName>
    <definedName name="_xlnm.Print_Area" localSheetId="7">'SO 103 - Elektroinstalace...'!$C$82:$J$106,'SO 103 - Elektroinstalace...'!$C$112:$K$226</definedName>
    <definedName name="_xlnm.Print_Titles" localSheetId="7">'SO 103 - Elektroinstalace...'!$124:$124</definedName>
    <definedName name="_xlnm._FilterDatabase" localSheetId="8" hidden="1">'VON - Vedlejší a ostatní ...'!$C$121:$K$202</definedName>
    <definedName name="_xlnm.Print_Area" localSheetId="8">'VON - Vedlejší a ostatní ...'!$C$82:$J$103,'VON - Vedlejší a ostatní ...'!$C$109:$K$202</definedName>
    <definedName name="_xlnm.Print_Titles" localSheetId="8">'VON - Vedlejší a ostatní ...'!$121:$121</definedName>
  </definedNames>
  <calcPr/>
</workbook>
</file>

<file path=xl/calcChain.xml><?xml version="1.0" encoding="utf-8"?>
<calcChain xmlns="http://schemas.openxmlformats.org/spreadsheetml/2006/main">
  <c i="9" l="1" r="J37"/>
  <c r="J36"/>
  <c i="1" r="AY102"/>
  <c i="9" r="J35"/>
  <c i="1" r="AX102"/>
  <c i="9"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J119"/>
  <c r="J118"/>
  <c r="F116"/>
  <c r="E114"/>
  <c r="J92"/>
  <c r="J91"/>
  <c r="F89"/>
  <c r="E87"/>
  <c r="J18"/>
  <c r="E18"/>
  <c r="F119"/>
  <c r="J17"/>
  <c r="J15"/>
  <c r="E15"/>
  <c r="F91"/>
  <c r="J14"/>
  <c r="J12"/>
  <c r="J116"/>
  <c r="E7"/>
  <c r="E112"/>
  <c i="8" r="J37"/>
  <c r="J36"/>
  <c i="1" r="AY101"/>
  <c i="8" r="J35"/>
  <c i="1" r="AX101"/>
  <c i="8" r="BI225"/>
  <c r="BH225"/>
  <c r="BG225"/>
  <c r="BF225"/>
  <c r="T225"/>
  <c r="T224"/>
  <c r="R225"/>
  <c r="R224"/>
  <c r="P225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J121"/>
  <c r="F119"/>
  <c r="E117"/>
  <c r="J92"/>
  <c r="J91"/>
  <c r="F89"/>
  <c r="E87"/>
  <c r="J18"/>
  <c r="E18"/>
  <c r="F92"/>
  <c r="J17"/>
  <c r="J15"/>
  <c r="E15"/>
  <c r="F121"/>
  <c r="J14"/>
  <c r="J12"/>
  <c r="J119"/>
  <c r="E7"/>
  <c r="E85"/>
  <c i="7" r="J37"/>
  <c r="J36"/>
  <c i="1" r="AY100"/>
  <c i="7" r="J35"/>
  <c i="1" r="AX100"/>
  <c i="7"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2"/>
  <c r="BH222"/>
  <c r="BG222"/>
  <c r="BF222"/>
  <c r="T222"/>
  <c r="T221"/>
  <c r="R222"/>
  <c r="R221"/>
  <c r="P222"/>
  <c r="P221"/>
  <c r="BI218"/>
  <c r="BH218"/>
  <c r="BG218"/>
  <c r="BF218"/>
  <c r="T218"/>
  <c r="T217"/>
  <c r="R218"/>
  <c r="R217"/>
  <c r="P218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5"/>
  <c r="BH165"/>
  <c r="BG165"/>
  <c r="BF165"/>
  <c r="T165"/>
  <c r="T164"/>
  <c r="R165"/>
  <c r="R164"/>
  <c r="P165"/>
  <c r="P164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6"/>
  <c r="BH146"/>
  <c r="BG146"/>
  <c r="BF146"/>
  <c r="T146"/>
  <c r="R146"/>
  <c r="P146"/>
  <c r="BI142"/>
  <c r="BH142"/>
  <c r="BG142"/>
  <c r="BF142"/>
  <c r="T142"/>
  <c r="R142"/>
  <c r="P142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J122"/>
  <c r="J121"/>
  <c r="F119"/>
  <c r="E117"/>
  <c r="J92"/>
  <c r="J91"/>
  <c r="F89"/>
  <c r="E87"/>
  <c r="J18"/>
  <c r="E18"/>
  <c r="F122"/>
  <c r="J17"/>
  <c r="J15"/>
  <c r="E15"/>
  <c r="F121"/>
  <c r="J14"/>
  <c r="J12"/>
  <c r="J119"/>
  <c r="E7"/>
  <c r="E115"/>
  <c i="6" r="J37"/>
  <c r="J36"/>
  <c i="1" r="AY99"/>
  <c i="6" r="J35"/>
  <c i="1" r="AX99"/>
  <c i="6"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4"/>
  <c r="BH214"/>
  <c r="BG214"/>
  <c r="BF214"/>
  <c r="T214"/>
  <c r="T213"/>
  <c r="R214"/>
  <c r="R213"/>
  <c r="P214"/>
  <c r="P213"/>
  <c r="BI210"/>
  <c r="BH210"/>
  <c r="BG210"/>
  <c r="BF210"/>
  <c r="T210"/>
  <c r="T209"/>
  <c r="R210"/>
  <c r="R209"/>
  <c r="P210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T165"/>
  <c r="R166"/>
  <c r="R165"/>
  <c r="P166"/>
  <c r="P165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R146"/>
  <c r="P146"/>
  <c r="BI142"/>
  <c r="BH142"/>
  <c r="BG142"/>
  <c r="BF142"/>
  <c r="T142"/>
  <c r="R142"/>
  <c r="P142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J122"/>
  <c r="J121"/>
  <c r="F119"/>
  <c r="E117"/>
  <c r="J92"/>
  <c r="J91"/>
  <c r="F89"/>
  <c r="E87"/>
  <c r="J18"/>
  <c r="E18"/>
  <c r="F122"/>
  <c r="J17"/>
  <c r="J15"/>
  <c r="E15"/>
  <c r="F121"/>
  <c r="J14"/>
  <c r="J12"/>
  <c r="J89"/>
  <c r="E7"/>
  <c r="E85"/>
  <c i="5" r="J554"/>
  <c r="J37"/>
  <c r="J36"/>
  <c i="1" r="AY98"/>
  <c i="5" r="J35"/>
  <c i="1" r="AX98"/>
  <c i="5" r="BI577"/>
  <c r="BH577"/>
  <c r="BG577"/>
  <c r="BF577"/>
  <c r="T577"/>
  <c r="R577"/>
  <c r="P577"/>
  <c r="BI573"/>
  <c r="BH573"/>
  <c r="BG573"/>
  <c r="BF573"/>
  <c r="T573"/>
  <c r="R573"/>
  <c r="P573"/>
  <c r="BI569"/>
  <c r="BH569"/>
  <c r="BG569"/>
  <c r="BF569"/>
  <c r="T569"/>
  <c r="R569"/>
  <c r="P569"/>
  <c r="BI565"/>
  <c r="BH565"/>
  <c r="BG565"/>
  <c r="BF565"/>
  <c r="T565"/>
  <c r="R565"/>
  <c r="P565"/>
  <c r="BI561"/>
  <c r="BH561"/>
  <c r="BG561"/>
  <c r="BF561"/>
  <c r="T561"/>
  <c r="R561"/>
  <c r="P561"/>
  <c r="BI557"/>
  <c r="BH557"/>
  <c r="BG557"/>
  <c r="BF557"/>
  <c r="T557"/>
  <c r="R557"/>
  <c r="P557"/>
  <c r="J107"/>
  <c r="BI552"/>
  <c r="BH552"/>
  <c r="BG552"/>
  <c r="BF552"/>
  <c r="T552"/>
  <c r="T551"/>
  <c r="R552"/>
  <c r="R551"/>
  <c r="P552"/>
  <c r="P551"/>
  <c r="BI543"/>
  <c r="BH543"/>
  <c r="BG543"/>
  <c r="BF543"/>
  <c r="T543"/>
  <c r="R543"/>
  <c r="P543"/>
  <c r="BI535"/>
  <c r="BH535"/>
  <c r="BG535"/>
  <c r="BF535"/>
  <c r="T535"/>
  <c r="R535"/>
  <c r="P535"/>
  <c r="BI529"/>
  <c r="BH529"/>
  <c r="BG529"/>
  <c r="BF529"/>
  <c r="T529"/>
  <c r="R529"/>
  <c r="P529"/>
  <c r="BI523"/>
  <c r="BH523"/>
  <c r="BG523"/>
  <c r="BF523"/>
  <c r="T523"/>
  <c r="R523"/>
  <c r="P523"/>
  <c r="BI516"/>
  <c r="BH516"/>
  <c r="BG516"/>
  <c r="BF516"/>
  <c r="T516"/>
  <c r="R516"/>
  <c r="P516"/>
  <c r="BI512"/>
  <c r="BH512"/>
  <c r="BG512"/>
  <c r="BF512"/>
  <c r="T512"/>
  <c r="R512"/>
  <c r="P512"/>
  <c r="BI509"/>
  <c r="BH509"/>
  <c r="BG509"/>
  <c r="BF509"/>
  <c r="T509"/>
  <c r="R509"/>
  <c r="P509"/>
  <c r="BI507"/>
  <c r="BH507"/>
  <c r="BG507"/>
  <c r="BF507"/>
  <c r="T507"/>
  <c r="R507"/>
  <c r="P507"/>
  <c r="BI504"/>
  <c r="BH504"/>
  <c r="BG504"/>
  <c r="BF504"/>
  <c r="T504"/>
  <c r="R504"/>
  <c r="P504"/>
  <c r="BI500"/>
  <c r="BH500"/>
  <c r="BG500"/>
  <c r="BF500"/>
  <c r="T500"/>
  <c r="R500"/>
  <c r="P500"/>
  <c r="BI496"/>
  <c r="BH496"/>
  <c r="BG496"/>
  <c r="BF496"/>
  <c r="T496"/>
  <c r="R496"/>
  <c r="P496"/>
  <c r="BI493"/>
  <c r="BH493"/>
  <c r="BG493"/>
  <c r="BF493"/>
  <c r="T493"/>
  <c r="R493"/>
  <c r="P493"/>
  <c r="BI489"/>
  <c r="BH489"/>
  <c r="BG489"/>
  <c r="BF489"/>
  <c r="T489"/>
  <c r="R489"/>
  <c r="P489"/>
  <c r="BI485"/>
  <c r="BH485"/>
  <c r="BG485"/>
  <c r="BF485"/>
  <c r="T485"/>
  <c r="R485"/>
  <c r="P485"/>
  <c r="BI481"/>
  <c r="BH481"/>
  <c r="BG481"/>
  <c r="BF481"/>
  <c r="T481"/>
  <c r="R481"/>
  <c r="P481"/>
  <c r="BI475"/>
  <c r="BH475"/>
  <c r="BG475"/>
  <c r="BF475"/>
  <c r="T475"/>
  <c r="R475"/>
  <c r="P475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7"/>
  <c r="BH457"/>
  <c r="BG457"/>
  <c r="BF457"/>
  <c r="T457"/>
  <c r="R457"/>
  <c r="P457"/>
  <c r="BI455"/>
  <c r="BH455"/>
  <c r="BG455"/>
  <c r="BF455"/>
  <c r="T455"/>
  <c r="R455"/>
  <c r="P455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0"/>
  <c r="BH380"/>
  <c r="BG380"/>
  <c r="BF380"/>
  <c r="T380"/>
  <c r="R380"/>
  <c r="P380"/>
  <c r="BI376"/>
  <c r="BH376"/>
  <c r="BG376"/>
  <c r="BF376"/>
  <c r="T376"/>
  <c r="R376"/>
  <c r="P376"/>
  <c r="BI371"/>
  <c r="BH371"/>
  <c r="BG371"/>
  <c r="BF371"/>
  <c r="T371"/>
  <c r="R371"/>
  <c r="P371"/>
  <c r="BI364"/>
  <c r="BH364"/>
  <c r="BG364"/>
  <c r="BF364"/>
  <c r="T364"/>
  <c r="R364"/>
  <c r="P364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19"/>
  <c r="BH319"/>
  <c r="BG319"/>
  <c r="BF319"/>
  <c r="T319"/>
  <c r="R319"/>
  <c r="P319"/>
  <c r="BI315"/>
  <c r="BH315"/>
  <c r="BG315"/>
  <c r="BF315"/>
  <c r="T315"/>
  <c r="R315"/>
  <c r="P315"/>
  <c r="BI310"/>
  <c r="BH310"/>
  <c r="BG310"/>
  <c r="BF310"/>
  <c r="T310"/>
  <c r="R310"/>
  <c r="P310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2"/>
  <c r="BH252"/>
  <c r="BG252"/>
  <c r="BF252"/>
  <c r="T252"/>
  <c r="R252"/>
  <c r="P252"/>
  <c r="BI247"/>
  <c r="BH247"/>
  <c r="BG247"/>
  <c r="BF247"/>
  <c r="T247"/>
  <c r="T246"/>
  <c r="R247"/>
  <c r="R246"/>
  <c r="P247"/>
  <c r="P246"/>
  <c r="BI242"/>
  <c r="BH242"/>
  <c r="BG242"/>
  <c r="BF242"/>
  <c r="T242"/>
  <c r="R242"/>
  <c r="P242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5"/>
  <c r="BH195"/>
  <c r="BG195"/>
  <c r="BF195"/>
  <c r="T195"/>
  <c r="R195"/>
  <c r="P195"/>
  <c r="BI189"/>
  <c r="BH189"/>
  <c r="BG189"/>
  <c r="BF189"/>
  <c r="T189"/>
  <c r="R189"/>
  <c r="P189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5"/>
  <c r="BH165"/>
  <c r="BG165"/>
  <c r="BF165"/>
  <c r="T165"/>
  <c r="R165"/>
  <c r="P165"/>
  <c r="BI154"/>
  <c r="BH154"/>
  <c r="BG154"/>
  <c r="BF154"/>
  <c r="T154"/>
  <c r="R154"/>
  <c r="P154"/>
  <c r="BI143"/>
  <c r="BH143"/>
  <c r="BG143"/>
  <c r="BF143"/>
  <c r="T143"/>
  <c r="R143"/>
  <c r="P143"/>
  <c r="BI132"/>
  <c r="BH132"/>
  <c r="BG132"/>
  <c r="BF132"/>
  <c r="T132"/>
  <c r="R132"/>
  <c r="P132"/>
  <c r="J126"/>
  <c r="J125"/>
  <c r="F123"/>
  <c r="E121"/>
  <c r="J92"/>
  <c r="J91"/>
  <c r="F89"/>
  <c r="E87"/>
  <c r="J18"/>
  <c r="E18"/>
  <c r="F126"/>
  <c r="J17"/>
  <c r="J15"/>
  <c r="E15"/>
  <c r="F125"/>
  <c r="J14"/>
  <c r="J12"/>
  <c r="J123"/>
  <c r="E7"/>
  <c r="E119"/>
  <c i="4" r="J870"/>
  <c r="J37"/>
  <c r="J36"/>
  <c i="1" r="AY97"/>
  <c i="4" r="J35"/>
  <c i="1" r="AX97"/>
  <c i="4" r="BI920"/>
  <c r="BH920"/>
  <c r="BG920"/>
  <c r="BF920"/>
  <c r="T920"/>
  <c r="T919"/>
  <c r="R920"/>
  <c r="R919"/>
  <c r="P920"/>
  <c r="P919"/>
  <c r="BI917"/>
  <c r="BH917"/>
  <c r="BG917"/>
  <c r="BF917"/>
  <c r="T917"/>
  <c r="R917"/>
  <c r="P917"/>
  <c r="BI915"/>
  <c r="BH915"/>
  <c r="BG915"/>
  <c r="BF915"/>
  <c r="T915"/>
  <c r="R915"/>
  <c r="P915"/>
  <c r="BI912"/>
  <c r="BH912"/>
  <c r="BG912"/>
  <c r="BF912"/>
  <c r="T912"/>
  <c r="R912"/>
  <c r="P912"/>
  <c r="BI905"/>
  <c r="BH905"/>
  <c r="BG905"/>
  <c r="BF905"/>
  <c r="T905"/>
  <c r="R905"/>
  <c r="P905"/>
  <c r="BI899"/>
  <c r="BH899"/>
  <c r="BG899"/>
  <c r="BF899"/>
  <c r="T899"/>
  <c r="R899"/>
  <c r="P899"/>
  <c r="BI891"/>
  <c r="BH891"/>
  <c r="BG891"/>
  <c r="BF891"/>
  <c r="T891"/>
  <c r="R891"/>
  <c r="P891"/>
  <c r="BI885"/>
  <c r="BH885"/>
  <c r="BG885"/>
  <c r="BF885"/>
  <c r="T885"/>
  <c r="R885"/>
  <c r="P885"/>
  <c r="BI879"/>
  <c r="BH879"/>
  <c r="BG879"/>
  <c r="BF879"/>
  <c r="T879"/>
  <c r="R879"/>
  <c r="P879"/>
  <c r="BI873"/>
  <c r="BH873"/>
  <c r="BG873"/>
  <c r="BF873"/>
  <c r="T873"/>
  <c r="R873"/>
  <c r="P873"/>
  <c r="J109"/>
  <c r="BI868"/>
  <c r="BH868"/>
  <c r="BG868"/>
  <c r="BF868"/>
  <c r="T868"/>
  <c r="T867"/>
  <c r="R868"/>
  <c r="R867"/>
  <c r="P868"/>
  <c r="P867"/>
  <c r="BI859"/>
  <c r="BH859"/>
  <c r="BG859"/>
  <c r="BF859"/>
  <c r="T859"/>
  <c r="R859"/>
  <c r="P859"/>
  <c r="BI851"/>
  <c r="BH851"/>
  <c r="BG851"/>
  <c r="BF851"/>
  <c r="T851"/>
  <c r="R851"/>
  <c r="P851"/>
  <c r="BI843"/>
  <c r="BH843"/>
  <c r="BG843"/>
  <c r="BF843"/>
  <c r="T843"/>
  <c r="R843"/>
  <c r="P843"/>
  <c r="BI834"/>
  <c r="BH834"/>
  <c r="BG834"/>
  <c r="BF834"/>
  <c r="T834"/>
  <c r="R834"/>
  <c r="P834"/>
  <c r="BI826"/>
  <c r="BH826"/>
  <c r="BG826"/>
  <c r="BF826"/>
  <c r="T826"/>
  <c r="R826"/>
  <c r="P826"/>
  <c r="BI821"/>
  <c r="BH821"/>
  <c r="BG821"/>
  <c r="BF821"/>
  <c r="T821"/>
  <c r="R821"/>
  <c r="P821"/>
  <c r="BI818"/>
  <c r="BH818"/>
  <c r="BG818"/>
  <c r="BF818"/>
  <c r="T818"/>
  <c r="R818"/>
  <c r="P818"/>
  <c r="BI816"/>
  <c r="BH816"/>
  <c r="BG816"/>
  <c r="BF816"/>
  <c r="T816"/>
  <c r="R816"/>
  <c r="P816"/>
  <c r="BI813"/>
  <c r="BH813"/>
  <c r="BG813"/>
  <c r="BF813"/>
  <c r="T813"/>
  <c r="R813"/>
  <c r="P813"/>
  <c r="BI810"/>
  <c r="BH810"/>
  <c r="BG810"/>
  <c r="BF810"/>
  <c r="T810"/>
  <c r="R810"/>
  <c r="P810"/>
  <c r="BI806"/>
  <c r="BH806"/>
  <c r="BG806"/>
  <c r="BF806"/>
  <c r="T806"/>
  <c r="R806"/>
  <c r="P806"/>
  <c r="BI802"/>
  <c r="BH802"/>
  <c r="BG802"/>
  <c r="BF802"/>
  <c r="T802"/>
  <c r="R802"/>
  <c r="P802"/>
  <c r="BI798"/>
  <c r="BH798"/>
  <c r="BG798"/>
  <c r="BF798"/>
  <c r="T798"/>
  <c r="R798"/>
  <c r="P798"/>
  <c r="BI794"/>
  <c r="BH794"/>
  <c r="BG794"/>
  <c r="BF794"/>
  <c r="T794"/>
  <c r="R794"/>
  <c r="P794"/>
  <c r="BI789"/>
  <c r="BH789"/>
  <c r="BG789"/>
  <c r="BF789"/>
  <c r="T789"/>
  <c r="R789"/>
  <c r="P789"/>
  <c r="BI783"/>
  <c r="BH783"/>
  <c r="BG783"/>
  <c r="BF783"/>
  <c r="T783"/>
  <c r="R783"/>
  <c r="P783"/>
  <c r="BI781"/>
  <c r="BH781"/>
  <c r="BG781"/>
  <c r="BF781"/>
  <c r="T781"/>
  <c r="R781"/>
  <c r="P781"/>
  <c r="BI777"/>
  <c r="BH777"/>
  <c r="BG777"/>
  <c r="BF777"/>
  <c r="T777"/>
  <c r="R777"/>
  <c r="P777"/>
  <c r="BI773"/>
  <c r="BH773"/>
  <c r="BG773"/>
  <c r="BF773"/>
  <c r="T773"/>
  <c r="R773"/>
  <c r="P773"/>
  <c r="BI769"/>
  <c r="BH769"/>
  <c r="BG769"/>
  <c r="BF769"/>
  <c r="T769"/>
  <c r="R769"/>
  <c r="P769"/>
  <c r="BI765"/>
  <c r="BH765"/>
  <c r="BG765"/>
  <c r="BF765"/>
  <c r="T765"/>
  <c r="R765"/>
  <c r="P765"/>
  <c r="BI761"/>
  <c r="BH761"/>
  <c r="BG761"/>
  <c r="BF761"/>
  <c r="T761"/>
  <c r="R761"/>
  <c r="P761"/>
  <c r="BI757"/>
  <c r="BH757"/>
  <c r="BG757"/>
  <c r="BF757"/>
  <c r="T757"/>
  <c r="R757"/>
  <c r="P757"/>
  <c r="BI752"/>
  <c r="BH752"/>
  <c r="BG752"/>
  <c r="BF752"/>
  <c r="T752"/>
  <c r="R752"/>
  <c r="P752"/>
  <c r="BI748"/>
  <c r="BH748"/>
  <c r="BG748"/>
  <c r="BF748"/>
  <c r="T748"/>
  <c r="R748"/>
  <c r="P748"/>
  <c r="BI744"/>
  <c r="BH744"/>
  <c r="BG744"/>
  <c r="BF744"/>
  <c r="T744"/>
  <c r="R744"/>
  <c r="P744"/>
  <c r="BI739"/>
  <c r="BH739"/>
  <c r="BG739"/>
  <c r="BF739"/>
  <c r="T739"/>
  <c r="R739"/>
  <c r="P739"/>
  <c r="BI735"/>
  <c r="BH735"/>
  <c r="BG735"/>
  <c r="BF735"/>
  <c r="T735"/>
  <c r="R735"/>
  <c r="P735"/>
  <c r="BI732"/>
  <c r="BH732"/>
  <c r="BG732"/>
  <c r="BF732"/>
  <c r="T732"/>
  <c r="R732"/>
  <c r="P732"/>
  <c r="BI729"/>
  <c r="BH729"/>
  <c r="BG729"/>
  <c r="BF729"/>
  <c r="T729"/>
  <c r="R729"/>
  <c r="P729"/>
  <c r="BI726"/>
  <c r="BH726"/>
  <c r="BG726"/>
  <c r="BF726"/>
  <c r="T726"/>
  <c r="R726"/>
  <c r="P726"/>
  <c r="BI722"/>
  <c r="BH722"/>
  <c r="BG722"/>
  <c r="BF722"/>
  <c r="T722"/>
  <c r="R722"/>
  <c r="P722"/>
  <c r="BI718"/>
  <c r="BH718"/>
  <c r="BG718"/>
  <c r="BF718"/>
  <c r="T718"/>
  <c r="R718"/>
  <c r="P718"/>
  <c r="BI714"/>
  <c r="BH714"/>
  <c r="BG714"/>
  <c r="BF714"/>
  <c r="T714"/>
  <c r="R714"/>
  <c r="P714"/>
  <c r="BI710"/>
  <c r="BH710"/>
  <c r="BG710"/>
  <c r="BF710"/>
  <c r="T710"/>
  <c r="R710"/>
  <c r="P710"/>
  <c r="BI704"/>
  <c r="BH704"/>
  <c r="BG704"/>
  <c r="BF704"/>
  <c r="T704"/>
  <c r="R704"/>
  <c r="P704"/>
  <c r="BI700"/>
  <c r="BH700"/>
  <c r="BG700"/>
  <c r="BF700"/>
  <c r="T700"/>
  <c r="R700"/>
  <c r="P700"/>
  <c r="BI696"/>
  <c r="BH696"/>
  <c r="BG696"/>
  <c r="BF696"/>
  <c r="T696"/>
  <c r="R696"/>
  <c r="P696"/>
  <c r="BI692"/>
  <c r="BH692"/>
  <c r="BG692"/>
  <c r="BF692"/>
  <c r="T692"/>
  <c r="R692"/>
  <c r="P692"/>
  <c r="BI687"/>
  <c r="BH687"/>
  <c r="BG687"/>
  <c r="BF687"/>
  <c r="T687"/>
  <c r="R687"/>
  <c r="P687"/>
  <c r="BI679"/>
  <c r="BH679"/>
  <c r="BG679"/>
  <c r="BF679"/>
  <c r="T679"/>
  <c r="R679"/>
  <c r="P679"/>
  <c r="BI672"/>
  <c r="BH672"/>
  <c r="BG672"/>
  <c r="BF672"/>
  <c r="T672"/>
  <c r="R672"/>
  <c r="P672"/>
  <c r="BI668"/>
  <c r="BH668"/>
  <c r="BG668"/>
  <c r="BF668"/>
  <c r="T668"/>
  <c r="R668"/>
  <c r="P668"/>
  <c r="BI664"/>
  <c r="BH664"/>
  <c r="BG664"/>
  <c r="BF664"/>
  <c r="T664"/>
  <c r="R664"/>
  <c r="P664"/>
  <c r="BI660"/>
  <c r="BH660"/>
  <c r="BG660"/>
  <c r="BF660"/>
  <c r="T660"/>
  <c r="R660"/>
  <c r="P660"/>
  <c r="BI657"/>
  <c r="BH657"/>
  <c r="BG657"/>
  <c r="BF657"/>
  <c r="T657"/>
  <c r="R657"/>
  <c r="P657"/>
  <c r="BI653"/>
  <c r="BH653"/>
  <c r="BG653"/>
  <c r="BF653"/>
  <c r="T653"/>
  <c r="R653"/>
  <c r="P653"/>
  <c r="BI647"/>
  <c r="BH647"/>
  <c r="BG647"/>
  <c r="BF647"/>
  <c r="T647"/>
  <c r="R647"/>
  <c r="P647"/>
  <c r="BI640"/>
  <c r="BH640"/>
  <c r="BG640"/>
  <c r="BF640"/>
  <c r="T640"/>
  <c r="R640"/>
  <c r="P640"/>
  <c r="BI636"/>
  <c r="BH636"/>
  <c r="BG636"/>
  <c r="BF636"/>
  <c r="T636"/>
  <c r="R636"/>
  <c r="P636"/>
  <c r="BI632"/>
  <c r="BH632"/>
  <c r="BG632"/>
  <c r="BF632"/>
  <c r="T632"/>
  <c r="R632"/>
  <c r="P632"/>
  <c r="BI629"/>
  <c r="BH629"/>
  <c r="BG629"/>
  <c r="BF629"/>
  <c r="T629"/>
  <c r="R629"/>
  <c r="P629"/>
  <c r="BI626"/>
  <c r="BH626"/>
  <c r="BG626"/>
  <c r="BF626"/>
  <c r="T626"/>
  <c r="R626"/>
  <c r="P626"/>
  <c r="BI623"/>
  <c r="BH623"/>
  <c r="BG623"/>
  <c r="BF623"/>
  <c r="T623"/>
  <c r="R623"/>
  <c r="P623"/>
  <c r="BI619"/>
  <c r="BH619"/>
  <c r="BG619"/>
  <c r="BF619"/>
  <c r="T619"/>
  <c r="R619"/>
  <c r="P619"/>
  <c r="BI615"/>
  <c r="BH615"/>
  <c r="BG615"/>
  <c r="BF615"/>
  <c r="T615"/>
  <c r="R615"/>
  <c r="P615"/>
  <c r="BI612"/>
  <c r="BH612"/>
  <c r="BG612"/>
  <c r="BF612"/>
  <c r="T612"/>
  <c r="R612"/>
  <c r="P612"/>
  <c r="BI609"/>
  <c r="BH609"/>
  <c r="BG609"/>
  <c r="BF609"/>
  <c r="T609"/>
  <c r="R609"/>
  <c r="P609"/>
  <c r="BI605"/>
  <c r="BH605"/>
  <c r="BG605"/>
  <c r="BF605"/>
  <c r="T605"/>
  <c r="R605"/>
  <c r="P605"/>
  <c r="BI601"/>
  <c r="BH601"/>
  <c r="BG601"/>
  <c r="BF601"/>
  <c r="T601"/>
  <c r="R601"/>
  <c r="P601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2"/>
  <c r="BH582"/>
  <c r="BG582"/>
  <c r="BF582"/>
  <c r="T582"/>
  <c r="R582"/>
  <c r="P582"/>
  <c r="BI578"/>
  <c r="BH578"/>
  <c r="BG578"/>
  <c r="BF578"/>
  <c r="T578"/>
  <c r="R578"/>
  <c r="P578"/>
  <c r="BI574"/>
  <c r="BH574"/>
  <c r="BG574"/>
  <c r="BF574"/>
  <c r="T574"/>
  <c r="R574"/>
  <c r="P574"/>
  <c r="BI571"/>
  <c r="BH571"/>
  <c r="BG571"/>
  <c r="BF571"/>
  <c r="T571"/>
  <c r="R571"/>
  <c r="P571"/>
  <c r="BI568"/>
  <c r="BH568"/>
  <c r="BG568"/>
  <c r="BF568"/>
  <c r="T568"/>
  <c r="R568"/>
  <c r="P568"/>
  <c r="BI565"/>
  <c r="BH565"/>
  <c r="BG565"/>
  <c r="BF565"/>
  <c r="T565"/>
  <c r="R565"/>
  <c r="P565"/>
  <c r="BI562"/>
  <c r="BH562"/>
  <c r="BG562"/>
  <c r="BF562"/>
  <c r="T562"/>
  <c r="R562"/>
  <c r="P562"/>
  <c r="BI558"/>
  <c r="BH558"/>
  <c r="BG558"/>
  <c r="BF558"/>
  <c r="T558"/>
  <c r="R558"/>
  <c r="P558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2"/>
  <c r="BH542"/>
  <c r="BG542"/>
  <c r="BF542"/>
  <c r="T542"/>
  <c r="R542"/>
  <c r="P542"/>
  <c r="BI534"/>
  <c r="BH534"/>
  <c r="BG534"/>
  <c r="BF534"/>
  <c r="T534"/>
  <c r="R534"/>
  <c r="P534"/>
  <c r="BI513"/>
  <c r="BH513"/>
  <c r="BG513"/>
  <c r="BF513"/>
  <c r="T513"/>
  <c r="R513"/>
  <c r="P513"/>
  <c r="BI509"/>
  <c r="BH509"/>
  <c r="BG509"/>
  <c r="BF509"/>
  <c r="T509"/>
  <c r="R509"/>
  <c r="P509"/>
  <c r="BI506"/>
  <c r="BH506"/>
  <c r="BG506"/>
  <c r="BF506"/>
  <c r="T506"/>
  <c r="R506"/>
  <c r="P506"/>
  <c r="BI504"/>
  <c r="BH504"/>
  <c r="BG504"/>
  <c r="BF504"/>
  <c r="T504"/>
  <c r="R504"/>
  <c r="P504"/>
  <c r="BI501"/>
  <c r="BH501"/>
  <c r="BG501"/>
  <c r="BF501"/>
  <c r="T501"/>
  <c r="R501"/>
  <c r="P501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1"/>
  <c r="BH491"/>
  <c r="BG491"/>
  <c r="BF491"/>
  <c r="T491"/>
  <c r="R491"/>
  <c r="P491"/>
  <c r="BI488"/>
  <c r="BH488"/>
  <c r="BG488"/>
  <c r="BF488"/>
  <c r="T488"/>
  <c r="R488"/>
  <c r="P488"/>
  <c r="BI486"/>
  <c r="BH486"/>
  <c r="BG486"/>
  <c r="BF486"/>
  <c r="T486"/>
  <c r="R486"/>
  <c r="P486"/>
  <c r="BI482"/>
  <c r="BH482"/>
  <c r="BG482"/>
  <c r="BF482"/>
  <c r="T482"/>
  <c r="R482"/>
  <c r="P482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0"/>
  <c r="BH430"/>
  <c r="BG430"/>
  <c r="BF430"/>
  <c r="T430"/>
  <c r="R430"/>
  <c r="P430"/>
  <c r="BI428"/>
  <c r="BH428"/>
  <c r="BG428"/>
  <c r="BF428"/>
  <c r="T428"/>
  <c r="R428"/>
  <c r="P428"/>
  <c r="BI424"/>
  <c r="BH424"/>
  <c r="BG424"/>
  <c r="BF424"/>
  <c r="T424"/>
  <c r="R424"/>
  <c r="P424"/>
  <c r="BI420"/>
  <c r="BH420"/>
  <c r="BG420"/>
  <c r="BF420"/>
  <c r="T420"/>
  <c r="R420"/>
  <c r="P420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0"/>
  <c r="BH400"/>
  <c r="BG400"/>
  <c r="BF400"/>
  <c r="T400"/>
  <c r="R400"/>
  <c r="P400"/>
  <c r="BI395"/>
  <c r="BH395"/>
  <c r="BG395"/>
  <c r="BF395"/>
  <c r="T395"/>
  <c r="R395"/>
  <c r="P395"/>
  <c r="BI389"/>
  <c r="BH389"/>
  <c r="BG389"/>
  <c r="BF389"/>
  <c r="T389"/>
  <c r="R389"/>
  <c r="P389"/>
  <c r="BI386"/>
  <c r="BH386"/>
  <c r="BG386"/>
  <c r="BF386"/>
  <c r="T386"/>
  <c r="R386"/>
  <c r="P386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60"/>
  <c r="BH360"/>
  <c r="BG360"/>
  <c r="BF360"/>
  <c r="T360"/>
  <c r="R360"/>
  <c r="P360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4"/>
  <c r="BH334"/>
  <c r="BG334"/>
  <c r="BF334"/>
  <c r="T334"/>
  <c r="R334"/>
  <c r="P334"/>
  <c r="BI325"/>
  <c r="BH325"/>
  <c r="BG325"/>
  <c r="BF325"/>
  <c r="T325"/>
  <c r="R325"/>
  <c r="P325"/>
  <c r="BI316"/>
  <c r="BH316"/>
  <c r="BG316"/>
  <c r="BF316"/>
  <c r="T316"/>
  <c r="R316"/>
  <c r="P316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7"/>
  <c r="BH277"/>
  <c r="BG277"/>
  <c r="BF277"/>
  <c r="T277"/>
  <c r="R277"/>
  <c r="P277"/>
  <c r="BI271"/>
  <c r="BH271"/>
  <c r="BG271"/>
  <c r="BF271"/>
  <c r="T271"/>
  <c r="R271"/>
  <c r="P271"/>
  <c r="BI263"/>
  <c r="BH263"/>
  <c r="BG263"/>
  <c r="BF263"/>
  <c r="T263"/>
  <c r="R263"/>
  <c r="P263"/>
  <c r="BI259"/>
  <c r="BH259"/>
  <c r="BG259"/>
  <c r="BF259"/>
  <c r="T259"/>
  <c r="R259"/>
  <c r="P259"/>
  <c r="BI254"/>
  <c r="BH254"/>
  <c r="BG254"/>
  <c r="BF254"/>
  <c r="T254"/>
  <c r="T253"/>
  <c r="R254"/>
  <c r="R253"/>
  <c r="P254"/>
  <c r="P253"/>
  <c r="BI249"/>
  <c r="BH249"/>
  <c r="BG249"/>
  <c r="BF249"/>
  <c r="T249"/>
  <c r="T248"/>
  <c r="R249"/>
  <c r="R248"/>
  <c r="P249"/>
  <c r="P248"/>
  <c r="BI244"/>
  <c r="BH244"/>
  <c r="BG244"/>
  <c r="BF244"/>
  <c r="T244"/>
  <c r="R244"/>
  <c r="P244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55"/>
  <c r="BH155"/>
  <c r="BG155"/>
  <c r="BF155"/>
  <c r="T155"/>
  <c r="R155"/>
  <c r="P155"/>
  <c r="BI145"/>
  <c r="BH145"/>
  <c r="BG145"/>
  <c r="BF145"/>
  <c r="T145"/>
  <c r="R145"/>
  <c r="P145"/>
  <c r="BI135"/>
  <c r="BH135"/>
  <c r="BG135"/>
  <c r="BF135"/>
  <c r="T135"/>
  <c r="R135"/>
  <c r="P135"/>
  <c r="J129"/>
  <c r="J128"/>
  <c r="F126"/>
  <c r="E124"/>
  <c r="J92"/>
  <c r="J91"/>
  <c r="F89"/>
  <c r="E87"/>
  <c r="J18"/>
  <c r="E18"/>
  <c r="F129"/>
  <c r="J17"/>
  <c r="J15"/>
  <c r="E15"/>
  <c r="F128"/>
  <c r="J14"/>
  <c r="J12"/>
  <c r="J126"/>
  <c r="E7"/>
  <c r="E122"/>
  <c i="3" r="J37"/>
  <c r="J36"/>
  <c i="1" r="AY96"/>
  <c i="3" r="J35"/>
  <c i="1" r="AX96"/>
  <c i="3" r="BI194"/>
  <c r="BH194"/>
  <c r="BG194"/>
  <c r="BF194"/>
  <c r="T194"/>
  <c r="T193"/>
  <c r="R194"/>
  <c r="R193"/>
  <c r="P194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T176"/>
  <c r="R177"/>
  <c r="R176"/>
  <c r="P177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J121"/>
  <c r="F119"/>
  <c r="E117"/>
  <c r="J92"/>
  <c r="J91"/>
  <c r="F89"/>
  <c r="E87"/>
  <c r="J18"/>
  <c r="E18"/>
  <c r="F122"/>
  <c r="J17"/>
  <c r="J15"/>
  <c r="E15"/>
  <c r="F121"/>
  <c r="J14"/>
  <c r="J12"/>
  <c r="J119"/>
  <c r="E7"/>
  <c r="E115"/>
  <c i="2" r="J37"/>
  <c r="J36"/>
  <c i="1" r="AY95"/>
  <c i="2" r="J35"/>
  <c i="1" r="AX95"/>
  <c i="2" r="BI766"/>
  <c r="BH766"/>
  <c r="BG766"/>
  <c r="BF766"/>
  <c r="T766"/>
  <c r="R766"/>
  <c r="P766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8"/>
  <c r="BH758"/>
  <c r="BG758"/>
  <c r="BF758"/>
  <c r="T758"/>
  <c r="R758"/>
  <c r="P758"/>
  <c r="BI755"/>
  <c r="BH755"/>
  <c r="BG755"/>
  <c r="BF755"/>
  <c r="T755"/>
  <c r="R755"/>
  <c r="P755"/>
  <c r="BI752"/>
  <c r="BH752"/>
  <c r="BG752"/>
  <c r="BF752"/>
  <c r="T752"/>
  <c r="R752"/>
  <c r="P752"/>
  <c r="BI749"/>
  <c r="BH749"/>
  <c r="BG749"/>
  <c r="BF749"/>
  <c r="T749"/>
  <c r="R749"/>
  <c r="P749"/>
  <c r="BI745"/>
  <c r="BH745"/>
  <c r="BG745"/>
  <c r="BF745"/>
  <c r="T745"/>
  <c r="R745"/>
  <c r="P745"/>
  <c r="BI742"/>
  <c r="BH742"/>
  <c r="BG742"/>
  <c r="BF742"/>
  <c r="T742"/>
  <c r="R742"/>
  <c r="P742"/>
  <c r="BI738"/>
  <c r="BH738"/>
  <c r="BG738"/>
  <c r="BF738"/>
  <c r="T738"/>
  <c r="R738"/>
  <c r="P738"/>
  <c r="BI734"/>
  <c r="BH734"/>
  <c r="BG734"/>
  <c r="BF734"/>
  <c r="T734"/>
  <c r="R734"/>
  <c r="P734"/>
  <c r="BI729"/>
  <c r="BH729"/>
  <c r="BG729"/>
  <c r="BF729"/>
  <c r="T729"/>
  <c r="R729"/>
  <c r="P729"/>
  <c r="BI724"/>
  <c r="BH724"/>
  <c r="BG724"/>
  <c r="BF724"/>
  <c r="T724"/>
  <c r="R724"/>
  <c r="P724"/>
  <c r="BI720"/>
  <c r="BH720"/>
  <c r="BG720"/>
  <c r="BF720"/>
  <c r="T720"/>
  <c r="R720"/>
  <c r="P720"/>
  <c r="BI715"/>
  <c r="BH715"/>
  <c r="BG715"/>
  <c r="BF715"/>
  <c r="T715"/>
  <c r="R715"/>
  <c r="P715"/>
  <c r="BI710"/>
  <c r="BH710"/>
  <c r="BG710"/>
  <c r="BF710"/>
  <c r="T710"/>
  <c r="R710"/>
  <c r="P710"/>
  <c r="BI706"/>
  <c r="BH706"/>
  <c r="BG706"/>
  <c r="BF706"/>
  <c r="T706"/>
  <c r="R706"/>
  <c r="P706"/>
  <c r="BI701"/>
  <c r="BH701"/>
  <c r="BG701"/>
  <c r="BF701"/>
  <c r="T701"/>
  <c r="R701"/>
  <c r="P701"/>
  <c r="BI696"/>
  <c r="BH696"/>
  <c r="BG696"/>
  <c r="BF696"/>
  <c r="T696"/>
  <c r="R696"/>
  <c r="P696"/>
  <c r="BI691"/>
  <c r="BH691"/>
  <c r="BG691"/>
  <c r="BF691"/>
  <c r="T691"/>
  <c r="R691"/>
  <c r="P691"/>
  <c r="BI688"/>
  <c r="BH688"/>
  <c r="BG688"/>
  <c r="BF688"/>
  <c r="T688"/>
  <c r="R688"/>
  <c r="P688"/>
  <c r="BI680"/>
  <c r="BH680"/>
  <c r="BG680"/>
  <c r="BF680"/>
  <c r="T680"/>
  <c r="R680"/>
  <c r="P680"/>
  <c r="BI676"/>
  <c r="BH676"/>
  <c r="BG676"/>
  <c r="BF676"/>
  <c r="T676"/>
  <c r="R676"/>
  <c r="P676"/>
  <c r="BI672"/>
  <c r="BH672"/>
  <c r="BG672"/>
  <c r="BF672"/>
  <c r="T672"/>
  <c r="R672"/>
  <c r="P672"/>
  <c r="BI669"/>
  <c r="BH669"/>
  <c r="BG669"/>
  <c r="BF669"/>
  <c r="T669"/>
  <c r="R669"/>
  <c r="P669"/>
  <c r="BI666"/>
  <c r="BH666"/>
  <c r="BG666"/>
  <c r="BF666"/>
  <c r="T666"/>
  <c r="R666"/>
  <c r="P666"/>
  <c r="BI662"/>
  <c r="BH662"/>
  <c r="BG662"/>
  <c r="BF662"/>
  <c r="T662"/>
  <c r="R662"/>
  <c r="P662"/>
  <c r="BI658"/>
  <c r="BH658"/>
  <c r="BG658"/>
  <c r="BF658"/>
  <c r="T658"/>
  <c r="R658"/>
  <c r="P658"/>
  <c r="BI654"/>
  <c r="BH654"/>
  <c r="BG654"/>
  <c r="BF654"/>
  <c r="T654"/>
  <c r="R654"/>
  <c r="P654"/>
  <c r="BI650"/>
  <c r="BH650"/>
  <c r="BG650"/>
  <c r="BF650"/>
  <c r="T650"/>
  <c r="R650"/>
  <c r="P650"/>
  <c r="BI647"/>
  <c r="BH647"/>
  <c r="BG647"/>
  <c r="BF647"/>
  <c r="T647"/>
  <c r="R647"/>
  <c r="P647"/>
  <c r="BI643"/>
  <c r="BH643"/>
  <c r="BG643"/>
  <c r="BF643"/>
  <c r="T643"/>
  <c r="R643"/>
  <c r="P643"/>
  <c r="BI638"/>
  <c r="BH638"/>
  <c r="BG638"/>
  <c r="BF638"/>
  <c r="T638"/>
  <c r="R638"/>
  <c r="P638"/>
  <c r="BI634"/>
  <c r="BH634"/>
  <c r="BG634"/>
  <c r="BF634"/>
  <c r="T634"/>
  <c r="R634"/>
  <c r="P634"/>
  <c r="BI630"/>
  <c r="BH630"/>
  <c r="BG630"/>
  <c r="BF630"/>
  <c r="T630"/>
  <c r="R630"/>
  <c r="P630"/>
  <c r="BI627"/>
  <c r="BH627"/>
  <c r="BG627"/>
  <c r="BF627"/>
  <c r="T627"/>
  <c r="R627"/>
  <c r="P627"/>
  <c r="BI624"/>
  <c r="BH624"/>
  <c r="BG624"/>
  <c r="BF624"/>
  <c r="T624"/>
  <c r="R624"/>
  <c r="P624"/>
  <c r="BI619"/>
  <c r="BH619"/>
  <c r="BG619"/>
  <c r="BF619"/>
  <c r="T619"/>
  <c r="R619"/>
  <c r="P619"/>
  <c r="BI617"/>
  <c r="BH617"/>
  <c r="BG617"/>
  <c r="BF617"/>
  <c r="T617"/>
  <c r="R617"/>
  <c r="P617"/>
  <c r="BI614"/>
  <c r="BH614"/>
  <c r="BG614"/>
  <c r="BF614"/>
  <c r="T614"/>
  <c r="R614"/>
  <c r="P614"/>
  <c r="BI611"/>
  <c r="BH611"/>
  <c r="BG611"/>
  <c r="BF611"/>
  <c r="T611"/>
  <c r="R611"/>
  <c r="P611"/>
  <c r="BI607"/>
  <c r="BH607"/>
  <c r="BG607"/>
  <c r="BF607"/>
  <c r="T607"/>
  <c r="R607"/>
  <c r="P607"/>
  <c r="BI605"/>
  <c r="BH605"/>
  <c r="BG605"/>
  <c r="BF605"/>
  <c r="T605"/>
  <c r="R605"/>
  <c r="P605"/>
  <c r="BI602"/>
  <c r="BH602"/>
  <c r="BG602"/>
  <c r="BF602"/>
  <c r="T602"/>
  <c r="R602"/>
  <c r="P602"/>
  <c r="BI599"/>
  <c r="BH599"/>
  <c r="BG599"/>
  <c r="BF599"/>
  <c r="T599"/>
  <c r="R599"/>
  <c r="P599"/>
  <c r="BI596"/>
  <c r="BH596"/>
  <c r="BG596"/>
  <c r="BF596"/>
  <c r="T596"/>
  <c r="R596"/>
  <c r="P596"/>
  <c r="BI593"/>
  <c r="BH593"/>
  <c r="BG593"/>
  <c r="BF593"/>
  <c r="T593"/>
  <c r="R593"/>
  <c r="P593"/>
  <c r="BI590"/>
  <c r="BH590"/>
  <c r="BG590"/>
  <c r="BF590"/>
  <c r="T590"/>
  <c r="R590"/>
  <c r="P590"/>
  <c r="BI587"/>
  <c r="BH587"/>
  <c r="BG587"/>
  <c r="BF587"/>
  <c r="T587"/>
  <c r="R587"/>
  <c r="P587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70"/>
  <c r="BH570"/>
  <c r="BG570"/>
  <c r="BF570"/>
  <c r="T570"/>
  <c r="R570"/>
  <c r="P570"/>
  <c r="BI566"/>
  <c r="BH566"/>
  <c r="BG566"/>
  <c r="BF566"/>
  <c r="T566"/>
  <c r="R566"/>
  <c r="P566"/>
  <c r="BI563"/>
  <c r="BH563"/>
  <c r="BG563"/>
  <c r="BF563"/>
  <c r="T563"/>
  <c r="R563"/>
  <c r="P563"/>
  <c r="BI559"/>
  <c r="BH559"/>
  <c r="BG559"/>
  <c r="BF559"/>
  <c r="T559"/>
  <c r="R559"/>
  <c r="P559"/>
  <c r="BI555"/>
  <c r="BH555"/>
  <c r="BG555"/>
  <c r="BF555"/>
  <c r="T555"/>
  <c r="R555"/>
  <c r="P555"/>
  <c r="BI551"/>
  <c r="BH551"/>
  <c r="BG551"/>
  <c r="BF551"/>
  <c r="T551"/>
  <c r="T550"/>
  <c r="R551"/>
  <c r="R550"/>
  <c r="P551"/>
  <c r="P550"/>
  <c r="BI547"/>
  <c r="BH547"/>
  <c r="BG547"/>
  <c r="BF547"/>
  <c r="T547"/>
  <c r="R547"/>
  <c r="P547"/>
  <c r="BI544"/>
  <c r="BH544"/>
  <c r="BG544"/>
  <c r="BF544"/>
  <c r="T544"/>
  <c r="R544"/>
  <c r="P544"/>
  <c r="BI541"/>
  <c r="BH541"/>
  <c r="BG541"/>
  <c r="BF541"/>
  <c r="T541"/>
  <c r="R541"/>
  <c r="P541"/>
  <c r="BI538"/>
  <c r="BH538"/>
  <c r="BG538"/>
  <c r="BF538"/>
  <c r="T538"/>
  <c r="R538"/>
  <c r="P538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2"/>
  <c r="BH522"/>
  <c r="BG522"/>
  <c r="BF522"/>
  <c r="T522"/>
  <c r="R522"/>
  <c r="P522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6"/>
  <c r="BH506"/>
  <c r="BG506"/>
  <c r="BF506"/>
  <c r="T506"/>
  <c r="R506"/>
  <c r="P506"/>
  <c r="BI502"/>
  <c r="BH502"/>
  <c r="BG502"/>
  <c r="BF502"/>
  <c r="T502"/>
  <c r="R502"/>
  <c r="P502"/>
  <c r="BI498"/>
  <c r="BH498"/>
  <c r="BG498"/>
  <c r="BF498"/>
  <c r="T498"/>
  <c r="R498"/>
  <c r="P498"/>
  <c r="BI496"/>
  <c r="BH496"/>
  <c r="BG496"/>
  <c r="BF496"/>
  <c r="T496"/>
  <c r="R496"/>
  <c r="P496"/>
  <c r="BI492"/>
  <c r="BH492"/>
  <c r="BG492"/>
  <c r="BF492"/>
  <c r="T492"/>
  <c r="R492"/>
  <c r="P492"/>
  <c r="BI488"/>
  <c r="BH488"/>
  <c r="BG488"/>
  <c r="BF488"/>
  <c r="T488"/>
  <c r="R488"/>
  <c r="P488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70"/>
  <c r="BH470"/>
  <c r="BG470"/>
  <c r="BF470"/>
  <c r="T470"/>
  <c r="R470"/>
  <c r="P470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42"/>
  <c r="BH442"/>
  <c r="BG442"/>
  <c r="BF442"/>
  <c r="T442"/>
  <c r="R442"/>
  <c r="P442"/>
  <c r="BI439"/>
  <c r="BH439"/>
  <c r="BG439"/>
  <c r="BF439"/>
  <c r="T439"/>
  <c r="R439"/>
  <c r="P439"/>
  <c r="BI435"/>
  <c r="BH435"/>
  <c r="BG435"/>
  <c r="BF435"/>
  <c r="T435"/>
  <c r="R435"/>
  <c r="P435"/>
  <c r="BI433"/>
  <c r="BH433"/>
  <c r="BG433"/>
  <c r="BF433"/>
  <c r="T433"/>
  <c r="R433"/>
  <c r="P433"/>
  <c r="BI430"/>
  <c r="BH430"/>
  <c r="BG430"/>
  <c r="BF430"/>
  <c r="T430"/>
  <c r="R430"/>
  <c r="P430"/>
  <c r="BI426"/>
  <c r="BH426"/>
  <c r="BG426"/>
  <c r="BF426"/>
  <c r="T426"/>
  <c r="R426"/>
  <c r="P426"/>
  <c r="BI424"/>
  <c r="BH424"/>
  <c r="BG424"/>
  <c r="BF424"/>
  <c r="T424"/>
  <c r="R424"/>
  <c r="P424"/>
  <c r="BI421"/>
  <c r="BH421"/>
  <c r="BG421"/>
  <c r="BF421"/>
  <c r="T421"/>
  <c r="R421"/>
  <c r="P421"/>
  <c r="BI417"/>
  <c r="BH417"/>
  <c r="BG417"/>
  <c r="BF417"/>
  <c r="T417"/>
  <c r="R417"/>
  <c r="P417"/>
  <c r="BI411"/>
  <c r="BH411"/>
  <c r="BG411"/>
  <c r="BF411"/>
  <c r="T411"/>
  <c r="R411"/>
  <c r="P411"/>
  <c r="BI409"/>
  <c r="BH409"/>
  <c r="BG409"/>
  <c r="BF409"/>
  <c r="T409"/>
  <c r="R409"/>
  <c r="P409"/>
  <c r="BI405"/>
  <c r="BH405"/>
  <c r="BG405"/>
  <c r="BF405"/>
  <c r="T405"/>
  <c r="R405"/>
  <c r="P405"/>
  <c r="BI402"/>
  <c r="BH402"/>
  <c r="BG402"/>
  <c r="BF402"/>
  <c r="T402"/>
  <c r="R402"/>
  <c r="P402"/>
  <c r="BI400"/>
  <c r="BH400"/>
  <c r="BG400"/>
  <c r="BF400"/>
  <c r="T400"/>
  <c r="R400"/>
  <c r="P400"/>
  <c r="BI395"/>
  <c r="BH395"/>
  <c r="BG395"/>
  <c r="BF395"/>
  <c r="T395"/>
  <c r="R395"/>
  <c r="P395"/>
  <c r="BI393"/>
  <c r="BH393"/>
  <c r="BG393"/>
  <c r="BF393"/>
  <c r="T393"/>
  <c r="R393"/>
  <c r="P393"/>
  <c r="BI389"/>
  <c r="BH389"/>
  <c r="BG389"/>
  <c r="BF389"/>
  <c r="T389"/>
  <c r="R389"/>
  <c r="P389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5"/>
  <c r="BH375"/>
  <c r="BG375"/>
  <c r="BF375"/>
  <c r="T375"/>
  <c r="R375"/>
  <c r="P375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0"/>
  <c r="BH320"/>
  <c r="BG320"/>
  <c r="BF320"/>
  <c r="T320"/>
  <c r="R320"/>
  <c r="P320"/>
  <c r="BI315"/>
  <c r="BH315"/>
  <c r="BG315"/>
  <c r="BF315"/>
  <c r="T315"/>
  <c r="R315"/>
  <c r="P315"/>
  <c r="BI313"/>
  <c r="BH313"/>
  <c r="BG313"/>
  <c r="BF313"/>
  <c r="T313"/>
  <c r="R313"/>
  <c r="P313"/>
  <c r="BI307"/>
  <c r="BH307"/>
  <c r="BG307"/>
  <c r="BF307"/>
  <c r="T307"/>
  <c r="R307"/>
  <c r="P307"/>
  <c r="BI301"/>
  <c r="BH301"/>
  <c r="BG301"/>
  <c r="BF301"/>
  <c r="T301"/>
  <c r="R301"/>
  <c r="P301"/>
  <c r="BI298"/>
  <c r="BH298"/>
  <c r="BG298"/>
  <c r="BF298"/>
  <c r="T298"/>
  <c r="R298"/>
  <c r="P298"/>
  <c r="BI293"/>
  <c r="BH293"/>
  <c r="BG293"/>
  <c r="BF293"/>
  <c r="T293"/>
  <c r="R293"/>
  <c r="P293"/>
  <c r="BI289"/>
  <c r="BH289"/>
  <c r="BG289"/>
  <c r="BF289"/>
  <c r="T289"/>
  <c r="R289"/>
  <c r="P289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29"/>
  <c r="BH229"/>
  <c r="BG229"/>
  <c r="BF229"/>
  <c r="T229"/>
  <c r="R229"/>
  <c r="P229"/>
  <c r="BI221"/>
  <c r="BH221"/>
  <c r="BG221"/>
  <c r="BF221"/>
  <c r="T221"/>
  <c r="R221"/>
  <c r="P221"/>
  <c r="BI206"/>
  <c r="BH206"/>
  <c r="BG206"/>
  <c r="BF206"/>
  <c r="T206"/>
  <c r="R206"/>
  <c r="P206"/>
  <c r="BI190"/>
  <c r="BH190"/>
  <c r="BG190"/>
  <c r="BF190"/>
  <c r="T190"/>
  <c r="R190"/>
  <c r="P190"/>
  <c r="BI187"/>
  <c r="BH187"/>
  <c r="BG187"/>
  <c r="BF187"/>
  <c r="T187"/>
  <c r="R187"/>
  <c r="P18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J138"/>
  <c r="J137"/>
  <c r="F135"/>
  <c r="E133"/>
  <c r="J92"/>
  <c r="J91"/>
  <c r="F89"/>
  <c r="E87"/>
  <c r="J18"/>
  <c r="E18"/>
  <c r="F92"/>
  <c r="J17"/>
  <c r="J15"/>
  <c r="E15"/>
  <c r="F137"/>
  <c r="J14"/>
  <c r="J12"/>
  <c r="J135"/>
  <c r="E7"/>
  <c r="E131"/>
  <c i="1" r="L90"/>
  <c r="AM90"/>
  <c r="AM89"/>
  <c r="L89"/>
  <c r="AM87"/>
  <c r="L87"/>
  <c r="L85"/>
  <c r="L84"/>
  <c i="9" r="BK200"/>
  <c r="J198"/>
  <c r="BK192"/>
  <c r="BK190"/>
  <c r="BK183"/>
  <c r="J177"/>
  <c r="J165"/>
  <c r="J158"/>
  <c r="BK155"/>
  <c r="BK152"/>
  <c r="J144"/>
  <c r="J140"/>
  <c r="J138"/>
  <c r="J136"/>
  <c r="J134"/>
  <c r="BK132"/>
  <c r="J130"/>
  <c r="BK126"/>
  <c i="8" r="BK225"/>
  <c r="J218"/>
  <c r="J212"/>
  <c r="BK210"/>
  <c r="BK208"/>
  <c r="J206"/>
  <c r="BK194"/>
  <c r="J188"/>
  <c r="BK186"/>
  <c r="BK184"/>
  <c r="J176"/>
  <c r="J170"/>
  <c r="J168"/>
  <c r="J166"/>
  <c r="BK164"/>
  <c r="J162"/>
  <c r="J159"/>
  <c r="J155"/>
  <c r="BK153"/>
  <c r="J149"/>
  <c r="J139"/>
  <c r="BK137"/>
  <c r="BK134"/>
  <c r="BK132"/>
  <c r="BK130"/>
  <c r="BK128"/>
  <c i="7" r="BK215"/>
  <c r="BK203"/>
  <c r="BK199"/>
  <c r="BK192"/>
  <c r="BK188"/>
  <c r="J177"/>
  <c r="BK174"/>
  <c r="J165"/>
  <c r="BK161"/>
  <c r="BK153"/>
  <c r="J146"/>
  <c r="BK136"/>
  <c r="J132"/>
  <c i="6" r="J225"/>
  <c r="BK197"/>
  <c r="BK195"/>
  <c r="J189"/>
  <c r="BK180"/>
  <c r="J173"/>
  <c r="BK154"/>
  <c r="J151"/>
  <c r="J142"/>
  <c i="5" r="J561"/>
  <c r="J543"/>
  <c r="J535"/>
  <c r="J529"/>
  <c r="BK516"/>
  <c r="J512"/>
  <c r="J507"/>
  <c r="J500"/>
  <c r="J496"/>
  <c r="J489"/>
  <c r="BK485"/>
  <c r="J467"/>
  <c r="J455"/>
  <c r="J449"/>
  <c r="J442"/>
  <c r="BK438"/>
  <c r="J434"/>
  <c r="J423"/>
  <c r="J420"/>
  <c r="J417"/>
  <c r="J403"/>
  <c r="J399"/>
  <c r="BK391"/>
  <c r="BK383"/>
  <c r="BK380"/>
  <c r="J376"/>
  <c r="J364"/>
  <c r="BK360"/>
  <c r="J357"/>
  <c r="BK347"/>
  <c r="J344"/>
  <c r="J341"/>
  <c r="BK335"/>
  <c r="BK333"/>
  <c r="J329"/>
  <c r="BK315"/>
  <c r="BK303"/>
  <c r="J292"/>
  <c r="BK288"/>
  <c r="BK274"/>
  <c r="BK252"/>
  <c r="BK247"/>
  <c r="BK237"/>
  <c r="J231"/>
  <c r="J217"/>
  <c r="J209"/>
  <c r="BK206"/>
  <c r="BK195"/>
  <c r="BK189"/>
  <c r="J183"/>
  <c r="J171"/>
  <c r="J165"/>
  <c r="J143"/>
  <c r="J132"/>
  <c i="4" r="BK920"/>
  <c r="BK917"/>
  <c r="J915"/>
  <c r="J912"/>
  <c r="J905"/>
  <c r="J899"/>
  <c r="J891"/>
  <c r="BK885"/>
  <c r="BK873"/>
  <c r="BK868"/>
  <c r="J859"/>
  <c r="BK851"/>
  <c r="J843"/>
  <c r="J834"/>
  <c r="J826"/>
  <c r="J821"/>
  <c r="J818"/>
  <c r="BK813"/>
  <c r="BK806"/>
  <c r="BK794"/>
  <c r="J789"/>
  <c r="BK783"/>
  <c r="J781"/>
  <c r="J769"/>
  <c r="J761"/>
  <c r="J757"/>
  <c r="BK748"/>
  <c r="J744"/>
  <c r="BK739"/>
  <c r="BK735"/>
  <c r="J732"/>
  <c r="BK722"/>
  <c r="BK718"/>
  <c r="BK714"/>
  <c r="BK710"/>
  <c r="BK704"/>
  <c r="BK700"/>
  <c r="J696"/>
  <c r="BK687"/>
  <c r="J679"/>
  <c r="BK672"/>
  <c r="J664"/>
  <c r="BK660"/>
  <c r="BK653"/>
  <c r="J647"/>
  <c r="J640"/>
  <c r="J632"/>
  <c r="BK626"/>
  <c r="BK619"/>
  <c r="J609"/>
  <c r="J601"/>
  <c r="J595"/>
  <c r="BK589"/>
  <c r="BK585"/>
  <c r="BK582"/>
  <c r="BK578"/>
  <c r="J571"/>
  <c r="BK565"/>
  <c r="BK558"/>
  <c r="BK553"/>
  <c r="BK550"/>
  <c r="BK547"/>
  <c r="BK513"/>
  <c r="J509"/>
  <c r="J506"/>
  <c r="J504"/>
  <c r="BK496"/>
  <c r="J493"/>
  <c r="BK491"/>
  <c r="BK488"/>
  <c r="J486"/>
  <c r="BK477"/>
  <c r="J473"/>
  <c r="BK467"/>
  <c r="J465"/>
  <c r="J463"/>
  <c r="J459"/>
  <c r="BK452"/>
  <c r="BK448"/>
  <c r="J446"/>
  <c r="BK444"/>
  <c r="BK439"/>
  <c r="J437"/>
  <c r="BK428"/>
  <c r="BK413"/>
  <c r="BK409"/>
  <c r="J405"/>
  <c r="J400"/>
  <c r="BK395"/>
  <c r="J389"/>
  <c r="BK386"/>
  <c r="J382"/>
  <c r="J372"/>
  <c r="BK368"/>
  <c r="BK360"/>
  <c r="J353"/>
  <c r="BK349"/>
  <c r="J345"/>
  <c r="BK325"/>
  <c r="J307"/>
  <c r="J303"/>
  <c r="J299"/>
  <c r="J290"/>
  <c r="BK286"/>
  <c r="J282"/>
  <c r="BK277"/>
  <c r="BK271"/>
  <c r="J263"/>
  <c r="J259"/>
  <c r="J249"/>
  <c r="BK244"/>
  <c r="J236"/>
  <c r="BK223"/>
  <c r="BK210"/>
  <c r="J204"/>
  <c r="BK200"/>
  <c r="BK190"/>
  <c r="J185"/>
  <c r="J180"/>
  <c r="J175"/>
  <c r="J170"/>
  <c r="BK165"/>
  <c r="BK155"/>
  <c r="J145"/>
  <c i="3" r="J194"/>
  <c r="BK191"/>
  <c r="BK189"/>
  <c r="BK185"/>
  <c r="J180"/>
  <c r="J177"/>
  <c r="J174"/>
  <c r="BK172"/>
  <c r="J170"/>
  <c r="J168"/>
  <c r="J165"/>
  <c r="J161"/>
  <c r="BK159"/>
  <c r="BK157"/>
  <c r="BK153"/>
  <c r="BK145"/>
  <c r="J135"/>
  <c r="BK134"/>
  <c r="J132"/>
  <c r="BK130"/>
  <c r="BK128"/>
  <c i="2" r="J745"/>
  <c r="BK742"/>
  <c r="BK734"/>
  <c r="J724"/>
  <c r="J720"/>
  <c r="BK715"/>
  <c r="J706"/>
  <c r="J701"/>
  <c r="BK696"/>
  <c r="BK691"/>
  <c r="J688"/>
  <c r="J680"/>
  <c r="BK658"/>
  <c r="J658"/>
  <c r="BK643"/>
  <c r="BK638"/>
  <c r="J634"/>
  <c r="BK630"/>
  <c r="J627"/>
  <c r="BK624"/>
  <c r="J619"/>
  <c r="BK617"/>
  <c r="J611"/>
  <c r="BK607"/>
  <c r="J605"/>
  <c r="BK599"/>
  <c r="BK593"/>
  <c r="J580"/>
  <c r="J574"/>
  <c r="BK570"/>
  <c r="BK563"/>
  <c r="BK559"/>
  <c r="BK551"/>
  <c r="J544"/>
  <c r="J541"/>
  <c r="BK538"/>
  <c r="J527"/>
  <c r="BK522"/>
  <c r="BK519"/>
  <c r="BK506"/>
  <c r="J498"/>
  <c r="BK496"/>
  <c r="BK492"/>
  <c r="J488"/>
  <c r="J484"/>
  <c r="BK481"/>
  <c r="BK475"/>
  <c r="BK470"/>
  <c r="J461"/>
  <c r="BK458"/>
  <c r="BK453"/>
  <c r="BK450"/>
  <c r="BK444"/>
  <c r="J439"/>
  <c r="J430"/>
  <c r="BK424"/>
  <c r="BK421"/>
  <c r="BK417"/>
  <c r="BK411"/>
  <c r="BK405"/>
  <c r="J395"/>
  <c r="BK389"/>
  <c r="J386"/>
  <c r="J382"/>
  <c r="J378"/>
  <c r="J371"/>
  <c r="BK365"/>
  <c r="BK362"/>
  <c r="BK354"/>
  <c r="BK349"/>
  <c r="BK345"/>
  <c r="J338"/>
  <c r="BK333"/>
  <c r="BK328"/>
  <c r="J320"/>
  <c r="J315"/>
  <c r="J307"/>
  <c r="J301"/>
  <c r="BK298"/>
  <c r="BK289"/>
  <c r="J282"/>
  <c r="J277"/>
  <c r="BK274"/>
  <c r="BK270"/>
  <c r="J267"/>
  <c r="BK264"/>
  <c r="BK257"/>
  <c r="J250"/>
  <c r="J238"/>
  <c r="J229"/>
  <c r="BK221"/>
  <c r="J187"/>
  <c r="BK167"/>
  <c r="BK162"/>
  <c r="BK153"/>
  <c r="BK147"/>
  <c r="J144"/>
  <c i="1" r="AS94"/>
  <c i="9" r="J200"/>
  <c r="BK198"/>
  <c r="BK194"/>
  <c r="J194"/>
  <c r="J192"/>
  <c r="J190"/>
  <c r="BK188"/>
  <c r="BK185"/>
  <c r="J181"/>
  <c r="J174"/>
  <c r="J171"/>
  <c r="BK162"/>
  <c r="J148"/>
  <c r="BK146"/>
  <c r="BK144"/>
  <c r="J142"/>
  <c r="BK140"/>
  <c r="BK134"/>
  <c i="8" r="J222"/>
  <c r="BK220"/>
  <c r="J214"/>
  <c r="J210"/>
  <c r="BK198"/>
  <c r="J196"/>
  <c r="J194"/>
  <c r="BK192"/>
  <c r="J190"/>
  <c r="BK188"/>
  <c r="J184"/>
  <c r="J180"/>
  <c r="BK178"/>
  <c r="BK174"/>
  <c r="J172"/>
  <c r="BK170"/>
  <c r="BK149"/>
  <c r="J147"/>
  <c r="J145"/>
  <c r="J141"/>
  <c r="J134"/>
  <c i="7" r="J230"/>
  <c r="BK227"/>
  <c r="J222"/>
  <c r="J205"/>
  <c r="J199"/>
  <c r="BK197"/>
  <c r="J194"/>
  <c r="BK184"/>
  <c r="J174"/>
  <c r="BK170"/>
  <c r="J161"/>
  <c r="BK157"/>
  <c r="J153"/>
  <c r="J151"/>
  <c r="BK142"/>
  <c r="BK128"/>
  <c i="6" r="J222"/>
  <c r="BK210"/>
  <c r="BK202"/>
  <c r="J197"/>
  <c r="BK191"/>
  <c r="J184"/>
  <c r="J180"/>
  <c r="BK176"/>
  <c r="BK173"/>
  <c r="J171"/>
  <c r="BK166"/>
  <c r="BK162"/>
  <c r="BK158"/>
  <c r="BK151"/>
  <c r="J146"/>
  <c i="5" r="J565"/>
  <c r="BK561"/>
  <c r="J557"/>
  <c r="BK512"/>
  <c r="J485"/>
  <c r="BK481"/>
  <c r="BK449"/>
  <c r="J447"/>
  <c r="J445"/>
  <c r="J438"/>
  <c r="BK434"/>
  <c r="J429"/>
  <c r="BK426"/>
  <c r="BK420"/>
  <c r="BK417"/>
  <c r="BK395"/>
  <c r="BK385"/>
  <c r="BK357"/>
  <c r="J354"/>
  <c r="BK352"/>
  <c r="J349"/>
  <c r="BK339"/>
  <c r="J337"/>
  <c r="J333"/>
  <c r="BK331"/>
  <c r="BK327"/>
  <c r="BK324"/>
  <c r="J319"/>
  <c r="J315"/>
  <c r="J310"/>
  <c r="BK306"/>
  <c r="J303"/>
  <c r="J300"/>
  <c r="J296"/>
  <c r="BK292"/>
  <c r="BK284"/>
  <c r="BK278"/>
  <c r="J274"/>
  <c r="J270"/>
  <c r="J266"/>
  <c r="J262"/>
  <c r="BK258"/>
  <c r="J258"/>
  <c r="J252"/>
  <c r="J247"/>
  <c r="J242"/>
  <c r="BK234"/>
  <c r="BK231"/>
  <c r="BK227"/>
  <c r="BK222"/>
  <c r="J212"/>
  <c r="J202"/>
  <c r="J195"/>
  <c r="J189"/>
  <c r="BK183"/>
  <c r="J177"/>
  <c r="BK165"/>
  <c r="BK154"/>
  <c r="BK132"/>
  <c i="4" r="BK879"/>
  <c r="BK859"/>
  <c r="BK843"/>
  <c r="BK834"/>
  <c r="BK818"/>
  <c r="J816"/>
  <c r="J810"/>
  <c r="J806"/>
  <c r="J802"/>
  <c r="BK798"/>
  <c r="BK789"/>
  <c r="BK781"/>
  <c r="BK777"/>
  <c r="BK773"/>
  <c r="J765"/>
  <c r="BK757"/>
  <c r="J752"/>
  <c r="J748"/>
  <c r="BK744"/>
  <c r="BK732"/>
  <c r="BK729"/>
  <c r="BK726"/>
  <c r="J722"/>
  <c r="J718"/>
  <c r="BK696"/>
  <c r="BK692"/>
  <c r="J668"/>
  <c r="J660"/>
  <c r="J657"/>
  <c r="J653"/>
  <c r="BK640"/>
  <c r="BK636"/>
  <c r="BK629"/>
  <c r="BK623"/>
  <c r="BK615"/>
  <c r="J612"/>
  <c r="BK609"/>
  <c r="J605"/>
  <c r="BK597"/>
  <c r="BK595"/>
  <c r="J593"/>
  <c r="J589"/>
  <c r="J587"/>
  <c r="J585"/>
  <c r="J582"/>
  <c r="J574"/>
  <c r="BK571"/>
  <c r="BK568"/>
  <c r="J565"/>
  <c r="J562"/>
  <c r="J558"/>
  <c r="J550"/>
  <c r="J547"/>
  <c r="J542"/>
  <c r="BK534"/>
  <c r="BK509"/>
  <c r="BK504"/>
  <c r="BK501"/>
  <c r="J499"/>
  <c r="BK493"/>
  <c r="J491"/>
  <c r="BK486"/>
  <c r="BK482"/>
  <c r="BK479"/>
  <c r="BK475"/>
  <c r="J469"/>
  <c r="BK465"/>
  <c r="BK461"/>
  <c r="BK459"/>
  <c r="J452"/>
  <c r="J450"/>
  <c r="BK446"/>
  <c r="BK441"/>
  <c r="J439"/>
  <c r="J435"/>
  <c r="J430"/>
  <c r="J428"/>
  <c r="BK424"/>
  <c r="J420"/>
  <c r="BK417"/>
  <c r="J409"/>
  <c r="BK400"/>
  <c r="J395"/>
  <c r="BK389"/>
  <c r="BK379"/>
  <c r="J376"/>
  <c r="J364"/>
  <c r="BK353"/>
  <c r="J349"/>
  <c r="BK341"/>
  <c r="J334"/>
  <c r="BK316"/>
  <c r="BK311"/>
  <c r="BK307"/>
  <c r="J295"/>
  <c r="J286"/>
  <c r="BK282"/>
  <c r="J271"/>
  <c r="BK263"/>
  <c r="BK254"/>
  <c r="BK249"/>
  <c r="J244"/>
  <c r="BK239"/>
  <c r="BK236"/>
  <c r="BK233"/>
  <c r="BK229"/>
  <c r="BK218"/>
  <c r="J213"/>
  <c r="BK207"/>
  <c r="BK185"/>
  <c r="BK180"/>
  <c r="BK175"/>
  <c r="BK170"/>
  <c r="J155"/>
  <c r="J135"/>
  <c i="3" r="J189"/>
  <c r="BK187"/>
  <c r="J182"/>
  <c r="BK174"/>
  <c r="J172"/>
  <c r="BK168"/>
  <c r="BK165"/>
  <c r="J163"/>
  <c r="J159"/>
  <c r="BK155"/>
  <c r="J151"/>
  <c r="BK149"/>
  <c r="BK147"/>
  <c r="J145"/>
  <c r="J143"/>
  <c r="BK140"/>
  <c r="BK138"/>
  <c r="BK135"/>
  <c r="J134"/>
  <c r="BK132"/>
  <c r="J128"/>
  <c i="9" r="J188"/>
  <c r="J185"/>
  <c r="BK181"/>
  <c r="BK177"/>
  <c r="BK174"/>
  <c r="BK171"/>
  <c r="BK169"/>
  <c r="BK165"/>
  <c r="J162"/>
  <c r="J152"/>
  <c r="BK148"/>
  <c r="BK142"/>
  <c r="BK130"/>
  <c r="J126"/>
  <c r="BK124"/>
  <c i="8" r="BK222"/>
  <c r="BK218"/>
  <c r="BK216"/>
  <c r="J208"/>
  <c r="BK203"/>
  <c r="BK201"/>
  <c r="BK190"/>
  <c r="BK180"/>
  <c r="BK176"/>
  <c r="J174"/>
  <c r="BK166"/>
  <c r="BK162"/>
  <c r="BK159"/>
  <c r="BK157"/>
  <c r="BK155"/>
  <c r="J153"/>
  <c r="BK151"/>
  <c r="BK147"/>
  <c r="BK145"/>
  <c r="BK143"/>
  <c r="BK141"/>
  <c r="BK139"/>
  <c r="J137"/>
  <c r="J132"/>
  <c r="J130"/>
  <c r="J128"/>
  <c i="7" r="J233"/>
  <c r="J227"/>
  <c r="BK218"/>
  <c r="J212"/>
  <c r="BK210"/>
  <c r="BK194"/>
  <c r="J192"/>
  <c r="J188"/>
  <c r="BK181"/>
  <c r="J170"/>
  <c r="BK165"/>
  <c r="J157"/>
  <c r="BK146"/>
  <c r="J136"/>
  <c r="BK132"/>
  <c r="J128"/>
  <c i="6" r="BK225"/>
  <c r="BK219"/>
  <c r="J214"/>
  <c r="J207"/>
  <c r="J204"/>
  <c r="J202"/>
  <c r="J195"/>
  <c r="J191"/>
  <c r="BK189"/>
  <c r="BK186"/>
  <c r="BK184"/>
  <c r="J176"/>
  <c r="J166"/>
  <c r="BK136"/>
  <c r="BK132"/>
  <c r="BK128"/>
  <c i="5" r="J569"/>
  <c r="BK557"/>
  <c r="BK552"/>
  <c r="BK529"/>
  <c r="BK523"/>
  <c r="J516"/>
  <c r="J509"/>
  <c r="BK507"/>
  <c r="J504"/>
  <c r="BK493"/>
  <c r="BK475"/>
  <c r="J470"/>
  <c r="BK467"/>
  <c r="BK464"/>
  <c r="J461"/>
  <c r="J457"/>
  <c r="BK451"/>
  <c r="J426"/>
  <c r="J413"/>
  <c r="BK409"/>
  <c r="J407"/>
  <c r="BK403"/>
  <c r="BK399"/>
  <c r="J391"/>
  <c r="J387"/>
  <c r="J385"/>
  <c r="J383"/>
  <c r="J380"/>
  <c r="BK376"/>
  <c r="BK371"/>
  <c r="J371"/>
  <c r="BK364"/>
  <c r="J360"/>
  <c r="BK354"/>
  <c r="J352"/>
  <c r="BK349"/>
  <c r="J347"/>
  <c r="BK344"/>
  <c r="BK341"/>
  <c r="J339"/>
  <c r="BK337"/>
  <c r="J335"/>
  <c r="J331"/>
  <c r="BK329"/>
  <c r="J327"/>
  <c r="J324"/>
  <c r="BK319"/>
  <c r="BK310"/>
  <c r="J306"/>
  <c r="BK300"/>
  <c r="BK296"/>
  <c r="J288"/>
  <c r="J284"/>
  <c r="J278"/>
  <c r="BK270"/>
  <c r="BK266"/>
  <c r="BK262"/>
  <c r="BK242"/>
  <c r="J237"/>
  <c r="J234"/>
  <c r="J227"/>
  <c r="J222"/>
  <c r="BK217"/>
  <c r="BK212"/>
  <c r="BK209"/>
  <c r="J206"/>
  <c r="BK202"/>
  <c r="BK177"/>
  <c r="BK171"/>
  <c r="J154"/>
  <c r="BK143"/>
  <c i="4" r="J920"/>
  <c r="J917"/>
  <c r="BK915"/>
  <c r="BK912"/>
  <c r="BK905"/>
  <c r="BK899"/>
  <c r="BK891"/>
  <c r="J885"/>
  <c r="J879"/>
  <c r="J873"/>
  <c r="J868"/>
  <c r="J851"/>
  <c r="BK826"/>
  <c r="BK821"/>
  <c r="BK816"/>
  <c r="J813"/>
  <c r="BK810"/>
  <c r="BK802"/>
  <c r="J798"/>
  <c r="J794"/>
  <c r="J783"/>
  <c r="J777"/>
  <c r="J773"/>
  <c r="BK769"/>
  <c r="BK765"/>
  <c r="BK761"/>
  <c r="BK752"/>
  <c r="J739"/>
  <c r="J735"/>
  <c r="J729"/>
  <c r="J726"/>
  <c r="J714"/>
  <c r="J710"/>
  <c r="J704"/>
  <c r="J700"/>
  <c r="J692"/>
  <c r="J687"/>
  <c r="BK679"/>
  <c r="J672"/>
  <c r="BK668"/>
  <c r="BK664"/>
  <c r="BK657"/>
  <c r="BK647"/>
  <c r="J636"/>
  <c r="BK632"/>
  <c r="J629"/>
  <c r="J626"/>
  <c r="J623"/>
  <c r="J619"/>
  <c r="J615"/>
  <c r="BK612"/>
  <c r="BK605"/>
  <c r="BK601"/>
  <c r="J597"/>
  <c r="BK593"/>
  <c r="BK587"/>
  <c r="J578"/>
  <c r="BK574"/>
  <c r="J568"/>
  <c r="BK562"/>
  <c r="J553"/>
  <c r="BK542"/>
  <c r="J534"/>
  <c r="J513"/>
  <c r="BK506"/>
  <c r="J501"/>
  <c r="BK499"/>
  <c r="J496"/>
  <c r="J488"/>
  <c r="J482"/>
  <c r="J479"/>
  <c r="J477"/>
  <c r="J475"/>
  <c r="BK473"/>
  <c r="BK469"/>
  <c r="J467"/>
  <c r="BK463"/>
  <c r="J461"/>
  <c r="BK450"/>
  <c r="J448"/>
  <c r="J444"/>
  <c r="J441"/>
  <c r="BK437"/>
  <c r="BK435"/>
  <c r="BK430"/>
  <c r="J424"/>
  <c r="BK420"/>
  <c r="J417"/>
  <c r="J413"/>
  <c r="BK405"/>
  <c r="J386"/>
  <c r="BK382"/>
  <c r="J379"/>
  <c r="BK376"/>
  <c r="BK372"/>
  <c r="J368"/>
  <c r="BK364"/>
  <c r="J360"/>
  <c r="BK345"/>
  <c r="J341"/>
  <c r="BK334"/>
  <c r="J325"/>
  <c r="J316"/>
  <c r="J311"/>
  <c r="BK303"/>
  <c r="BK299"/>
  <c r="BK295"/>
  <c r="BK290"/>
  <c r="J277"/>
  <c r="BK259"/>
  <c r="J254"/>
  <c r="J239"/>
  <c r="J233"/>
  <c r="J229"/>
  <c r="J223"/>
  <c r="J218"/>
  <c r="BK213"/>
  <c r="J210"/>
  <c r="J207"/>
  <c r="BK204"/>
  <c r="J200"/>
  <c r="J190"/>
  <c r="J165"/>
  <c r="BK145"/>
  <c r="BK135"/>
  <c i="3" r="BK194"/>
  <c r="J191"/>
  <c r="J187"/>
  <c r="J185"/>
  <c r="BK182"/>
  <c r="BK180"/>
  <c r="BK177"/>
  <c r="BK170"/>
  <c r="BK163"/>
  <c r="BK161"/>
  <c r="J157"/>
  <c r="J155"/>
  <c r="J153"/>
  <c r="BK151"/>
  <c r="J149"/>
  <c r="J147"/>
  <c r="BK143"/>
  <c r="J140"/>
  <c r="J138"/>
  <c r="J130"/>
  <c i="2" r="BK766"/>
  <c r="BK764"/>
  <c r="J762"/>
  <c r="J760"/>
  <c r="J758"/>
  <c r="J755"/>
  <c r="J752"/>
  <c r="J749"/>
  <c r="J742"/>
  <c r="BK738"/>
  <c r="J734"/>
  <c r="J729"/>
  <c r="BK720"/>
  <c r="J715"/>
  <c r="BK710"/>
  <c r="BK701"/>
  <c r="J696"/>
  <c r="BK680"/>
  <c r="BK672"/>
  <c r="J672"/>
  <c r="J669"/>
  <c r="BK662"/>
  <c r="J654"/>
  <c r="BK650"/>
  <c r="J647"/>
  <c r="J643"/>
  <c r="J638"/>
  <c r="BK634"/>
  <c r="J624"/>
  <c r="J617"/>
  <c r="BK614"/>
  <c r="BK611"/>
  <c r="J607"/>
  <c r="BK605"/>
  <c r="J602"/>
  <c r="BK596"/>
  <c r="J593"/>
  <c r="J590"/>
  <c r="J587"/>
  <c r="BK580"/>
  <c r="J577"/>
  <c r="BK574"/>
  <c r="J566"/>
  <c r="J563"/>
  <c r="J559"/>
  <c r="J555"/>
  <c r="J551"/>
  <c r="BK547"/>
  <c r="BK544"/>
  <c r="J538"/>
  <c r="BK534"/>
  <c r="BK532"/>
  <c r="BK530"/>
  <c r="J524"/>
  <c r="J522"/>
  <c r="BK516"/>
  <c r="J513"/>
  <c r="BK511"/>
  <c r="J509"/>
  <c r="J506"/>
  <c r="BK502"/>
  <c r="BK498"/>
  <c r="J478"/>
  <c r="J472"/>
  <c r="BK464"/>
  <c r="J456"/>
  <c r="J450"/>
  <c r="J447"/>
  <c r="J444"/>
  <c r="J442"/>
  <c r="J435"/>
  <c r="BK433"/>
  <c r="BK430"/>
  <c r="BK426"/>
  <c r="J421"/>
  <c r="J417"/>
  <c r="J409"/>
  <c r="J402"/>
  <c r="J400"/>
  <c r="BK395"/>
  <c r="J393"/>
  <c r="J389"/>
  <c r="BK375"/>
  <c r="BK371"/>
  <c r="BK368"/>
  <c r="J365"/>
  <c r="J362"/>
  <c r="BK358"/>
  <c r="J352"/>
  <c r="J349"/>
  <c r="J345"/>
  <c r="J343"/>
  <c r="BK341"/>
  <c r="J336"/>
  <c r="J333"/>
  <c r="J331"/>
  <c r="J325"/>
  <c r="BK320"/>
  <c r="J313"/>
  <c r="BK307"/>
  <c r="BK301"/>
  <c r="BK293"/>
  <c r="BK282"/>
  <c r="J280"/>
  <c r="BK277"/>
  <c r="J270"/>
  <c r="BK267"/>
  <c r="BK261"/>
  <c r="BK254"/>
  <c r="J246"/>
  <c r="J242"/>
  <c r="BK238"/>
  <c r="J221"/>
  <c r="BK206"/>
  <c r="BK190"/>
  <c r="BK172"/>
  <c r="J167"/>
  <c r="J162"/>
  <c r="BK157"/>
  <c r="J153"/>
  <c r="BK150"/>
  <c i="9" r="J183"/>
  <c r="J169"/>
  <c r="BK158"/>
  <c r="J155"/>
  <c r="J146"/>
  <c r="BK138"/>
  <c r="BK136"/>
  <c r="J132"/>
  <c r="J124"/>
  <c i="8" r="J225"/>
  <c r="J220"/>
  <c r="J216"/>
  <c r="BK214"/>
  <c r="BK212"/>
  <c r="BK206"/>
  <c r="J203"/>
  <c r="J201"/>
  <c r="J198"/>
  <c r="BK196"/>
  <c r="J192"/>
  <c r="J186"/>
  <c r="J178"/>
  <c r="BK172"/>
  <c r="BK168"/>
  <c r="J164"/>
  <c r="J157"/>
  <c r="J151"/>
  <c r="J143"/>
  <c i="7" r="BK233"/>
  <c r="BK230"/>
  <c r="BK222"/>
  <c r="J218"/>
  <c r="J215"/>
  <c r="BK212"/>
  <c r="J210"/>
  <c r="BK205"/>
  <c r="J203"/>
  <c r="J197"/>
  <c r="J184"/>
  <c r="J181"/>
  <c r="BK177"/>
  <c r="BK151"/>
  <c r="J142"/>
  <c i="6" r="BK222"/>
  <c r="J219"/>
  <c r="BK214"/>
  <c r="J210"/>
  <c r="BK207"/>
  <c r="BK204"/>
  <c r="J186"/>
  <c r="BK171"/>
  <c r="J162"/>
  <c r="J158"/>
  <c r="J154"/>
  <c r="BK146"/>
  <c r="BK142"/>
  <c r="J136"/>
  <c r="J132"/>
  <c r="J128"/>
  <c i="5" r="BK577"/>
  <c r="J577"/>
  <c r="BK573"/>
  <c r="J573"/>
  <c r="BK569"/>
  <c r="BK565"/>
  <c r="J552"/>
  <c r="BK543"/>
  <c r="BK535"/>
  <c r="J523"/>
  <c r="BK509"/>
  <c r="BK504"/>
  <c r="BK500"/>
  <c r="BK496"/>
  <c r="J493"/>
  <c r="BK489"/>
  <c r="J481"/>
  <c r="J475"/>
  <c r="BK470"/>
  <c r="J464"/>
  <c r="BK461"/>
  <c r="BK457"/>
  <c r="BK455"/>
  <c r="J451"/>
  <c r="BK447"/>
  <c r="BK445"/>
  <c r="BK442"/>
  <c r="BK429"/>
  <c r="BK423"/>
  <c r="BK413"/>
  <c r="J409"/>
  <c r="BK407"/>
  <c r="J395"/>
  <c r="BK387"/>
  <c i="2" r="J766"/>
  <c r="J764"/>
  <c r="BK762"/>
  <c r="BK760"/>
  <c r="BK758"/>
  <c r="BK755"/>
  <c r="BK752"/>
  <c r="BK749"/>
  <c r="BK745"/>
  <c r="J738"/>
  <c r="BK729"/>
  <c r="BK724"/>
  <c r="J710"/>
  <c r="BK706"/>
  <c r="J691"/>
  <c r="BK688"/>
  <c r="BK676"/>
  <c r="J676"/>
  <c r="BK669"/>
  <c r="BK666"/>
  <c r="J666"/>
  <c r="J662"/>
  <c r="BK654"/>
  <c r="J650"/>
  <c r="BK647"/>
  <c r="J630"/>
  <c r="BK627"/>
  <c r="BK619"/>
  <c r="J614"/>
  <c r="BK602"/>
  <c r="J599"/>
  <c r="J596"/>
  <c r="BK590"/>
  <c r="BK587"/>
  <c r="BK577"/>
  <c r="J570"/>
  <c r="BK566"/>
  <c r="BK555"/>
  <c r="J547"/>
  <c r="BK541"/>
  <c r="J534"/>
  <c r="J532"/>
  <c r="J530"/>
  <c r="BK527"/>
  <c r="BK524"/>
  <c r="J519"/>
  <c r="J516"/>
  <c r="BK513"/>
  <c r="J511"/>
  <c r="BK509"/>
  <c r="J502"/>
  <c r="J496"/>
  <c r="J492"/>
  <c r="BK488"/>
  <c r="BK484"/>
  <c r="J481"/>
  <c r="BK478"/>
  <c r="J475"/>
  <c r="BK472"/>
  <c r="J470"/>
  <c r="J464"/>
  <c r="BK461"/>
  <c r="J458"/>
  <c r="BK456"/>
  <c r="J453"/>
  <c r="BK447"/>
  <c r="BK442"/>
  <c r="BK439"/>
  <c r="BK435"/>
  <c r="J433"/>
  <c r="J426"/>
  <c r="J424"/>
  <c r="J411"/>
  <c r="BK409"/>
  <c r="J405"/>
  <c r="BK402"/>
  <c r="BK400"/>
  <c r="BK393"/>
  <c r="BK386"/>
  <c r="BK382"/>
  <c r="BK378"/>
  <c r="J375"/>
  <c r="J368"/>
  <c r="J358"/>
  <c r="J354"/>
  <c r="BK352"/>
  <c r="BK343"/>
  <c r="J341"/>
  <c r="BK338"/>
  <c r="BK336"/>
  <c r="BK331"/>
  <c r="J328"/>
  <c r="BK325"/>
  <c r="BK315"/>
  <c r="BK313"/>
  <c r="J298"/>
  <c r="J293"/>
  <c r="J289"/>
  <c r="BK280"/>
  <c r="J274"/>
  <c r="J264"/>
  <c r="J261"/>
  <c r="J257"/>
  <c r="J254"/>
  <c r="BK250"/>
  <c r="BK246"/>
  <c r="BK242"/>
  <c r="BK229"/>
  <c r="J206"/>
  <c r="J190"/>
  <c r="BK187"/>
  <c r="J172"/>
  <c r="J157"/>
  <c r="J150"/>
  <c r="J147"/>
  <c r="BK144"/>
  <c l="1" r="BK143"/>
  <c r="J143"/>
  <c r="J98"/>
  <c r="R143"/>
  <c r="P260"/>
  <c i="5" r="BK131"/>
  <c r="R251"/>
  <c r="P323"/>
  <c r="BK363"/>
  <c r="J363"/>
  <c r="J103"/>
  <c r="BK474"/>
  <c r="J474"/>
  <c r="J104"/>
  <c r="BK511"/>
  <c r="J511"/>
  <c r="J105"/>
  <c r="R556"/>
  <c r="R555"/>
  <c i="6" r="R127"/>
  <c r="BK170"/>
  <c r="J170"/>
  <c r="J100"/>
  <c r="BK201"/>
  <c r="J201"/>
  <c r="J101"/>
  <c r="R218"/>
  <c r="R212"/>
  <c i="7" r="P127"/>
  <c r="P169"/>
  <c r="P209"/>
  <c r="BK226"/>
  <c r="J226"/>
  <c r="J105"/>
  <c i="8" r="R127"/>
  <c r="P136"/>
  <c r="BK161"/>
  <c r="J161"/>
  <c r="J100"/>
  <c r="P183"/>
  <c r="R200"/>
  <c r="T205"/>
  <c i="2" r="T143"/>
  <c r="P300"/>
  <c r="BK348"/>
  <c r="J348"/>
  <c r="J101"/>
  <c r="P348"/>
  <c r="T348"/>
  <c r="T361"/>
  <c r="P374"/>
  <c r="R374"/>
  <c r="R381"/>
  <c r="P416"/>
  <c r="T416"/>
  <c r="T438"/>
  <c r="T483"/>
  <c r="T505"/>
  <c r="P529"/>
  <c r="BK565"/>
  <c r="J565"/>
  <c r="J114"/>
  <c r="R565"/>
  <c r="P616"/>
  <c r="BK629"/>
  <c r="J629"/>
  <c r="J116"/>
  <c r="T629"/>
  <c r="R649"/>
  <c r="P668"/>
  <c r="R668"/>
  <c r="P690"/>
  <c r="BK737"/>
  <c r="J737"/>
  <c r="J120"/>
  <c r="BK748"/>
  <c r="J748"/>
  <c r="J121"/>
  <c r="P748"/>
  <c i="3" r="T127"/>
  <c r="BK142"/>
  <c r="J142"/>
  <c r="J100"/>
  <c r="P167"/>
  <c r="T167"/>
  <c r="P179"/>
  <c r="T179"/>
  <c r="T184"/>
  <c i="4" r="T134"/>
  <c r="T258"/>
  <c r="P419"/>
  <c r="T419"/>
  <c r="P434"/>
  <c r="R434"/>
  <c r="R512"/>
  <c r="P743"/>
  <c r="BK820"/>
  <c r="J820"/>
  <c r="J107"/>
  <c r="T820"/>
  <c r="P872"/>
  <c r="P871"/>
  <c i="5" r="P131"/>
  <c r="BK251"/>
  <c r="J251"/>
  <c r="J100"/>
  <c r="BK323"/>
  <c r="J323"/>
  <c r="J101"/>
  <c r="R363"/>
  <c r="P474"/>
  <c r="P511"/>
  <c r="P556"/>
  <c r="P555"/>
  <c i="6" r="T127"/>
  <c r="P170"/>
  <c r="T201"/>
  <c r="P218"/>
  <c r="P212"/>
  <c i="7" r="BK127"/>
  <c r="J127"/>
  <c r="J98"/>
  <c r="T169"/>
  <c r="R209"/>
  <c r="P226"/>
  <c r="P220"/>
  <c i="8" r="P127"/>
  <c r="P126"/>
  <c r="T136"/>
  <c r="T161"/>
  <c r="BK183"/>
  <c r="J183"/>
  <c r="J102"/>
  <c r="BK200"/>
  <c r="J200"/>
  <c r="J103"/>
  <c r="BK205"/>
  <c r="J205"/>
  <c r="J104"/>
  <c i="2" r="T260"/>
  <c r="T300"/>
  <c r="R348"/>
  <c r="BK361"/>
  <c r="J361"/>
  <c r="J102"/>
  <c r="P361"/>
  <c r="BK374"/>
  <c r="J374"/>
  <c r="J103"/>
  <c r="T374"/>
  <c r="T381"/>
  <c r="BK438"/>
  <c r="J438"/>
  <c r="J107"/>
  <c r="R438"/>
  <c r="P483"/>
  <c r="BK505"/>
  <c r="J505"/>
  <c r="J109"/>
  <c r="R505"/>
  <c r="R529"/>
  <c r="BK554"/>
  <c r="R554"/>
  <c r="P565"/>
  <c r="BK616"/>
  <c r="J616"/>
  <c r="J115"/>
  <c r="R616"/>
  <c r="P629"/>
  <c r="BK649"/>
  <c r="J649"/>
  <c r="J117"/>
  <c r="T649"/>
  <c r="BK690"/>
  <c r="J690"/>
  <c r="J119"/>
  <c r="T690"/>
  <c r="T737"/>
  <c r="T748"/>
  <c i="3" r="BK127"/>
  <c r="J127"/>
  <c r="J98"/>
  <c r="R127"/>
  <c r="P137"/>
  <c r="T137"/>
  <c r="R142"/>
  <c r="R167"/>
  <c r="BK179"/>
  <c r="J179"/>
  <c r="J103"/>
  <c r="BK184"/>
  <c r="J184"/>
  <c r="J104"/>
  <c r="R184"/>
  <c i="4" r="BK134"/>
  <c r="J134"/>
  <c r="J98"/>
  <c r="R134"/>
  <c r="P258"/>
  <c r="BK419"/>
  <c r="J419"/>
  <c r="J102"/>
  <c r="BK512"/>
  <c r="J512"/>
  <c r="J105"/>
  <c r="T512"/>
  <c r="T511"/>
  <c r="T743"/>
  <c r="R820"/>
  <c r="BK872"/>
  <c r="J872"/>
  <c r="J111"/>
  <c r="R872"/>
  <c r="R871"/>
  <c i="5" r="T131"/>
  <c r="P251"/>
  <c r="R323"/>
  <c r="P363"/>
  <c r="P362"/>
  <c r="R474"/>
  <c r="R511"/>
  <c r="BK556"/>
  <c r="J556"/>
  <c r="J109"/>
  <c i="6" r="P127"/>
  <c r="R170"/>
  <c r="R201"/>
  <c r="BK218"/>
  <c r="J218"/>
  <c r="J105"/>
  <c i="7" r="T127"/>
  <c r="R169"/>
  <c r="T226"/>
  <c r="T220"/>
  <c i="8" r="BK127"/>
  <c r="J127"/>
  <c r="J98"/>
  <c r="BK136"/>
  <c r="J136"/>
  <c r="J99"/>
  <c r="R161"/>
  <c r="R183"/>
  <c r="R182"/>
  <c r="P200"/>
  <c r="R205"/>
  <c i="9" r="P151"/>
  <c i="2" r="P143"/>
  <c r="BK260"/>
  <c r="J260"/>
  <c r="J99"/>
  <c r="R260"/>
  <c r="BK300"/>
  <c r="J300"/>
  <c r="J100"/>
  <c r="R300"/>
  <c r="R361"/>
  <c r="BK381"/>
  <c r="J381"/>
  <c r="J104"/>
  <c r="P381"/>
  <c r="BK416"/>
  <c r="J416"/>
  <c r="J106"/>
  <c r="R416"/>
  <c r="P438"/>
  <c r="BK483"/>
  <c r="J483"/>
  <c r="J108"/>
  <c r="R483"/>
  <c r="P505"/>
  <c r="BK529"/>
  <c r="J529"/>
  <c r="J110"/>
  <c r="T529"/>
  <c r="P554"/>
  <c r="T554"/>
  <c r="T565"/>
  <c r="T616"/>
  <c r="R629"/>
  <c r="P649"/>
  <c r="BK668"/>
  <c r="J668"/>
  <c r="J118"/>
  <c r="T668"/>
  <c r="R690"/>
  <c r="P737"/>
  <c r="R737"/>
  <c r="R748"/>
  <c i="3" r="P127"/>
  <c r="BK137"/>
  <c r="J137"/>
  <c r="J99"/>
  <c r="R137"/>
  <c r="P142"/>
  <c r="T142"/>
  <c r="BK167"/>
  <c r="J167"/>
  <c r="J101"/>
  <c r="R179"/>
  <c r="P184"/>
  <c i="4" r="P134"/>
  <c r="BK258"/>
  <c r="J258"/>
  <c r="J101"/>
  <c r="R258"/>
  <c r="R419"/>
  <c r="BK434"/>
  <c r="J434"/>
  <c r="J103"/>
  <c r="T434"/>
  <c r="P512"/>
  <c r="P511"/>
  <c r="BK743"/>
  <c r="J743"/>
  <c r="J106"/>
  <c r="R743"/>
  <c r="P820"/>
  <c r="T872"/>
  <c r="T871"/>
  <c i="5" r="R131"/>
  <c r="T251"/>
  <c r="T323"/>
  <c r="T363"/>
  <c r="T362"/>
  <c r="T474"/>
  <c r="T511"/>
  <c r="T556"/>
  <c r="T555"/>
  <c i="6" r="BK127"/>
  <c r="J127"/>
  <c r="J98"/>
  <c r="T170"/>
  <c r="P201"/>
  <c r="T218"/>
  <c r="T212"/>
  <c i="7" r="R127"/>
  <c r="R126"/>
  <c r="BK169"/>
  <c r="J169"/>
  <c r="J100"/>
  <c r="BK209"/>
  <c r="J209"/>
  <c r="J101"/>
  <c r="T209"/>
  <c r="R226"/>
  <c r="R220"/>
  <c i="8" r="T127"/>
  <c r="T126"/>
  <c r="R136"/>
  <c r="P161"/>
  <c r="T183"/>
  <c r="T182"/>
  <c r="T200"/>
  <c r="P205"/>
  <c i="9" r="BK123"/>
  <c r="J123"/>
  <c r="J97"/>
  <c r="P123"/>
  <c r="R123"/>
  <c r="T123"/>
  <c r="BK151"/>
  <c r="J151"/>
  <c r="J99"/>
  <c r="R151"/>
  <c r="T151"/>
  <c r="BK164"/>
  <c r="J164"/>
  <c r="J100"/>
  <c r="P164"/>
  <c r="R164"/>
  <c r="T164"/>
  <c r="BK180"/>
  <c r="J180"/>
  <c r="J101"/>
  <c r="P180"/>
  <c r="R180"/>
  <c r="T180"/>
  <c r="BK197"/>
  <c r="J197"/>
  <c r="J102"/>
  <c r="P197"/>
  <c r="R197"/>
  <c r="T197"/>
  <c i="2" r="E85"/>
  <c r="F91"/>
  <c r="BE147"/>
  <c r="BE153"/>
  <c r="BE172"/>
  <c r="BE190"/>
  <c r="BE221"/>
  <c r="BE238"/>
  <c r="BE274"/>
  <c r="BE277"/>
  <c r="BE301"/>
  <c r="BE307"/>
  <c r="BE313"/>
  <c r="BE320"/>
  <c r="BE333"/>
  <c r="BE341"/>
  <c r="BE349"/>
  <c r="BE358"/>
  <c r="BE362"/>
  <c r="BE382"/>
  <c r="BE389"/>
  <c r="BE395"/>
  <c r="BE400"/>
  <c r="BE405"/>
  <c r="BE411"/>
  <c r="BE421"/>
  <c r="BE424"/>
  <c r="BE433"/>
  <c r="BE439"/>
  <c r="BE444"/>
  <c r="BE453"/>
  <c r="BE470"/>
  <c r="BE475"/>
  <c r="BE481"/>
  <c r="BE484"/>
  <c r="BE511"/>
  <c r="BE516"/>
  <c r="BE519"/>
  <c r="BE527"/>
  <c r="BE532"/>
  <c r="BE538"/>
  <c r="BE544"/>
  <c r="BE551"/>
  <c r="BE559"/>
  <c r="BE574"/>
  <c r="BE580"/>
  <c r="BE607"/>
  <c r="BE611"/>
  <c r="BE617"/>
  <c r="BE619"/>
  <c r="BE624"/>
  <c r="BE643"/>
  <c r="BE650"/>
  <c r="BE658"/>
  <c r="BE688"/>
  <c r="BE706"/>
  <c r="BE720"/>
  <c r="BE734"/>
  <c r="BE738"/>
  <c r="BE745"/>
  <c r="BE755"/>
  <c r="BE758"/>
  <c r="BE764"/>
  <c r="BE766"/>
  <c i="5" r="BE395"/>
  <c r="BE403"/>
  <c r="BE434"/>
  <c r="BE438"/>
  <c r="BE449"/>
  <c r="BE481"/>
  <c r="BE493"/>
  <c r="BE561"/>
  <c r="BE569"/>
  <c r="BE573"/>
  <c r="BE577"/>
  <c r="BK246"/>
  <c r="J246"/>
  <c r="J99"/>
  <c r="BK551"/>
  <c r="J551"/>
  <c r="J106"/>
  <c i="6" r="E115"/>
  <c r="BE162"/>
  <c r="BE173"/>
  <c r="BE176"/>
  <c r="BE189"/>
  <c r="BE195"/>
  <c r="BE214"/>
  <c r="BE222"/>
  <c r="BE225"/>
  <c r="BK209"/>
  <c r="J209"/>
  <c r="J102"/>
  <c i="7" r="E85"/>
  <c r="J89"/>
  <c r="F91"/>
  <c r="BE128"/>
  <c r="BE153"/>
  <c r="BE161"/>
  <c r="BE165"/>
  <c r="BE188"/>
  <c r="BE192"/>
  <c r="BE227"/>
  <c r="BE233"/>
  <c r="BK221"/>
  <c r="J221"/>
  <c r="J104"/>
  <c i="8" r="J89"/>
  <c r="E115"/>
  <c r="F122"/>
  <c r="BE128"/>
  <c r="BE132"/>
  <c r="BE134"/>
  <c r="BE137"/>
  <c r="BE139"/>
  <c r="BE141"/>
  <c r="BE166"/>
  <c r="BE178"/>
  <c r="BE203"/>
  <c r="BE208"/>
  <c r="BE216"/>
  <c r="BE220"/>
  <c r="BE225"/>
  <c i="9" r="J89"/>
  <c r="F92"/>
  <c r="BE132"/>
  <c r="BE140"/>
  <c r="BE142"/>
  <c r="BE148"/>
  <c r="BE162"/>
  <c r="BE171"/>
  <c r="BE174"/>
  <c r="BE181"/>
  <c i="2" r="J89"/>
  <c r="F138"/>
  <c r="BE144"/>
  <c r="BE150"/>
  <c r="BE157"/>
  <c r="BE167"/>
  <c r="BE187"/>
  <c r="BE229"/>
  <c r="BE250"/>
  <c r="BE264"/>
  <c r="BE270"/>
  <c r="BE289"/>
  <c r="BE298"/>
  <c r="BE315"/>
  <c r="BE328"/>
  <c r="BE338"/>
  <c r="BE345"/>
  <c r="BE354"/>
  <c r="BE365"/>
  <c r="BE371"/>
  <c r="BE378"/>
  <c r="BE386"/>
  <c r="BE417"/>
  <c r="BE430"/>
  <c r="BE435"/>
  <c r="BE442"/>
  <c r="BE450"/>
  <c r="BE458"/>
  <c r="BE461"/>
  <c r="BE496"/>
  <c r="BE498"/>
  <c r="BE506"/>
  <c r="BE522"/>
  <c r="BE541"/>
  <c r="BE547"/>
  <c r="BE570"/>
  <c r="BE593"/>
  <c r="BE596"/>
  <c r="BE599"/>
  <c r="BE602"/>
  <c r="BE630"/>
  <c r="BE638"/>
  <c r="BE662"/>
  <c r="BE666"/>
  <c r="BE669"/>
  <c r="BE676"/>
  <c r="BE696"/>
  <c r="BE715"/>
  <c r="BE742"/>
  <c r="BE752"/>
  <c r="BE760"/>
  <c r="BE762"/>
  <c r="BK550"/>
  <c r="J550"/>
  <c r="J111"/>
  <c i="3" r="F91"/>
  <c r="F92"/>
  <c r="BE128"/>
  <c r="BE138"/>
  <c r="BE145"/>
  <c r="BE147"/>
  <c r="BE149"/>
  <c r="BE159"/>
  <c r="BE161"/>
  <c r="BE165"/>
  <c r="BE168"/>
  <c r="BE170"/>
  <c r="BE172"/>
  <c r="BE191"/>
  <c r="BE194"/>
  <c i="4" r="J89"/>
  <c r="F92"/>
  <c r="BE155"/>
  <c r="BE165"/>
  <c r="BE170"/>
  <c r="BE185"/>
  <c r="BE200"/>
  <c r="BE210"/>
  <c r="BE223"/>
  <c r="BE244"/>
  <c r="BE286"/>
  <c r="BE295"/>
  <c r="BE311"/>
  <c r="BE316"/>
  <c r="BE325"/>
  <c r="BE341"/>
  <c r="BE353"/>
  <c r="BE372"/>
  <c r="BE395"/>
  <c r="BE400"/>
  <c r="BE424"/>
  <c r="BE428"/>
  <c r="BE444"/>
  <c r="BE446"/>
  <c r="BE448"/>
  <c r="BE452"/>
  <c r="BE459"/>
  <c r="BE469"/>
  <c r="BE477"/>
  <c r="BE496"/>
  <c r="BE504"/>
  <c r="BE534"/>
  <c r="BE550"/>
  <c r="BE582"/>
  <c r="BE585"/>
  <c r="BE589"/>
  <c r="BE595"/>
  <c r="BE597"/>
  <c r="BE605"/>
  <c r="BE609"/>
  <c r="BE619"/>
  <c r="BE632"/>
  <c r="BE640"/>
  <c r="BE653"/>
  <c r="BE660"/>
  <c r="BE672"/>
  <c r="BE692"/>
  <c r="BE700"/>
  <c r="BE704"/>
  <c r="BE718"/>
  <c r="BE722"/>
  <c r="BE732"/>
  <c r="BE748"/>
  <c r="BE757"/>
  <c r="BE783"/>
  <c r="BE789"/>
  <c r="BE798"/>
  <c r="BE806"/>
  <c r="BE813"/>
  <c r="BE818"/>
  <c r="BE843"/>
  <c r="BE868"/>
  <c r="BE873"/>
  <c r="BE885"/>
  <c r="BE899"/>
  <c r="BE912"/>
  <c r="BK253"/>
  <c r="J253"/>
  <c r="J100"/>
  <c r="BK919"/>
  <c r="J919"/>
  <c r="J112"/>
  <c i="5" r="F91"/>
  <c r="BE132"/>
  <c r="BE165"/>
  <c r="BE195"/>
  <c r="BE206"/>
  <c r="BE212"/>
  <c r="BE227"/>
  <c r="BE231"/>
  <c r="BE234"/>
  <c r="BE237"/>
  <c r="BE262"/>
  <c r="BE274"/>
  <c r="BE303"/>
  <c r="BE329"/>
  <c r="BE333"/>
  <c r="BE357"/>
  <c r="BE360"/>
  <c r="BE364"/>
  <c r="BE417"/>
  <c r="BE420"/>
  <c r="BE426"/>
  <c r="BE429"/>
  <c r="BE442"/>
  <c r="BE445"/>
  <c r="BE447"/>
  <c r="BE457"/>
  <c r="BE485"/>
  <c r="BE496"/>
  <c r="BE500"/>
  <c r="BE512"/>
  <c r="BE565"/>
  <c i="6" r="F91"/>
  <c r="BE146"/>
  <c r="BE158"/>
  <c r="BE171"/>
  <c r="BE180"/>
  <c r="BE191"/>
  <c r="BE197"/>
  <c r="BE219"/>
  <c i="7" r="F92"/>
  <c r="BE136"/>
  <c r="BE146"/>
  <c r="BE151"/>
  <c r="BE184"/>
  <c r="BE197"/>
  <c r="BE199"/>
  <c r="BE203"/>
  <c r="BE212"/>
  <c r="BK164"/>
  <c r="J164"/>
  <c r="J99"/>
  <c i="8" r="F91"/>
  <c r="BE147"/>
  <c r="BE170"/>
  <c r="BE192"/>
  <c r="BE194"/>
  <c i="9" r="F118"/>
  <c r="BE130"/>
  <c r="BE138"/>
  <c r="BE155"/>
  <c i="3" r="J89"/>
  <c r="BE134"/>
  <c r="BE143"/>
  <c r="BE153"/>
  <c r="BE163"/>
  <c r="BE180"/>
  <c r="BE185"/>
  <c r="BE189"/>
  <c i="4" r="F91"/>
  <c r="BE145"/>
  <c r="BE175"/>
  <c r="BE190"/>
  <c r="BE204"/>
  <c r="BE213"/>
  <c r="BE229"/>
  <c r="BE236"/>
  <c r="BE249"/>
  <c r="BE271"/>
  <c r="BE277"/>
  <c r="BE290"/>
  <c r="BE299"/>
  <c r="BE303"/>
  <c r="BE307"/>
  <c r="BE334"/>
  <c r="BE349"/>
  <c r="BE376"/>
  <c r="BE386"/>
  <c r="BE409"/>
  <c r="BE413"/>
  <c r="BE420"/>
  <c r="BE430"/>
  <c r="BE437"/>
  <c r="BE439"/>
  <c r="BE450"/>
  <c r="BE463"/>
  <c r="BE467"/>
  <c r="BE479"/>
  <c r="BE482"/>
  <c r="BE486"/>
  <c r="BE488"/>
  <c r="BE499"/>
  <c r="BE506"/>
  <c r="BE513"/>
  <c r="BE542"/>
  <c r="BE558"/>
  <c r="BE562"/>
  <c r="BE565"/>
  <c r="BE571"/>
  <c r="BE578"/>
  <c r="BE601"/>
  <c r="BE626"/>
  <c r="BE647"/>
  <c r="BE657"/>
  <c r="BE679"/>
  <c r="BE687"/>
  <c r="BE710"/>
  <c r="BE714"/>
  <c r="BE726"/>
  <c r="BE735"/>
  <c r="BE752"/>
  <c r="BE761"/>
  <c r="BE769"/>
  <c r="BE773"/>
  <c r="BE794"/>
  <c r="BE802"/>
  <c r="BE816"/>
  <c r="BE826"/>
  <c r="BE851"/>
  <c r="BK248"/>
  <c r="J248"/>
  <c r="J99"/>
  <c i="5" r="E85"/>
  <c r="J89"/>
  <c r="F92"/>
  <c r="BE143"/>
  <c r="BE171"/>
  <c r="BE177"/>
  <c r="BE189"/>
  <c r="BE209"/>
  <c r="BE242"/>
  <c r="BE252"/>
  <c r="BE270"/>
  <c r="BE278"/>
  <c r="BE284"/>
  <c r="BE288"/>
  <c r="BE292"/>
  <c r="BE300"/>
  <c r="BE310"/>
  <c r="BE315"/>
  <c r="BE327"/>
  <c r="BE331"/>
  <c r="BE335"/>
  <c r="BE337"/>
  <c r="BE341"/>
  <c r="BE344"/>
  <c r="BE347"/>
  <c r="BE352"/>
  <c r="BE354"/>
  <c r="BE383"/>
  <c r="BE385"/>
  <c r="BE399"/>
  <c r="BE407"/>
  <c r="BE413"/>
  <c r="BE423"/>
  <c r="BE451"/>
  <c r="BE455"/>
  <c r="BE461"/>
  <c r="BE464"/>
  <c r="BE467"/>
  <c r="BE470"/>
  <c r="BE475"/>
  <c r="BE504"/>
  <c r="BE507"/>
  <c r="BE516"/>
  <c r="BE523"/>
  <c r="BE529"/>
  <c r="BE535"/>
  <c r="BE552"/>
  <c i="6" r="F92"/>
  <c r="J119"/>
  <c r="BE128"/>
  <c r="BE142"/>
  <c r="BE151"/>
  <c r="BE186"/>
  <c r="BE204"/>
  <c r="BE207"/>
  <c r="BK213"/>
  <c r="J213"/>
  <c r="J104"/>
  <c i="7" r="BE132"/>
  <c r="BE174"/>
  <c r="BE177"/>
  <c r="BE218"/>
  <c r="BK217"/>
  <c r="J217"/>
  <c r="J102"/>
  <c i="8" r="BE130"/>
  <c r="BE151"/>
  <c r="BE153"/>
  <c r="BE159"/>
  <c r="BE162"/>
  <c r="BE168"/>
  <c r="BE176"/>
  <c r="BE184"/>
  <c r="BE186"/>
  <c r="BE196"/>
  <c r="BE201"/>
  <c r="BE206"/>
  <c r="BE210"/>
  <c r="BE212"/>
  <c r="BE218"/>
  <c i="9" r="E85"/>
  <c r="BE124"/>
  <c r="BE126"/>
  <c r="BE136"/>
  <c r="BE152"/>
  <c r="BE177"/>
  <c r="BE183"/>
  <c r="BE185"/>
  <c r="BE194"/>
  <c r="BE198"/>
  <c i="2" r="BE162"/>
  <c r="BE206"/>
  <c r="BE242"/>
  <c r="BE246"/>
  <c r="BE254"/>
  <c r="BE257"/>
  <c r="BE261"/>
  <c r="BE267"/>
  <c r="BE280"/>
  <c r="BE282"/>
  <c r="BE293"/>
  <c r="BE325"/>
  <c r="BE331"/>
  <c r="BE336"/>
  <c r="BE343"/>
  <c r="BE352"/>
  <c r="BE368"/>
  <c r="BE375"/>
  <c r="BE393"/>
  <c r="BE402"/>
  <c r="BE409"/>
  <c r="BE426"/>
  <c r="BE447"/>
  <c r="BE456"/>
  <c r="BE464"/>
  <c r="BE472"/>
  <c r="BE478"/>
  <c r="BE488"/>
  <c r="BE492"/>
  <c r="BE502"/>
  <c r="BE509"/>
  <c r="BE513"/>
  <c r="BE524"/>
  <c r="BE530"/>
  <c r="BE534"/>
  <c r="BE555"/>
  <c r="BE563"/>
  <c r="BE566"/>
  <c r="BE577"/>
  <c r="BE587"/>
  <c r="BE590"/>
  <c r="BE605"/>
  <c r="BE614"/>
  <c r="BE627"/>
  <c r="BE634"/>
  <c r="BE647"/>
  <c r="BE654"/>
  <c r="BE672"/>
  <c r="BE680"/>
  <c r="BE691"/>
  <c r="BE701"/>
  <c r="BE710"/>
  <c r="BE724"/>
  <c r="BE729"/>
  <c r="BE749"/>
  <c i="3" r="E85"/>
  <c r="BE130"/>
  <c r="BE132"/>
  <c r="BE135"/>
  <c r="BE140"/>
  <c r="BE151"/>
  <c r="BE155"/>
  <c r="BE157"/>
  <c r="BE174"/>
  <c r="BE177"/>
  <c r="BE182"/>
  <c r="BE187"/>
  <c r="BK176"/>
  <c r="J176"/>
  <c r="J102"/>
  <c r="BK193"/>
  <c r="J193"/>
  <c r="J105"/>
  <c i="4" r="E85"/>
  <c r="BE135"/>
  <c r="BE180"/>
  <c r="BE207"/>
  <c r="BE218"/>
  <c r="BE233"/>
  <c r="BE239"/>
  <c r="BE254"/>
  <c r="BE259"/>
  <c r="BE263"/>
  <c r="BE282"/>
  <c r="BE345"/>
  <c r="BE360"/>
  <c r="BE364"/>
  <c r="BE368"/>
  <c r="BE379"/>
  <c r="BE382"/>
  <c r="BE389"/>
  <c r="BE405"/>
  <c r="BE417"/>
  <c r="BE435"/>
  <c r="BE441"/>
  <c r="BE461"/>
  <c r="BE465"/>
  <c r="BE473"/>
  <c r="BE475"/>
  <c r="BE491"/>
  <c r="BE493"/>
  <c r="BE501"/>
  <c r="BE509"/>
  <c r="BE547"/>
  <c r="BE553"/>
  <c r="BE568"/>
  <c r="BE574"/>
  <c r="BE587"/>
  <c r="BE593"/>
  <c r="BE612"/>
  <c r="BE615"/>
  <c r="BE623"/>
  <c r="BE629"/>
  <c r="BE636"/>
  <c r="BE664"/>
  <c r="BE668"/>
  <c r="BE696"/>
  <c r="BE729"/>
  <c r="BE739"/>
  <c r="BE744"/>
  <c r="BE765"/>
  <c r="BE777"/>
  <c r="BE781"/>
  <c r="BE810"/>
  <c r="BE821"/>
  <c r="BE834"/>
  <c r="BE859"/>
  <c r="BE879"/>
  <c r="BE891"/>
  <c r="BE905"/>
  <c r="BE915"/>
  <c r="BE917"/>
  <c r="BE920"/>
  <c r="BK867"/>
  <c r="J867"/>
  <c r="J108"/>
  <c i="5" r="BE154"/>
  <c r="BE183"/>
  <c r="BE202"/>
  <c r="BE217"/>
  <c r="BE222"/>
  <c r="BE247"/>
  <c r="BE258"/>
  <c r="BE266"/>
  <c r="BE296"/>
  <c r="BE306"/>
  <c r="BE319"/>
  <c r="BE324"/>
  <c r="BE339"/>
  <c r="BE349"/>
  <c r="BE371"/>
  <c r="BE376"/>
  <c r="BE380"/>
  <c r="BE387"/>
  <c r="BE391"/>
  <c r="BE409"/>
  <c r="BE489"/>
  <c r="BE509"/>
  <c r="BE543"/>
  <c r="BE557"/>
  <c i="6" r="BE132"/>
  <c r="BE136"/>
  <c r="BE154"/>
  <c r="BE166"/>
  <c r="BE184"/>
  <c r="BE202"/>
  <c r="BE210"/>
  <c r="BK165"/>
  <c r="J165"/>
  <c r="J99"/>
  <c i="7" r="BE142"/>
  <c r="BE157"/>
  <c r="BE170"/>
  <c r="BE181"/>
  <c r="BE194"/>
  <c r="BE205"/>
  <c r="BE210"/>
  <c r="BE215"/>
  <c r="BE222"/>
  <c r="BE230"/>
  <c i="8" r="BE143"/>
  <c r="BE145"/>
  <c r="BE149"/>
  <c r="BE155"/>
  <c r="BE157"/>
  <c r="BE164"/>
  <c r="BE172"/>
  <c r="BE174"/>
  <c r="BE180"/>
  <c r="BE188"/>
  <c r="BE190"/>
  <c r="BE198"/>
  <c r="BE214"/>
  <c r="BE222"/>
  <c r="BK224"/>
  <c r="J224"/>
  <c r="J105"/>
  <c i="9" r="BE134"/>
  <c r="BE144"/>
  <c r="BE146"/>
  <c r="BE158"/>
  <c r="BE165"/>
  <c r="BE169"/>
  <c r="BE188"/>
  <c r="BE190"/>
  <c r="BE192"/>
  <c r="BE200"/>
  <c i="2" r="J34"/>
  <c i="1" r="AW95"/>
  <c i="6" r="J34"/>
  <c i="1" r="AW99"/>
  <c i="8" r="F35"/>
  <c i="1" r="BB101"/>
  <c i="3" r="J34"/>
  <c i="1" r="AW96"/>
  <c i="5" r="F36"/>
  <c i="1" r="BC98"/>
  <c i="9" r="F37"/>
  <c i="1" r="BD102"/>
  <c i="3" r="F36"/>
  <c i="1" r="BC96"/>
  <c i="6" r="F34"/>
  <c i="1" r="BA99"/>
  <c i="7" r="F36"/>
  <c i="1" r="BC100"/>
  <c i="9" r="F34"/>
  <c i="1" r="BA102"/>
  <c i="2" r="F36"/>
  <c i="1" r="BC95"/>
  <c i="2" r="F35"/>
  <c i="1" r="BB95"/>
  <c i="4" r="J34"/>
  <c i="1" r="AW97"/>
  <c i="6" r="F35"/>
  <c i="1" r="BB99"/>
  <c i="8" r="F36"/>
  <c i="1" r="BC101"/>
  <c i="4" r="F34"/>
  <c i="1" r="BA97"/>
  <c i="8" r="J34"/>
  <c i="1" r="AW101"/>
  <c i="6" r="F36"/>
  <c i="1" r="BC99"/>
  <c i="9" r="F35"/>
  <c i="1" r="BB102"/>
  <c i="2" r="F34"/>
  <c i="1" r="BA95"/>
  <c i="4" r="F37"/>
  <c i="1" r="BD97"/>
  <c i="3" r="F34"/>
  <c i="1" r="BA96"/>
  <c i="5" r="J34"/>
  <c i="1" r="AW98"/>
  <c i="7" r="F35"/>
  <c i="1" r="BB100"/>
  <c i="3" r="F35"/>
  <c i="1" r="BB96"/>
  <c i="4" r="F36"/>
  <c i="1" r="BC97"/>
  <c i="7" r="F34"/>
  <c i="1" r="BA100"/>
  <c i="8" r="F34"/>
  <c i="1" r="BA101"/>
  <c i="9" r="F36"/>
  <c i="1" r="BC102"/>
  <c i="5" r="F37"/>
  <c i="1" r="BD98"/>
  <c i="7" r="F37"/>
  <c i="1" r="BD100"/>
  <c i="9" r="J34"/>
  <c i="1" r="AW102"/>
  <c i="3" r="F37"/>
  <c i="1" r="BD96"/>
  <c i="5" r="F34"/>
  <c i="1" r="BA98"/>
  <c i="7" r="J34"/>
  <c i="1" r="AW100"/>
  <c i="4" r="F35"/>
  <c i="1" r="BB97"/>
  <c i="6" r="F37"/>
  <c i="1" r="BD99"/>
  <c i="2" r="F37"/>
  <c i="1" r="BD95"/>
  <c i="5" r="F35"/>
  <c i="1" r="BB98"/>
  <c i="8" r="F37"/>
  <c i="1" r="BD101"/>
  <c i="7" l="1" r="R125"/>
  <c i="6" r="T126"/>
  <c r="T125"/>
  <c i="4" r="R511"/>
  <c r="T133"/>
  <c r="T132"/>
  <c i="2" r="T415"/>
  <c i="6" r="R126"/>
  <c r="R125"/>
  <c i="2" r="P553"/>
  <c r="R415"/>
  <c r="R142"/>
  <c r="R141"/>
  <c i="6" r="P126"/>
  <c r="P125"/>
  <c i="1" r="AU99"/>
  <c i="4" r="R133"/>
  <c r="R132"/>
  <c i="2" r="BK553"/>
  <c r="J553"/>
  <c r="J112"/>
  <c i="5" r="R362"/>
  <c i="3" r="T126"/>
  <c r="T125"/>
  <c i="7" r="P126"/>
  <c r="P125"/>
  <c i="1" r="AU100"/>
  <c i="9" r="R150"/>
  <c i="8" r="T125"/>
  <c i="3" r="P126"/>
  <c r="P125"/>
  <c i="1" r="AU96"/>
  <c i="5" r="T130"/>
  <c r="T129"/>
  <c i="3" r="R126"/>
  <c r="R125"/>
  <c i="2" r="R553"/>
  <c i="5" r="P130"/>
  <c r="P129"/>
  <c i="1" r="AU98"/>
  <c i="8" r="P182"/>
  <c r="P125"/>
  <c i="1" r="AU101"/>
  <c i="8" r="R126"/>
  <c r="R125"/>
  <c i="9" r="T150"/>
  <c r="T122"/>
  <c r="R122"/>
  <c i="5" r="R130"/>
  <c r="R129"/>
  <c i="4" r="P133"/>
  <c r="P132"/>
  <c i="1" r="AU97"/>
  <c i="2" r="T553"/>
  <c i="9" r="P150"/>
  <c r="P122"/>
  <c i="1" r="AU102"/>
  <c i="7" r="T126"/>
  <c r="T125"/>
  <c i="2" r="P415"/>
  <c r="P142"/>
  <c r="P141"/>
  <c i="1" r="AU95"/>
  <c i="2" r="T142"/>
  <c r="T141"/>
  <c i="5" r="J131"/>
  <c r="J98"/>
  <c r="BK362"/>
  <c r="J362"/>
  <c r="J102"/>
  <c i="7" r="BK126"/>
  <c r="J126"/>
  <c r="J97"/>
  <c r="BK220"/>
  <c r="J220"/>
  <c r="J103"/>
  <c i="8" r="BK126"/>
  <c r="J126"/>
  <c r="J97"/>
  <c r="BK182"/>
  <c r="J182"/>
  <c r="J101"/>
  <c i="2" r="BK415"/>
  <c r="J415"/>
  <c r="J105"/>
  <c i="3" r="BK126"/>
  <c r="J126"/>
  <c r="J97"/>
  <c i="4" r="BK511"/>
  <c r="J511"/>
  <c r="J104"/>
  <c r="BK871"/>
  <c r="J871"/>
  <c r="J110"/>
  <c i="6" r="BK212"/>
  <c r="J212"/>
  <c r="J103"/>
  <c i="2" r="J554"/>
  <c r="J113"/>
  <c i="5" r="BK555"/>
  <c r="J555"/>
  <c r="J108"/>
  <c i="6" r="BK126"/>
  <c r="J126"/>
  <c r="J97"/>
  <c i="2" r="BK142"/>
  <c r="J142"/>
  <c r="J97"/>
  <c i="9" r="BK150"/>
  <c r="J150"/>
  <c r="J98"/>
  <c i="6" r="J33"/>
  <c i="1" r="AV99"/>
  <c r="AT99"/>
  <c i="5" r="J33"/>
  <c i="1" r="AV98"/>
  <c r="AT98"/>
  <c i="3" r="J33"/>
  <c i="1" r="AV96"/>
  <c r="AT96"/>
  <c i="4" r="J33"/>
  <c i="1" r="AV97"/>
  <c r="AT97"/>
  <c r="BC94"/>
  <c r="W32"/>
  <c i="7" r="J33"/>
  <c i="1" r="AV100"/>
  <c r="AT100"/>
  <c i="6" r="F33"/>
  <c i="1" r="AZ99"/>
  <c i="7" r="F33"/>
  <c i="1" r="AZ100"/>
  <c i="8" r="F33"/>
  <c i="1" r="AZ101"/>
  <c r="BA94"/>
  <c r="W30"/>
  <c i="2" r="F33"/>
  <c i="1" r="AZ95"/>
  <c i="5" r="F33"/>
  <c i="1" r="AZ98"/>
  <c i="9" r="J33"/>
  <c i="1" r="AV102"/>
  <c r="AT102"/>
  <c r="BD94"/>
  <c r="W33"/>
  <c i="3" r="F33"/>
  <c i="1" r="AZ96"/>
  <c i="4" r="F33"/>
  <c i="1" r="AZ97"/>
  <c i="8" r="J33"/>
  <c i="1" r="AV101"/>
  <c r="AT101"/>
  <c r="BB94"/>
  <c r="W31"/>
  <c i="2" r="J33"/>
  <c i="1" r="AV95"/>
  <c r="AT95"/>
  <c i="9" r="F33"/>
  <c i="1" r="AZ102"/>
  <c i="5" l="1" r="BK130"/>
  <c r="J130"/>
  <c r="J97"/>
  <c i="4" r="BK133"/>
  <c r="J133"/>
  <c r="J97"/>
  <c i="9" r="BK122"/>
  <c r="J122"/>
  <c r="J96"/>
  <c i="2" r="BK141"/>
  <c r="J141"/>
  <c r="J96"/>
  <c i="7" r="BK125"/>
  <c r="J125"/>
  <c i="8" r="BK125"/>
  <c r="J125"/>
  <c r="J96"/>
  <c i="3" r="BK125"/>
  <c r="J125"/>
  <c i="6" r="BK125"/>
  <c r="J125"/>
  <c i="1" r="AU94"/>
  <c r="AX94"/>
  <c i="7" r="J30"/>
  <c i="1" r="AG100"/>
  <c r="AN100"/>
  <c r="AZ94"/>
  <c r="AV94"/>
  <c r="AK29"/>
  <c r="AY94"/>
  <c r="AW94"/>
  <c r="AK30"/>
  <c i="3" r="J30"/>
  <c i="1" r="AG96"/>
  <c r="AN96"/>
  <c i="6" r="J30"/>
  <c i="1" r="AG99"/>
  <c r="AN99"/>
  <c i="5" l="1" r="BK129"/>
  <c r="J129"/>
  <c r="J96"/>
  <c i="7" r="J96"/>
  <c i="3" r="J39"/>
  <c i="4" r="BK132"/>
  <c r="J132"/>
  <c r="J96"/>
  <c i="6" r="J96"/>
  <c i="7" r="J39"/>
  <c i="3" r="J96"/>
  <c i="6" r="J39"/>
  <c i="1" r="W29"/>
  <c i="8" r="J30"/>
  <c i="1" r="AG101"/>
  <c r="AN101"/>
  <c r="AT94"/>
  <c i="2" r="J30"/>
  <c i="1" r="AG95"/>
  <c r="AN95"/>
  <c i="9" r="J30"/>
  <c i="1" r="AG102"/>
  <c r="AN102"/>
  <c i="8" l="1" r="J39"/>
  <c i="2" r="J39"/>
  <c i="9" r="J39"/>
  <c i="5" r="J30"/>
  <c i="1" r="AG98"/>
  <c r="AN98"/>
  <c i="4" r="J30"/>
  <c i="1" r="AG97"/>
  <c r="AN97"/>
  <c i="4" l="1" r="J39"/>
  <c i="5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<sst xmlns="http://schemas.openxmlformats.org/spreadsheetml/2006/main">
  <si>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</si>
  <si>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</si>
  <si>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</si>
  <si>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</si>
  <si>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</si>
  <si>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{0603e776-b911-46a9-8612-a7c354e3817b}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</si>
  <si>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</si>
  <si>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</si>
  <si>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</si>
  <si>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</si>
  <si>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</si>
  <si>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</si>
  <si>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</si>
  <si>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</si>
  <si>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202014a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</si>
  <si>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</si>
  <si>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</si>
  <si>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K.Vary, úpravy nástupních prostor a komunikací u Tržnice</t>
  </si>
  <si>
    <t>KSO:</t>
  </si>
  <si>
    <t>CC-CZ:</t>
  </si>
  <si>
    <t>zak.č.9359-26</t>
  </si>
  <si>
    <t>Místo:</t>
  </si>
  <si>
    <t>Karlovy Vary</t>
  </si>
  <si>
    <t>Datum:</t>
  </si>
  <si>
    <t>26. 3. 2020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</si>
  <si>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</si>
  <si>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</si>
  <si>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</si>
  <si>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</si>
  <si>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</si>
  <si>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</si>
  <si>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</si>
  <si>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BPO spol.s r.o.Ostrov</t>
  </si>
  <si>
    <t>True</t>
  </si>
  <si>
    <t>Zpracovatel:</t>
  </si>
  <si>
    <t>Jitka Durdíková</t>
  </si>
  <si>
    <t>Poznámka:</t>
  </si>
  <si>
    <t>Soupis prací je sestaven za využití položek cenové soustavy ÚRS. Cenové a technické podmínky položek cenové soustavy ÚRS, které nejsou uvedeny v soupisu prací ( tzv.úvodní části katalogů) jsou neomezeně dálkově k dispozici na www.cs-urs.cz. Položky soupisu prací, které nemají ve sloupci "cenová soustava" uveden žádný údaj (nebo R-položka), nepochází s cenové soustavy ÚRS. Nedílnou součástí rozpočtu a výkazu výměr je projektová dokumentace. Nabídkové ceny mohou být vytvářeny dle výkazu výměr pouze s projektem a jeho výkazem výměr.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</si>
  <si>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</si>
  <si>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</si>
  <si>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</si>
  <si>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</si>
  <si>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</si>
  <si>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</si>
  <si>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</si>
  <si>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</si>
  <si>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</si>
  <si>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</si>
  <si>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</si>
  <si>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</si>
  <si>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</si>
  <si>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</si>
  <si>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</si>
  <si>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</si>
  <si>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</si>
  <si>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</si>
  <si>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</si>
  <si>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</si>
  <si>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</si>
  <si>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</si>
  <si>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</si>
  <si>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</si>
  <si>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</si>
  <si>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</si>
  <si>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</si>
  <si>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</si>
  <si>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</si>
  <si>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</si>
  <si>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</si>
  <si>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</si>
  <si>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</si>
  <si>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</si>
  <si>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</si>
  <si>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</si>
  <si>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</si>
  <si>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</si>
  <si>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</si>
  <si>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</si>
  <si>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</si>
  <si>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</si>
  <si>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</si>
  <si>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</si>
  <si>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</si>
  <si>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100</t>
  </si>
  <si>
    <t>Stavební část</t>
  </si>
  <si>
    <t>STA</t>
  </si>
  <si>
    <t>1</t>
  </si>
  <si>
    <t>{0bc1fa7e-ef92-4fac-8c13-f530449dd8f1}</t>
  </si>
  <si>
    <t>2</t>
  </si>
  <si>
    <t>SO 100.1</t>
  </si>
  <si>
    <t>Elektroinstalace - silnoproud</t>
  </si>
  <si>
    <t>{ce2fdc66-afe0-4865-9ef3-e1f79c36b77d}</t>
  </si>
  <si>
    <t>SO 101</t>
  </si>
  <si>
    <t xml:space="preserve">Komunikace </t>
  </si>
  <si>
    <t>{2186ecc4-ccb8-4817-964d-60ac45d50a5d}</t>
  </si>
  <si>
    <t>SO 101H</t>
  </si>
  <si>
    <t>Komunikace - Horova ulice - větev E</t>
  </si>
  <si>
    <t>{dc9b3834-d6e5-431f-a0c9-6859e9d05641}</t>
  </si>
  <si>
    <t>SO 101.1</t>
  </si>
  <si>
    <t>Komunikace - vyvolaná investice</t>
  </si>
  <si>
    <t>{d45f0fff-0c01-409c-85e8-433ccc36655c}</t>
  </si>
  <si>
    <t>SO 101.1H</t>
  </si>
  <si>
    <t>Komunikace - vyvolaná investice Horova ul.</t>
  </si>
  <si>
    <t>{941da597-26e9-4b73-b45a-437dfc966544}</t>
  </si>
  <si>
    <t>SO 103</t>
  </si>
  <si>
    <t xml:space="preserve">Elektroinstalace - veřejné osvětlení </t>
  </si>
  <si>
    <t>{a24b51b9-5fb1-4473-a2c1-bb0c970e8668}</t>
  </si>
  <si>
    <t>VON</t>
  </si>
  <si>
    <t xml:space="preserve">Vedlejší a ostatní náklady </t>
  </si>
  <si>
    <t>{93f4a059-c1de-4541-b2d2-8bb6b53e786d}</t>
  </si>
  <si>
    <t>KRYCÍ LIST SOUPISU PRACÍ</t>
  </si>
  <si>
    <t>Objekt:</t>
  </si>
  <si>
    <t>SO 100 -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</si>
  <si>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</si>
  <si>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</si>
  <si>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</si>
  <si>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</si>
  <si>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</si>
  <si>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</si>
  <si>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</si>
  <si>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</si>
  <si>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</si>
  <si>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</si>
  <si>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</si>
  <si>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</si>
  <si>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</si>
  <si>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</si>
  <si>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</si>
  <si>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</si>
  <si>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</si>
  <si>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98 - Demolice a sanace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</si>
  <si>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</si>
  <si>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</si>
  <si>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</si>
  <si>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</si>
  <si>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</si>
  <si>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721 - Zdravotechnika - vnitřní kanalizace</t>
  </si>
  <si>
    <t xml:space="preserve">    762 - Konstrukce tesařské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</si>
  <si>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</si>
  <si>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</si>
  <si>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</si>
  <si>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HZS - Hodinové zúčtovací sazby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</si>
  <si>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</si>
  <si>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</si>
  <si>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</si>
  <si>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</si>
  <si>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</si>
  <si>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</si>
  <si>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</si>
  <si>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</si>
  <si>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</si>
  <si>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</si>
  <si>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</si>
  <si>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</si>
  <si>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</si>
  <si>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</si>
  <si>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</si>
  <si>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</si>
  <si>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</si>
  <si>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</si>
  <si>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</si>
  <si>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131151104</t>
  </si>
  <si>
    <t>Hloubení jam nezapažených v hornině třídy těžitelnosti I, skupiny 1 a 2 objem do 500 m3 strojně</t>
  </si>
  <si>
    <t>m3</t>
  </si>
  <si>
    <t>CS ÚRS 2020 01</t>
  </si>
  <si>
    <t>4</t>
  </si>
  <si>
    <t>-247935235</t>
  </si>
  <si>
    <t>PP</t>
  </si>
  <si>
    <t>Hloubení nezapažených jam a zářezů strojně s urovnáním dna do předepsaného profilu a spádu v hornině třídy těžitelnosti I skupiny 1 a 2 přes 100 do 500 m3</t>
  </si>
  <si>
    <t>VV</t>
  </si>
  <si>
    <t>" zářez pro základ OS 1 " 95,0*1,2</t>
  </si>
  <si>
    <t>131251104</t>
  </si>
  <si>
    <t>Hloubení jam nezapažených v hornině třídy těžitelnosti I, skupiny 3 objem do 500 m3 strojně</t>
  </si>
  <si>
    <t>-559993431</t>
  </si>
  <si>
    <t>Hloubení nezapažených jam a zářezů strojně s urovnáním dna do předepsaného profilu a spádu v hornině třídy těžitelnosti I skupiny 3 přes 100 do 500 m3</t>
  </si>
  <si>
    <t>" výkop kolem základových patek sloupů zastřešení 80 % výkopu v hor.3 " (3,0+1,0)*2*1,0*13*0,8</t>
  </si>
  <si>
    <t>3</t>
  </si>
  <si>
    <t>131451104</t>
  </si>
  <si>
    <t>Hloubení jam nezapažených v hornině třídy těžitelnosti II, skupiny 5 objem do 500 m3 strojně</t>
  </si>
  <si>
    <t>1651344088</t>
  </si>
  <si>
    <t>Hloubení nezapažených jam a zářezů strojně s urovnáním dna do předepsaného profilu a spádu v hornině třídy těžitelnosti II skupiny 5 přes 100 do 500 m3</t>
  </si>
  <si>
    <t>" výkop kolem základových patek sloupů zastřešení 20 % výkopu v hor.5 " (3,0+1,0)*2*1,0*13*0,2</t>
  </si>
  <si>
    <t>132151101</t>
  </si>
  <si>
    <t xml:space="preserve">Hloubení rýh nezapažených  š do 800 mm v hornině třídy těžitelnosti I, skupiny 1 a 2 objem do 20 m3 strojně</t>
  </si>
  <si>
    <t>2118836759</t>
  </si>
  <si>
    <t>Hloubení nezapažených rýh šířky do 800 mm strojně s urovnáním dna do předepsaného profilu a spádu v hornině třídy těžitelnosti I skupiny 1 a 2 do 20 m3</t>
  </si>
  <si>
    <t>" rýhy pro základy zástěny 6ks " 2,0*0,3*0,6*6</t>
  </si>
  <si>
    <t>" rýhy pro základy info tabule 2 ks " 2,0*0,3*0,6*2</t>
  </si>
  <si>
    <t>5</t>
  </si>
  <si>
    <t>132251251</t>
  </si>
  <si>
    <t>Hloubení rýh nezapažených š do 2000 mm v hornině třídy těžitelnosti I, skupiny 3 objem do 20 m3 strojně</t>
  </si>
  <si>
    <t>470281067</t>
  </si>
  <si>
    <t>Hloubení nezapažených rýh šířky přes 800 do 2 000 mm strojně s urovnáním dna do předepsaného profilu a spádu v hornině třídy těžitelnosti I skupiny 3 do 20 m3</t>
  </si>
  <si>
    <t>" rýha pro základ OS2" 5,33*(0,6*0,35+(1,1+2,0)/2*0,25+(0,9+1,2)/2*0,3)*1,2</t>
  </si>
  <si>
    <t>* rýha pro potrubí přípojek od geigrů nástupiště do kanalizace</t>
  </si>
  <si>
    <t>1,0*1,0*3,0*13</t>
  </si>
  <si>
    <t>6</t>
  </si>
  <si>
    <t>131151343</t>
  </si>
  <si>
    <t>Vrtání jamek pro plotové sloupky D do 300 mm - strojně</t>
  </si>
  <si>
    <t>m</t>
  </si>
  <si>
    <t>1423210445</t>
  </si>
  <si>
    <t>Vrtání jamek strojně průměru přes 200 do 300 mm</t>
  </si>
  <si>
    <t>"pro zábradlí okraje pojížděné plochy " (3+4+9+1+26)*0,75</t>
  </si>
  <si>
    <t xml:space="preserve">"pro zábradlí na opěrné stěně před zdí a za zdí  " (2+6)*0,75</t>
  </si>
  <si>
    <t>" pro sloupky oplocení zeleně " 260,0/1,5*0,75</t>
  </si>
  <si>
    <t>7</t>
  </si>
  <si>
    <t>133212011</t>
  </si>
  <si>
    <t>Hloubení šachet v hornině třídy těžitelnosti I, skupiny 3, plocha výkopu do 4 m2 ručně</t>
  </si>
  <si>
    <t>2143959233</t>
  </si>
  <si>
    <t>Hloubení šachet ručně zapažených i nezapažených v horninách třídy těžitelnosti I skupiny 3, půdorysná plocha výkopu do 4 m2</t>
  </si>
  <si>
    <t>" šachta pro základ pilířku elektro " 0,85*0,4*0,8</t>
  </si>
  <si>
    <t>" šachty pro základy zábrany sloupu VO " 0,35*0,3*0,85*2</t>
  </si>
  <si>
    <t>" šachty pro základy dvojic laviček " 0,85*0,3*0,7*12</t>
  </si>
  <si>
    <t>8</t>
  </si>
  <si>
    <t>162651112</t>
  </si>
  <si>
    <t>Vodorovné přemístění do 5000 m výkopku/sypaniny z horniny třídy těžitelnosti I, skupiny 1 až 3</t>
  </si>
  <si>
    <t>823519000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</si>
  <si>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</si>
  <si>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"pro zábradlí okraje pojížděné plochy " (3+4+9+1+26)*0,75*3,14*0,15*0,15</t>
  </si>
  <si>
    <t xml:space="preserve">"pro zábradlí na opěrné stěně před zdí a za zdí  " (2+6)*0,75*3,14*0,15*0,15</t>
  </si>
  <si>
    <t>" pro sloupky oplocení zeleně " 260,0/1,5*0,75*3,14*0,15*0,15</t>
  </si>
  <si>
    <t>" rýhy pro zástěny 6 ks " 2,0*0,3*0,6*6</t>
  </si>
  <si>
    <t>" rýhy pro info tabule 2 ks " 2,0*0,3*0,6*2</t>
  </si>
  <si>
    <t>9</t>
  </si>
  <si>
    <t>162651132</t>
  </si>
  <si>
    <t>Vodorovné přemístění do 5000 m výkopku/sypaniny z horniny třídy těžitelnosti II, skupiny 4 a 5</t>
  </si>
  <si>
    <t>1113890949</t>
  </si>
  <si>
    <t>Vodorovné přemístění výkopku nebo sypaniny po suchu na obvyklém dopravním prostředku, bez naložení výkopku, avšak se složením bez rozhrnutí z horniny třídy těžitelnosti II na vzdálenost skupiny 4 a 5 na vzdálenost přes 4 000 do 5 000 m</t>
  </si>
  <si>
    <t>10</t>
  </si>
  <si>
    <t>171201231</t>
  </si>
  <si>
    <t>Poplatek za uložení zeminy a kamení na recyklační skládce (skládkovné) kód odpadu 17 05 04</t>
  </si>
  <si>
    <t>t</t>
  </si>
  <si>
    <t>-254213684</t>
  </si>
  <si>
    <t>Poplatek za uložení stavebního odpadu na recyklační skládce (skládkovné) zeminy a kamení zatříděného do Katalogu odpadů pod kódem 17 05 04</t>
  </si>
  <si>
    <t xml:space="preserve">" výkop kolem základových patek sloupů zastřešení  " (3,0+1,0)*2*1,0*13</t>
  </si>
  <si>
    <t>" rýhy pro zástěny 6ks " 2,0*0,3*0,6*6</t>
  </si>
  <si>
    <t>280,196*1,8 'Přepočtené koeficientem množství</t>
  </si>
  <si>
    <t>11</t>
  </si>
  <si>
    <t>171251201</t>
  </si>
  <si>
    <t>Uložení sypaniny na skládky nebo meziskládky</t>
  </si>
  <si>
    <t>785240149</t>
  </si>
  <si>
    <t>Uložení sypaniny na skládky nebo meziskládky bez hutnění s upravením uložené sypaniny do předepsaného tvaru</t>
  </si>
  <si>
    <t>" rýhy pro zástěny " 2,0*0,3*0,6*6</t>
  </si>
  <si>
    <t>12</t>
  </si>
  <si>
    <t>174151101</t>
  </si>
  <si>
    <t>Zásyp jam, šachet rýh nebo kolem objektů sypaninou se zhutněním</t>
  </si>
  <si>
    <t>-157932930</t>
  </si>
  <si>
    <t>Zásyp sypaninou z jakékoliv horniny strojně s uložením výkopku ve vrstvách se zhutněním jam, šachet, rýh nebo kolem objektů v těchto vykopávkách</t>
  </si>
  <si>
    <t xml:space="preserve">" OS 1 zásyp recyklátem " </t>
  </si>
  <si>
    <t>67,85*((1,5+0,8)/2*0,7+(0,8+0,3)/2*0,4)</t>
  </si>
  <si>
    <t>" OS2 zásyp recyklátem " 3,0</t>
  </si>
  <si>
    <t xml:space="preserve">" zásyp kolem základových patek sloupů zastřešení  " (3,0+1,0)*2*1,0*13</t>
  </si>
  <si>
    <t>" podsyp v šachtě pro základy zábrany sloupu VO " 0,35*0,3*0,3*2</t>
  </si>
  <si>
    <t>" podsyp pod základy dvojic laviček " 0,85*0,3*0,3*12</t>
  </si>
  <si>
    <t>13</t>
  </si>
  <si>
    <t>M</t>
  </si>
  <si>
    <t>58981120</t>
  </si>
  <si>
    <t>recyklát betonový frakce 0/8</t>
  </si>
  <si>
    <t>1766792526</t>
  </si>
  <si>
    <t xml:space="preserve">recyklát betonový frakce 0/8
</t>
  </si>
  <si>
    <t>177,527*2 'Přepočtené koeficientem množství</t>
  </si>
  <si>
    <t>14</t>
  </si>
  <si>
    <t>-1132431041</t>
  </si>
  <si>
    <t>*zásyp potrubí přípojek od geigrů nástupiště zeminou z meziskládky zpět</t>
  </si>
  <si>
    <t>1,0*0,5*3,0*13</t>
  </si>
  <si>
    <t>167151101</t>
  </si>
  <si>
    <t>Nakládání výkopku z hornin třídy těžitelnosti I, skupiny 1 až 3 do 100 m3</t>
  </si>
  <si>
    <t>2017175896</t>
  </si>
  <si>
    <t>Nakládání, skládání a překládání neulehlého výkopku nebo sypaniny strojně nakládání, množství do 100 m3, z horniny třídy těžitelnosti I, skupiny 1 až 3</t>
  </si>
  <si>
    <t>*naložení pro zásyp potrubí přípojek od geigrů nástupiště zeminou z meziskládky zpět</t>
  </si>
  <si>
    <t>16</t>
  </si>
  <si>
    <t>654055047</t>
  </si>
  <si>
    <t>*zásyp potrubí přípojek od geigrů nástupiště zeminou</t>
  </si>
  <si>
    <t>17</t>
  </si>
  <si>
    <t>175111101</t>
  </si>
  <si>
    <t>Obsypání potrubí ručně sypaninou bez prohození, uloženou do 3 m</t>
  </si>
  <si>
    <t>817095668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</si>
  <si>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</si>
  <si>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*pro potrubí přípojek od geigrů nástupiště</t>
  </si>
  <si>
    <t>1,0*0,4*3,0*13</t>
  </si>
  <si>
    <t>18</t>
  </si>
  <si>
    <t>58337310</t>
  </si>
  <si>
    <t>štěrkopísek frakce 0/4</t>
  </si>
  <si>
    <t>-615941661</t>
  </si>
  <si>
    <t>15,6*2 'Přepočtené koeficientem množství</t>
  </si>
  <si>
    <t>19</t>
  </si>
  <si>
    <t>181951112</t>
  </si>
  <si>
    <t>Úprava pláně v hornině třídy těžitelnosti I, skupiny 1 až 3 se zhutněním</t>
  </si>
  <si>
    <t>m2</t>
  </si>
  <si>
    <t>-495806758</t>
  </si>
  <si>
    <t>Úprava pláně vyrovnáním výškových rozdílů strojně v hornině třídy těžitelnosti I, skupiny 1 až 3 se zhutněním</t>
  </si>
  <si>
    <t>" pod buňkou " 7,2*3,3</t>
  </si>
  <si>
    <t>Zakládání</t>
  </si>
  <si>
    <t>20</t>
  </si>
  <si>
    <t>211971110</t>
  </si>
  <si>
    <t>Zřízení opláštění žeber nebo trativodů geotextilií v rýze nebo zářezu sklonu do 1:2</t>
  </si>
  <si>
    <t>38234264</t>
  </si>
  <si>
    <t xml:space="preserve">Zřízení opláštění výplně z geotextilie odvodňovacích žeber nebo trativodů  v rýze nebo zářezu se stěnami šikmými o sklonu do 1:2</t>
  </si>
  <si>
    <t xml:space="preserve">" opláštění drenáže podél OS1 vč.štěrku  " 68,45*(0,6+0,3)*2</t>
  </si>
  <si>
    <t>69311169</t>
  </si>
  <si>
    <t>geotextilie PP s ÚV stabilizací 200g/m2</t>
  </si>
  <si>
    <t>-492154410</t>
  </si>
  <si>
    <t>123,21*1,15 'Přepočtené koeficientem množství</t>
  </si>
  <si>
    <t>22</t>
  </si>
  <si>
    <t>212752101</t>
  </si>
  <si>
    <t>Trativod z drenážních trubek korugovaných PE-HD SN 4 perforace 360° včetně lože otevřený výkop DN 100 pro liniové stavby</t>
  </si>
  <si>
    <t>-2003123673</t>
  </si>
  <si>
    <t>Trativody z drenážních trubek pro liniové stavby a komunikace se zřízením štěrkového lože pod trubky a s jejich obsypem v otevřeném výkopu trubka korugovaná sendvičová PE-HD SN 4 celoperforovaná 360° DN 100</t>
  </si>
  <si>
    <t>" podél OS1 " 68,45</t>
  </si>
  <si>
    <t>23</t>
  </si>
  <si>
    <t>273313511</t>
  </si>
  <si>
    <t>Základové desky z betonu tř. C 12/15</t>
  </si>
  <si>
    <t>699822641</t>
  </si>
  <si>
    <t>Základy z betonu prostého desky z betonu kamenem neprokládaného tř. C 12/15</t>
  </si>
  <si>
    <t>" podkladní beton pod OS1 " 68,45*0,6*0,05</t>
  </si>
  <si>
    <t>" podkladní beton pod OS2 " 5,33*0,6*0,05</t>
  </si>
  <si>
    <t>24</t>
  </si>
  <si>
    <t>274313711</t>
  </si>
  <si>
    <t>Základové pásy z betonu tř. C 20/25</t>
  </si>
  <si>
    <t>1139720581</t>
  </si>
  <si>
    <t>Základy z betonu prostého pasy betonu kamenem neprokládaného tř. C 20/25</t>
  </si>
  <si>
    <t>" základ pro zástěny " 2,0*0,3*0,9*6</t>
  </si>
  <si>
    <t>25</t>
  </si>
  <si>
    <t>274351121</t>
  </si>
  <si>
    <t>Zřízení bednění základových pasů rovného</t>
  </si>
  <si>
    <t>-815872575</t>
  </si>
  <si>
    <t>Bednění základů pasů rovné zřízení</t>
  </si>
  <si>
    <t>" základ pro zástěny " (2,0+0,3)*2*0,9*6</t>
  </si>
  <si>
    <t>26</t>
  </si>
  <si>
    <t>274351122</t>
  </si>
  <si>
    <t>Odstranění bednění základových pasů rovného</t>
  </si>
  <si>
    <t>233201425</t>
  </si>
  <si>
    <t>Bednění základů pasů rovné odstranění</t>
  </si>
  <si>
    <t>27</t>
  </si>
  <si>
    <t>275313711</t>
  </si>
  <si>
    <t>Základové patky z betonu tř. C 20/25</t>
  </si>
  <si>
    <t>427284715</t>
  </si>
  <si>
    <t>Základy z betonu prostého patky a bloky z betonu kamenem neprokládaného tř. C 20/25</t>
  </si>
  <si>
    <t>"pro zábradlí okraje pojížděné plochy " (3+4+9+1+26)*0,6*3,14*0,15*0,15</t>
  </si>
  <si>
    <t xml:space="preserve">"pro zábradlí na opěrné stěně před zdí a za zdí  " (2+6)*0,6*3,14*0,15*0,15</t>
  </si>
  <si>
    <t>" základ pilířku elektro " 0,85*0,4*0,845</t>
  </si>
  <si>
    <t>" základy zábrany sloupu VO " 0,35*0,3*0,5*2</t>
  </si>
  <si>
    <t>" základové patky dvojic laviček " 0,85*0,3*0,4*12</t>
  </si>
  <si>
    <t>28</t>
  </si>
  <si>
    <t>28611143</t>
  </si>
  <si>
    <t>trubka kanalizační PVC DN 315x1000mm SN4</t>
  </si>
  <si>
    <t>1202308050</t>
  </si>
  <si>
    <t>"pro zábradlí okraje pojížděné plochy " (3+4+9+1+26)*1,0</t>
  </si>
  <si>
    <t xml:space="preserve">"pro zábradlí na opěrné stěně před zdí a za zdí  " (2+6)*1,0</t>
  </si>
  <si>
    <t>29</t>
  </si>
  <si>
    <t>275351121</t>
  </si>
  <si>
    <t>Zřízení bednění základových patek</t>
  </si>
  <si>
    <t>289913647</t>
  </si>
  <si>
    <t>Bednění základů patek zřízení</t>
  </si>
  <si>
    <t>" základ pilířku elektro " (0,85+0,4)*2*0,845</t>
  </si>
  <si>
    <t>" základy zábrany sloupu VO " (0,35+0,3)*2*0,5*2</t>
  </si>
  <si>
    <t>" základové patky dvojic laviček " (0,85+0,3)*2*0,4*12</t>
  </si>
  <si>
    <t>30</t>
  </si>
  <si>
    <t>275351122</t>
  </si>
  <si>
    <t>Odstranění bednění základových patek</t>
  </si>
  <si>
    <t>61898309</t>
  </si>
  <si>
    <t>Bednění základů patek odstranění</t>
  </si>
  <si>
    <t>Svislé a kompletní konstrukce</t>
  </si>
  <si>
    <t>31</t>
  </si>
  <si>
    <t>327323128</t>
  </si>
  <si>
    <t>Opěrné zdi a valy ze ŽB tř. C 30/37</t>
  </si>
  <si>
    <t>-681090666</t>
  </si>
  <si>
    <t xml:space="preserve">Opěrné zdi a valy z betonu železového  bez zvláštních nároků na vliv prostředí tř. C 30/37</t>
  </si>
  <si>
    <t>P</t>
  </si>
  <si>
    <t>Poznámka k položce:_x000d_
 beton C30/37 ,XC2, XF3</t>
  </si>
  <si>
    <t>"OS 1" 68,45*0,3*0,6+(4,83*(0,95+1,05)/2+(2,3+2,17+1,7)*(1,05+0,95)/2+(2,62+1,44+5,03+2,41)*(1,07+0,87)/2+11,0*(1,07+0,76)/2+11,0*(1,16+0,8)/2)*0,25</t>
  </si>
  <si>
    <t>(5,75*2*(1,2+0,81)/2+5,905*2*(1,2+0,68)/2)*0,25</t>
  </si>
  <si>
    <t>" OS 2 " 5,33*(0,6*0,3+1,05*0,25)</t>
  </si>
  <si>
    <t>32</t>
  </si>
  <si>
    <t>327351211</t>
  </si>
  <si>
    <t>Bednění opěrných zdí a valů svislých i skloněných zřízení</t>
  </si>
  <si>
    <t>1974953628</t>
  </si>
  <si>
    <t xml:space="preserve">Bednění opěrných zdí a valů  svislých i skloněných, výšky do 20 m zřízení</t>
  </si>
  <si>
    <t xml:space="preserve">"OS 1" </t>
  </si>
  <si>
    <t>68,45*0,3*2+0,3*0,6*2+(4,83*(0,95+1,05)/2+(2,3+2,17+1,7)*(1,05+0,95)/2+(2,62+1,44+5,03+2,41)*(1,07+0,87)/2+11,0*(1,07+0,76)/2+11,0*(1,16+0,8)/2)*2</t>
  </si>
  <si>
    <t>(5,75*2*(1,2+0,81)/2+5,905*2*(1,2+0,68)/2)*2+(0,95+0,68)*0,25*2</t>
  </si>
  <si>
    <t>" OS 2 " 5,33*(0,3+1,05)*2+1,05*0,25*2+0,3*0,6*2</t>
  </si>
  <si>
    <t>33</t>
  </si>
  <si>
    <t>327351221</t>
  </si>
  <si>
    <t>Bednění opěrných zdí a valů svislých i skloněných odstranění</t>
  </si>
  <si>
    <t>519590528</t>
  </si>
  <si>
    <t xml:space="preserve">Bednění opěrných zdí a valů  svislých i skloněných, výšky do 20 m odstranění</t>
  </si>
  <si>
    <t>34</t>
  </si>
  <si>
    <t>327361006</t>
  </si>
  <si>
    <t>Výztuž opěrných zdí a valů D 12 mm z betonářské oceli 10 505</t>
  </si>
  <si>
    <t>1890074600</t>
  </si>
  <si>
    <t xml:space="preserve">Výztuž opěrných zdí a valů  průměru do 12 mm, z oceli 10 505 (R) nebo BSt 500</t>
  </si>
  <si>
    <t xml:space="preserve">" výztuž dle výkresu statiky " </t>
  </si>
  <si>
    <t>" OS 1 " 714,59*0,001</t>
  </si>
  <si>
    <t>" OS2 " 55,11*0,001</t>
  </si>
  <si>
    <t>35</t>
  </si>
  <si>
    <t>327361040</t>
  </si>
  <si>
    <t>Výztuž opěrných zdí a valů ze svařovaných sítí</t>
  </si>
  <si>
    <t>-1209458020</t>
  </si>
  <si>
    <t xml:space="preserve">Výztuž opěrných zdí a valů  ze sítí svařovaných</t>
  </si>
  <si>
    <t xml:space="preserve">" sítě dle výkresu statiky KY 50 " </t>
  </si>
  <si>
    <t>" OS 1 " 874,8*0,001</t>
  </si>
  <si>
    <t>" OS2 " 64,8*0,001</t>
  </si>
  <si>
    <t>36</t>
  </si>
  <si>
    <t>331271127</t>
  </si>
  <si>
    <t>Zdivo pilířů z cihel vápenopískových dl 290 mm na SMS 10 MPa</t>
  </si>
  <si>
    <t>161653819</t>
  </si>
  <si>
    <t xml:space="preserve">Pilíře volně stojící z cihel nepálených  čtyřhranné až osmihranné (průřezu čtverce, T nebo kříže) pravoúhlé pod omítku z cihel vápenopískových dl. 290 mm, na maltu ze suché směsi 10 MPa</t>
  </si>
  <si>
    <t>" pilířek elektro " 0,9*0,45*(1,97+2,05)/2-0,6*0,15*2,0-0,325*0,605*0,15*2</t>
  </si>
  <si>
    <t>37</t>
  </si>
  <si>
    <t>338171113</t>
  </si>
  <si>
    <t>Osazování sloupků a vzpěr plotových ocelových v do 2,00 m se zabetonováním</t>
  </si>
  <si>
    <t>kus</t>
  </si>
  <si>
    <t>-706030979</t>
  </si>
  <si>
    <t>Montáž sloupků a vzpěr plotových ocelových trubkových nebo profilovaných výšky do 2,00 m se zabetonováním do 0,08 m3 do připravených jamek</t>
  </si>
  <si>
    <t>" oplocení zeleně " 260,0/1,5+0,667</t>
  </si>
  <si>
    <t>38</t>
  </si>
  <si>
    <t>55342250R</t>
  </si>
  <si>
    <t>sloupek plotový průběžný Pz a komaxitové 900/38x1,5mm atyp</t>
  </si>
  <si>
    <t>-463443583</t>
  </si>
  <si>
    <t>sloupek plotový průběžný Pz a komaxitové 1500/38x1,5mm atyp</t>
  </si>
  <si>
    <t>39</t>
  </si>
  <si>
    <t>348401150</t>
  </si>
  <si>
    <t>Montáž oplocení ze svařovaného pletiva s napínacími dráty výšky do 1,5 m</t>
  </si>
  <si>
    <t>-953257496</t>
  </si>
  <si>
    <t>Montáž oplocení z pletiva svařovaného do 1,5 m</t>
  </si>
  <si>
    <t>" oplocení zeleně " 260,0</t>
  </si>
  <si>
    <t>40</t>
  </si>
  <si>
    <t>31324815R</t>
  </si>
  <si>
    <t>svařované plotové pletivo v rolích 25m výšky 500mm průměr drátu 3mm rozměr oka 50x50mm povrchová úprava Pz a komaxit atyp</t>
  </si>
  <si>
    <t>-24609929</t>
  </si>
  <si>
    <t>41</t>
  </si>
  <si>
    <t>348401350</t>
  </si>
  <si>
    <t>Rozvinutí, montáž a napnutí napínacího drátu na oplocení</t>
  </si>
  <si>
    <t>1522273637</t>
  </si>
  <si>
    <t>Montáž oplocení z pletiva rozvinutí, uchycení a napnutí drátu napínacího</t>
  </si>
  <si>
    <t>" oplocení zeleně " 260,0*2</t>
  </si>
  <si>
    <t>42</t>
  </si>
  <si>
    <t>15619100</t>
  </si>
  <si>
    <t>drát poplastovaný kruhový napínací 2,5/3,5mm</t>
  </si>
  <si>
    <t>-1474779590</t>
  </si>
  <si>
    <t>43</t>
  </si>
  <si>
    <t>15619200</t>
  </si>
  <si>
    <t>drát poplastovaný kruhový vázací 1,1/1,5mm</t>
  </si>
  <si>
    <t>99491415</t>
  </si>
  <si>
    <t>44</t>
  </si>
  <si>
    <t>381181001</t>
  </si>
  <si>
    <t>Montáž univerzálních mobilních buněk samostatně stojících</t>
  </si>
  <si>
    <t>-1374131118</t>
  </si>
  <si>
    <t xml:space="preserve">Montáž univerzálních mobilních buněk  samostatně stojících</t>
  </si>
  <si>
    <t>" osazení stávající buňky kiosku zpět na nástupiště na předem připravenou plochu " 1</t>
  </si>
  <si>
    <t>Vodorovné konstrukce</t>
  </si>
  <si>
    <t>45</t>
  </si>
  <si>
    <t>411121221</t>
  </si>
  <si>
    <t>Montáž prefabrikovaných ŽB stropů ze stropních desek dl do 900 mm</t>
  </si>
  <si>
    <t>1876181359</t>
  </si>
  <si>
    <t xml:space="preserve">Montáž prefabrikovaných železobetonových stropů  se zalitím spár, včetně podpěrné konstrukce, na cementovou maltu ze stropních desek, šířky do 600 mm a délky do 900 mm</t>
  </si>
  <si>
    <t>" zakrytí pilířku elektro deskou " 1</t>
  </si>
  <si>
    <t>46</t>
  </si>
  <si>
    <t>59341744R</t>
  </si>
  <si>
    <t>Prefabrikovaná betonová stříška 1200x600x80 mm</t>
  </si>
  <si>
    <t>76286081</t>
  </si>
  <si>
    <t>47</t>
  </si>
  <si>
    <t>451572111</t>
  </si>
  <si>
    <t>Lože pod potrubí otevřený výkop z kameniva drobného těženého</t>
  </si>
  <si>
    <t>2047435285</t>
  </si>
  <si>
    <t>Lože pod potrubí, stoky a drobné objekty v otevřeném výkopu z kameniva drobného těženého 0 až 4 mm</t>
  </si>
  <si>
    <t>1,0*0,1*3,0*13</t>
  </si>
  <si>
    <t>48</t>
  </si>
  <si>
    <t>452311131</t>
  </si>
  <si>
    <t>Podkladní desky z betonu prostého tř. C 12/15 otevřený výkop</t>
  </si>
  <si>
    <t>-853250776</t>
  </si>
  <si>
    <t>Podkladní a zajišťovací konstrukce z betonu prostého v otevřeném výkopu desky pod potrubí, stoky a drobné objekty z betonu tř. C 12/15</t>
  </si>
  <si>
    <t>" podél OS1 podkladní beton pod drenáží ve spádu od stěny tl.20 - 50mm " (4,455+12,075+28,4+10,0+14,225+4,145)*0,6*(0,02+0,05)/2</t>
  </si>
  <si>
    <t>Komunikace pozemní</t>
  </si>
  <si>
    <t>49</t>
  </si>
  <si>
    <t>564201111</t>
  </si>
  <si>
    <t>Podklad nebo podsyp ze štěrkopísku ŠP tl 40 mm</t>
  </si>
  <si>
    <t>439361704</t>
  </si>
  <si>
    <t xml:space="preserve">Podklad nebo podsyp ze štěrkopísku ŠP  s rozprostřením, vlhčením a zhutněním, po zhutnění tl. 40 mm</t>
  </si>
  <si>
    <t>" kladecí vrstva pod buňkou " 7,2*3,3</t>
  </si>
  <si>
    <t>50</t>
  </si>
  <si>
    <t>564730011</t>
  </si>
  <si>
    <t>Podklad z kameniva hrubého drceného vel. 8-16 mm tl 100 mm</t>
  </si>
  <si>
    <t>1598594229</t>
  </si>
  <si>
    <t xml:space="preserve">Podklad nebo kryt z kameniva hrubého drceného  vel. 8-16 mm s rozprostřením a zhutněním, po zhutnění tl. 100 mm</t>
  </si>
  <si>
    <t>51</t>
  </si>
  <si>
    <t>564730111</t>
  </si>
  <si>
    <t>Podklad z kameniva hrubého drceného vel. 16-32 mm tl 100 mm</t>
  </si>
  <si>
    <t>906802739</t>
  </si>
  <si>
    <t xml:space="preserve">Podklad nebo kryt z kameniva hrubého drceného  vel. 16-32 mm s rozprostřením a zhutněním, po zhutnění tl. 100 mm</t>
  </si>
  <si>
    <t>52</t>
  </si>
  <si>
    <t>564760111</t>
  </si>
  <si>
    <t>Podklad z kameniva hrubého drceného vel. 16-32 mm tl 200 mm</t>
  </si>
  <si>
    <t>320244844</t>
  </si>
  <si>
    <t xml:space="preserve">Podklad nebo kryt z kameniva hrubého drceného  vel. 16-32 mm s rozprostřením a zhutněním, po zhutnění tl. 200 mm</t>
  </si>
  <si>
    <t>Úpravy povrchů, podlahy a osazování výplní</t>
  </si>
  <si>
    <t>53</t>
  </si>
  <si>
    <t>622131121</t>
  </si>
  <si>
    <t>Penetrační disperzní nátěr vnějších stěn nanášený ručně</t>
  </si>
  <si>
    <t>-2007761697</t>
  </si>
  <si>
    <t xml:space="preserve">Podkladní a spojovací vrstva vnějších omítaných ploch  penetrace akrylát-silikonová nanášená ručně stěn</t>
  </si>
  <si>
    <t>" stávajících základových patek sloupů zastřešení 20 % oprav " (2,0*1,0+(2,0+1,0)*2*1,0)*13*0,2</t>
  </si>
  <si>
    <t>54</t>
  </si>
  <si>
    <t>623631001</t>
  </si>
  <si>
    <t>Spárování spárovací maltou vnějších pohledových ploch pilířů nebo sloupů z cihel</t>
  </si>
  <si>
    <t>7682591</t>
  </si>
  <si>
    <t xml:space="preserve">Spárování vnějších ploch pohledového zdiva  z cihel, spárovací maltou pilířů nebo sloupů</t>
  </si>
  <si>
    <t>" pilířek elektro " (0,9+0,45)*2*(1,97+2,05)/2-0,325*0,605*2</t>
  </si>
  <si>
    <t>Trubní vedení</t>
  </si>
  <si>
    <t>55</t>
  </si>
  <si>
    <t>871273121</t>
  </si>
  <si>
    <t>Montáž kanalizačního potrubí z PVC těsněné gumovým kroužkem otevřený výkop sklon do 20 % DN 125</t>
  </si>
  <si>
    <t>-964320963</t>
  </si>
  <si>
    <t>Montáž kanalizačního potrubí z plastů z tvrdého PVC těsněných gumovým kroužkem v otevřeném výkopu ve sklonu do 20 % DN 125</t>
  </si>
  <si>
    <t>3,0*13</t>
  </si>
  <si>
    <t>56</t>
  </si>
  <si>
    <t>28611126</t>
  </si>
  <si>
    <t>trubka kanalizační PVC DN 125x1000mm SN4</t>
  </si>
  <si>
    <t>-988555675</t>
  </si>
  <si>
    <t>39*1,03 'Přepočtené koeficientem množství</t>
  </si>
  <si>
    <t>57</t>
  </si>
  <si>
    <t>877265211</t>
  </si>
  <si>
    <t>Montáž tvarovek z tvrdého PVC-systém KG nebo z polypropylenu-systém KG 2000 jednoosé DN 110</t>
  </si>
  <si>
    <t>1111703946</t>
  </si>
  <si>
    <t xml:space="preserve">Montáž tvarovek na kanalizačním potrubí z trub z plastu  z tvrdého PVC nebo z polypropylenu v otevřeném výkopu jednoosých DN 110</t>
  </si>
  <si>
    <t xml:space="preserve">*pro potrubí přípojek od geigrů nástupiště - přes základ přístřešku </t>
  </si>
  <si>
    <t>13*2</t>
  </si>
  <si>
    <t>58</t>
  </si>
  <si>
    <t>28611351</t>
  </si>
  <si>
    <t>koleno kanalizační PVC KG 110x45°</t>
  </si>
  <si>
    <t>123758612</t>
  </si>
  <si>
    <t>59</t>
  </si>
  <si>
    <t>877275211</t>
  </si>
  <si>
    <t>Montáž tvarovek z tvrdého PVC-systém KG nebo z polypropylenu-systém KG 2000 jednoosé DN 125</t>
  </si>
  <si>
    <t>1500301815</t>
  </si>
  <si>
    <t xml:space="preserve">Montáž tvarovek na kanalizačním potrubí z trub z plastu  z tvrdého PVC nebo z polypropylenu v otevřeném výkopu jednoosých DN 125</t>
  </si>
  <si>
    <t>" redukce " 13</t>
  </si>
  <si>
    <t>" kolena " 13*2</t>
  </si>
  <si>
    <t>60</t>
  </si>
  <si>
    <t>28611502</t>
  </si>
  <si>
    <t>redukce kanalizační PVC 125/110</t>
  </si>
  <si>
    <t>-1887797913</t>
  </si>
  <si>
    <t>61</t>
  </si>
  <si>
    <t>28611356</t>
  </si>
  <si>
    <t>koleno kanalizační PVC KG 125x45°</t>
  </si>
  <si>
    <t>1740967346</t>
  </si>
  <si>
    <t>2*13</t>
  </si>
  <si>
    <t>62</t>
  </si>
  <si>
    <t>877265271</t>
  </si>
  <si>
    <t>Montáž lapače střešních splavenin z tvrdého PVC-systém KG DN 110</t>
  </si>
  <si>
    <t>1353048763</t>
  </si>
  <si>
    <t xml:space="preserve">Montáž tvarovek na kanalizačním potrubí z trub z plastu  z tvrdého PVC nebo z polypropylenu v otevřeném výkopu lapačů střešních splavenin DN 100</t>
  </si>
  <si>
    <t>*pro potrubí od střešních vpustí nástupiště</t>
  </si>
  <si>
    <t>63</t>
  </si>
  <si>
    <t>56231163</t>
  </si>
  <si>
    <t>lapač střešních splavenin se zápachovou klapkou a lapacím košem DN 125/110</t>
  </si>
  <si>
    <t>-1540646678</t>
  </si>
  <si>
    <t>64</t>
  </si>
  <si>
    <t>460490014</t>
  </si>
  <si>
    <t>Krytí kabelů výstražnou fólií šířky 40 cm</t>
  </si>
  <si>
    <t>-463374709</t>
  </si>
  <si>
    <t xml:space="preserve">Krytí kabelů, spojek, koncovek a odbočnic  kabelů výstražnou fólií z PVC včetně vyrovnání povrchu rýhy, rozvinutí a uložení fólie do rýhy, fólie šířky do 40cm</t>
  </si>
  <si>
    <t>*zakratí potrubí přípojek od geigrů nástupiště</t>
  </si>
  <si>
    <t>13*3,0</t>
  </si>
  <si>
    <t>Ostatní konstrukce a práce, bourání</t>
  </si>
  <si>
    <t>94</t>
  </si>
  <si>
    <t>Lešení a stavební výtahy</t>
  </si>
  <si>
    <t>65</t>
  </si>
  <si>
    <t>943111111</t>
  </si>
  <si>
    <t>Montáž lešení prostorového trubkového lehkého bez podlah zatížení do 200 kg/m2 v do 10 m</t>
  </si>
  <si>
    <t>-1514211394</t>
  </si>
  <si>
    <t xml:space="preserve">Montáž lešení prostorového trubkového lehkého pracovního bez podlah  s provozním zatížením tř. 3 do 200 kg/m2, výšky do 10 m</t>
  </si>
  <si>
    <t xml:space="preserve">" pro nátěry, podhledy a konstrukci podhledů přístřešku " </t>
  </si>
  <si>
    <t>(27,245+1,35+19,5*3)*7,0*4,5</t>
  </si>
  <si>
    <t>66</t>
  </si>
  <si>
    <t>943111211</t>
  </si>
  <si>
    <t>Příplatek k lešení prostorovému trubkovému lehkému bez podlah v do 10 m za první a ZKD den použití</t>
  </si>
  <si>
    <t>-294951806</t>
  </si>
  <si>
    <t xml:space="preserve">Montáž lešení prostorového trubkového lehkého pracovního bez podlah  Příplatek za první a každý další den použití lešení k ceně -1111</t>
  </si>
  <si>
    <t>2743,493*75 'Přepočtené koeficientem množství</t>
  </si>
  <si>
    <t>67</t>
  </si>
  <si>
    <t>943111811</t>
  </si>
  <si>
    <t>Demontáž lešení prostorového trubkového lehkého bez podlah zatížení do 200 kg/m2 v do 10 m</t>
  </si>
  <si>
    <t>-1892714961</t>
  </si>
  <si>
    <t xml:space="preserve">Demontáž lešení prostorového trubkového lehkého pracovního bez podlah  s provozním zatížením tř. 3 do 200 kg/m2, výšky do 10 m</t>
  </si>
  <si>
    <t>68</t>
  </si>
  <si>
    <t>949211111</t>
  </si>
  <si>
    <t>Montáž lešeňové podlahy s příčníky pro trubková lešení v do 10 m</t>
  </si>
  <si>
    <t>1786328381</t>
  </si>
  <si>
    <t xml:space="preserve">Montáž lešeňové podlahy pro trubková lešení  z fošen, prken nebo dřevěných sbíjených lešeňových dílců s příčníky nebo podélníky, ve výšce do 10 m</t>
  </si>
  <si>
    <t>(27,245+1,35+19,5*3)*7,0</t>
  </si>
  <si>
    <t>69</t>
  </si>
  <si>
    <t>949211211</t>
  </si>
  <si>
    <t>Příplatek k lešeňové podlaze s příčníky pro trubková lešení za první a ZKD den použití</t>
  </si>
  <si>
    <t>1280213508</t>
  </si>
  <si>
    <t xml:space="preserve">Montáž lešeňové podlahy pro trubková lešení  Příplatek za první a každý další den použití lešení k ceně -1111 nebo -1112</t>
  </si>
  <si>
    <t>609,665*75 'Přepočtené koeficientem množství</t>
  </si>
  <si>
    <t>70</t>
  </si>
  <si>
    <t>949211811</t>
  </si>
  <si>
    <t>Demontáž lešeňové podlahy s příčníky pro trubková lešení v do 10 m</t>
  </si>
  <si>
    <t>2097632183</t>
  </si>
  <si>
    <t xml:space="preserve">Demontáž lešeňové podlahy pro trubková lešení  z fošen, prken nebo dřevěných sbíjených lešeňových dílců s příčníky nebo podélníky, ve výšce do 10 m</t>
  </si>
  <si>
    <t>71</t>
  </si>
  <si>
    <t>945421110</t>
  </si>
  <si>
    <t>Hydraulická zvedací plošina na automobilovém podvozku výška zdvihu do 18 m včetně obsluhy</t>
  </si>
  <si>
    <t>hod</t>
  </si>
  <si>
    <t>-1931042809</t>
  </si>
  <si>
    <t xml:space="preserve">Hydraulická zvedací plošina včetně obsluhy  instalovaná na automobilovém podvozku, výšky zdvihu do 18 m</t>
  </si>
  <si>
    <t>" pro montáže podhledů " 15*2</t>
  </si>
  <si>
    <t>95</t>
  </si>
  <si>
    <t>Různé dokončovací konstrukce a práce pozemních staveb</t>
  </si>
  <si>
    <t>72</t>
  </si>
  <si>
    <t>916331112</t>
  </si>
  <si>
    <t>Osazení zahradního obrubníku betonového do lože z betonu s boční opěrou</t>
  </si>
  <si>
    <t>883922473</t>
  </si>
  <si>
    <t>Osazení zahradního obrubníku betonového s ložem tl. od 50 do 100 mm z betonu prostého tř. C 12/15 s boční opěrou z betonu prostého tř. C 12/15</t>
  </si>
  <si>
    <t>" kolem plochy pod buňkou " (7,2+3,3)*2</t>
  </si>
  <si>
    <t>73</t>
  </si>
  <si>
    <t>59217002</t>
  </si>
  <si>
    <t>obrubník betonový zahradní šedý 1000x50x200mm</t>
  </si>
  <si>
    <t>-1814876893</t>
  </si>
  <si>
    <t>74</t>
  </si>
  <si>
    <t>916991121</t>
  </si>
  <si>
    <t>Lože pod obrubníky, krajníky nebo obruby z dlažebních kostek z betonu prostého</t>
  </si>
  <si>
    <t>-1172708407</t>
  </si>
  <si>
    <t xml:space="preserve">Lože pod obrubníky, krajníky nebo obruby z dlažebních kostek  z betonu prostého tř. C 16/20</t>
  </si>
  <si>
    <t>" zahradní obrubník kolem plochy pod buňkou " (7,2+3,3)*2*0,15*0,15</t>
  </si>
  <si>
    <t>75</t>
  </si>
  <si>
    <t>919726123</t>
  </si>
  <si>
    <t>Geotextilie pro ochranu, separaci a filtraci netkaná měrná hmotnost do 500 g/m2</t>
  </si>
  <si>
    <t>-1762290349</t>
  </si>
  <si>
    <t>Geotextilie netkaná pro ochranu, separaci nebo filtraci měrná hmotnost přes 300 do 500 g/m2</t>
  </si>
  <si>
    <t>76</t>
  </si>
  <si>
    <t>953312122R</t>
  </si>
  <si>
    <t>Vložky do svislých dilatačních spár z extrudovaných polystyrénových desek tl 20 mm</t>
  </si>
  <si>
    <t>-1180417274</t>
  </si>
  <si>
    <t xml:space="preserve">Vložky svislé do dilatačních spár z polystyrenových desek  extrudovaných včetně dodání a osazení, v jakémkoliv zdivu přes 10 do 20 mm</t>
  </si>
  <si>
    <t xml:space="preserve">" výplň dilatačních spar OS 1 s utěsněním PU tmelem " (0,3*0,6+1,105*0,3)*2 </t>
  </si>
  <si>
    <t>77</t>
  </si>
  <si>
    <t>953943112</t>
  </si>
  <si>
    <t>Osazování výrobků do 5 kg/kus do vysekaných kapes zdiva</t>
  </si>
  <si>
    <t>1792986731</t>
  </si>
  <si>
    <t xml:space="preserve">Osazování drobných kovových předmětů  výrobků ostatních jinde neuvedených do vynechaných či vysekaných kapes zdiva, se zajištěním polohy se zalitím maltou cementovou, hmotnosti přes 1 do 5 kg/kus</t>
  </si>
  <si>
    <t>" dvířek k elektropilířku " 2</t>
  </si>
  <si>
    <t>78</t>
  </si>
  <si>
    <t>55343513R</t>
  </si>
  <si>
    <t xml:space="preserve">dvířka elektroměrového pilíře  320x600mm plechová vč.nátěru</t>
  </si>
  <si>
    <t>110262873</t>
  </si>
  <si>
    <t>dvířka na hlavní uzávěr plynu nerez HUP 600x600mm</t>
  </si>
  <si>
    <t>79</t>
  </si>
  <si>
    <t>953961212</t>
  </si>
  <si>
    <t>Kotvy chemickou patronou M 10 hl 90 mm do betonu, ŽB nebo kamene s vyvrtáním otvoru</t>
  </si>
  <si>
    <t>-853699251</t>
  </si>
  <si>
    <t xml:space="preserve">Kotvy chemické s vyvrtáním otvoru  do betonu, železobetonu nebo tvrdého kamene chemická patrona, velikost M 10, hloubka 90 mm</t>
  </si>
  <si>
    <t xml:space="preserve">" kotvení zábrany sloupu VO  2x2 ks " 4</t>
  </si>
  <si>
    <t>80</t>
  </si>
  <si>
    <t>953965115</t>
  </si>
  <si>
    <t>Kotevní šroub pro chemické kotvy M 10 dl 130 mm</t>
  </si>
  <si>
    <t>82197514</t>
  </si>
  <si>
    <t xml:space="preserve">Kotvy chemické s vyvrtáním otvoru  kotevní šrouby pro chemické kotvy, velikost M 10, délka 130 mm</t>
  </si>
  <si>
    <t>81</t>
  </si>
  <si>
    <t>953961213</t>
  </si>
  <si>
    <t>Kotvy chemickou patronou M 12 hl 110 mm do betonu, ŽB nebo kamene s vyvrtáním otvoru</t>
  </si>
  <si>
    <t>584344949</t>
  </si>
  <si>
    <t xml:space="preserve">Kotvy chemické s vyvrtáním otvoru  do betonu, železobetonu nebo tvrdého kamene chemická patrona, velikost M 12, hloubka 110 mm</t>
  </si>
  <si>
    <t xml:space="preserve">" kotvení zábradlí do betonové OS 1 " </t>
  </si>
  <si>
    <t>" kotvení v dilataci 2 ks/ kotvení " 2*2</t>
  </si>
  <si>
    <t>" kotvení mimo dilataci 3 ks/ kotvení " 33*3</t>
  </si>
  <si>
    <t>" přídavné kotvení stávajících sloupů ke zvýšení stability " 13*6</t>
  </si>
  <si>
    <t>82</t>
  </si>
  <si>
    <t>953965121</t>
  </si>
  <si>
    <t>Kotevní šroub pro chemické kotvy M 12 dl 160 mm</t>
  </si>
  <si>
    <t>-258690541</t>
  </si>
  <si>
    <t xml:space="preserve">Kotvy chemické s vyvrtáním otvoru  kotevní šrouby pro chemické kotvy, velikost M 12, délka 160 mm</t>
  </si>
  <si>
    <t>83</t>
  </si>
  <si>
    <t>953961214</t>
  </si>
  <si>
    <t>Kotvy chemickou patronou M 16 hl 125 mm do betonu, ŽB nebo kamene s vyvrtáním otvoru</t>
  </si>
  <si>
    <t>-899497602</t>
  </si>
  <si>
    <t xml:space="preserve">Kotvy chemické s vyvrtáním otvoru  do betonu, železobetonu nebo tvrdého kamene chemická patrona, velikost M 16, hloubka 125 mm</t>
  </si>
  <si>
    <t>" kotvení laviček do patek 4 ks/ lavičku " 2*12</t>
  </si>
  <si>
    <t>84</t>
  </si>
  <si>
    <t>953965131</t>
  </si>
  <si>
    <t>Kotevní šroub pro chemické kotvy M 16 dl 190 mm</t>
  </si>
  <si>
    <t>949249403</t>
  </si>
  <si>
    <t xml:space="preserve">Kotvy chemické s vyvrtáním otvoru  kotevní šrouby pro chemické kotvy, velikost M 16, délka 190 mm</t>
  </si>
  <si>
    <t>85</t>
  </si>
  <si>
    <t>953961214R</t>
  </si>
  <si>
    <t>Kotvy chemickou patronou M 14 hl 250 mm do betonu, ŽB nebo kamene s vyvrtáním otvoru</t>
  </si>
  <si>
    <t>-899312967</t>
  </si>
  <si>
    <t>" kotvení do základu pro zástěny " 10*6</t>
  </si>
  <si>
    <t>86</t>
  </si>
  <si>
    <t>953965135R</t>
  </si>
  <si>
    <t>Kotevní šroub pro chemické kotvy M 14 dl 500 mm</t>
  </si>
  <si>
    <t>-180120816</t>
  </si>
  <si>
    <t xml:space="preserve">Kotvy chemické s vyvrtáním otvoru  kotevní šrouby pro chemické kotvy, velikost M 16, délka 500 mm</t>
  </si>
  <si>
    <t>96</t>
  </si>
  <si>
    <t>Bourání konstrukcí</t>
  </si>
  <si>
    <t>87</t>
  </si>
  <si>
    <t>712300832</t>
  </si>
  <si>
    <t>Odstranění povlakové krytiny střech do 10° dvouvrstvé</t>
  </si>
  <si>
    <t>1526926022</t>
  </si>
  <si>
    <t xml:space="preserve">Odstranění ze střech plochých do 10°  krytiny povlakové dvouvrstvé</t>
  </si>
  <si>
    <t>*stávající přístřešek</t>
  </si>
  <si>
    <t>27,245*1,05*7,2+19,5*3*1,05*3,4*2</t>
  </si>
  <si>
    <t>88</t>
  </si>
  <si>
    <t>766421821</t>
  </si>
  <si>
    <t>Demontáž truhlářského obložení podhledů z palubek</t>
  </si>
  <si>
    <t>-30297456</t>
  </si>
  <si>
    <t xml:space="preserve">Demontáž obložení podhledů  palubkami</t>
  </si>
  <si>
    <t>*podhled stávajícího přístřešku</t>
  </si>
  <si>
    <t>89</t>
  </si>
  <si>
    <t>766421822</t>
  </si>
  <si>
    <t>Demontáž truhlářského obložení podhledů podkladových roštů</t>
  </si>
  <si>
    <t>398694932</t>
  </si>
  <si>
    <t xml:space="preserve">Demontáž obložení podhledů  podkladových roštů</t>
  </si>
  <si>
    <t>90</t>
  </si>
  <si>
    <t>721210822</t>
  </si>
  <si>
    <t>Demontáž vpustí střešních DN 100</t>
  </si>
  <si>
    <t>-1059004263</t>
  </si>
  <si>
    <t xml:space="preserve">Demontáž kanalizačního příslušenství  střešních vtoků DN 100</t>
  </si>
  <si>
    <t>91</t>
  </si>
  <si>
    <t>764001821</t>
  </si>
  <si>
    <t>Demontáž krytiny ze svitků nebo tabulí do suti</t>
  </si>
  <si>
    <t>522871286</t>
  </si>
  <si>
    <t>Demontáž klempířských konstrukcí krytiny ze svitků nebo tabulí do suti</t>
  </si>
  <si>
    <t xml:space="preserve">" stávající zastřešení " </t>
  </si>
  <si>
    <t>92</t>
  </si>
  <si>
    <t>764002801</t>
  </si>
  <si>
    <t>Demontáž závětrné lišty do suti</t>
  </si>
  <si>
    <t>541673829</t>
  </si>
  <si>
    <t>Demontáž klempířských konstrukcí závětrné lišty do suti</t>
  </si>
  <si>
    <t>" stávající závětrné lišty " (27,245*1,05+7,0)*2+(19,5*3*1,05+6,8)*2</t>
  </si>
  <si>
    <t>98</t>
  </si>
  <si>
    <t>Demolice a sanace</t>
  </si>
  <si>
    <t>93</t>
  </si>
  <si>
    <t>985131111</t>
  </si>
  <si>
    <t>Očištění ploch stěn, rubu kleneb a podlah tlakovou vodou</t>
  </si>
  <si>
    <t>-1173797223</t>
  </si>
  <si>
    <t>" stávajících základových patek sloupů zastřešení " (2,0*1,0+(2,0+1,0)*2*1,0)*13</t>
  </si>
  <si>
    <t>985131311</t>
  </si>
  <si>
    <t>Ruční dočištění ploch stěn, rubu kleneb a podlah ocelových kartáči</t>
  </si>
  <si>
    <t>1291772693</t>
  </si>
  <si>
    <t>Očištění ploch stěn, rubu kleneb a podlah ruční dočištění ocelovými kartáči</t>
  </si>
  <si>
    <t>985139112</t>
  </si>
  <si>
    <t>Příplatek k očištění ploch za plochu do 10 m2 jednotlivě</t>
  </si>
  <si>
    <t>1372117720</t>
  </si>
  <si>
    <t>Očištění ploch Příplatek k cenám za plochu do 10 m2 jednotlivě</t>
  </si>
  <si>
    <t>985324111</t>
  </si>
  <si>
    <t>Impregnační nátěr betonu dvojnásobný (OS-A)</t>
  </si>
  <si>
    <t>-833968077</t>
  </si>
  <si>
    <t>Ochranný nátěr betonu na bázi silanu impregnační dvojnásobný (OS-A)</t>
  </si>
  <si>
    <t>97</t>
  </si>
  <si>
    <t>985112112</t>
  </si>
  <si>
    <t>Odsekání degradovaného betonu stěn tl do 30 mm</t>
  </si>
  <si>
    <t>1712814050</t>
  </si>
  <si>
    <t>Odsekání degradovaného betonu stěn, tloušťky přes 10 do 30 mm</t>
  </si>
  <si>
    <t>985311113</t>
  </si>
  <si>
    <t>Reprofilace stěn cementovými sanačními maltami tl 30 mm</t>
  </si>
  <si>
    <t>-2040681241</t>
  </si>
  <si>
    <t>Reprofilace betonu sanačními maltami na cementové bázi ručně stěn, tloušťky přes 20 do 30 mm</t>
  </si>
  <si>
    <t>99</t>
  </si>
  <si>
    <t>985311912</t>
  </si>
  <si>
    <t>Příplatek při reprofilaci sanačními maltami za plochu do 10 m2 jednotlivě</t>
  </si>
  <si>
    <t>1777622335</t>
  </si>
  <si>
    <t>Reprofilace betonu sanačními maltami na cementové bázi ručně Příplatek k cenám za plochu do 10 m2 jednotlivě</t>
  </si>
  <si>
    <t>100</t>
  </si>
  <si>
    <t>985321211</t>
  </si>
  <si>
    <t>Ochranný nátěr výztuže na epoxidové bázi stěn, líce kleneb a podhledů 1 vrstva tl 1 mm</t>
  </si>
  <si>
    <t>539176298</t>
  </si>
  <si>
    <t>Ochranný nátěr betonářské výztuže 1 vrstva tloušťky 1 mm na epoxidové bázi stěn, líce kleneb a podhledů</t>
  </si>
  <si>
    <t>" odhad " 30,0</t>
  </si>
  <si>
    <t>101</t>
  </si>
  <si>
    <t>985321912</t>
  </si>
  <si>
    <t>Příplatek k cenám ochranného nátěru výztuže za plochu do 10 m2 jednotlivě</t>
  </si>
  <si>
    <t>1266969992</t>
  </si>
  <si>
    <t>Ochranný nátěr betonářské výztuže Příplatek k cenám za plochu do 10 m2 jednotlivě</t>
  </si>
  <si>
    <t>997</t>
  </si>
  <si>
    <t>Přesun sutě</t>
  </si>
  <si>
    <t>102</t>
  </si>
  <si>
    <t>997013111</t>
  </si>
  <si>
    <t>Vnitrostaveništní doprava suti a vybouraných hmot pro budovy v do 6 m s použitím mechanizace</t>
  </si>
  <si>
    <t>687154369</t>
  </si>
  <si>
    <t xml:space="preserve">Vnitrostaveništní doprava suti a vybouraných hmot  vodorovně do 50 m svisle s použitím mechanizace pro budovy a haly výšky do 6 m</t>
  </si>
  <si>
    <t>103</t>
  </si>
  <si>
    <t>997013501</t>
  </si>
  <si>
    <t>Odvoz suti a vybouraných hmot na skládku nebo meziskládku do 1 km se složením</t>
  </si>
  <si>
    <t>-300188224</t>
  </si>
  <si>
    <t xml:space="preserve">Odvoz suti a vybouraných hmot na skládku nebo meziskládku  se složením, na vzdálenost do 1 km</t>
  </si>
  <si>
    <t>104</t>
  </si>
  <si>
    <t>997013509</t>
  </si>
  <si>
    <t>Příplatek k odvozu suti a vybouraných hmot na skládku ZKD 1 km přes 1 km</t>
  </si>
  <si>
    <t>-1037186340</t>
  </si>
  <si>
    <t xml:space="preserve">Odvoz suti a vybouraných hmot na skládku nebo meziskládku  se složením, na vzdálenost Příplatek k ceně za každý další i započatý 1 km přes 1 km</t>
  </si>
  <si>
    <t>" na skládku " (23,726-4,058)*16</t>
  </si>
  <si>
    <t>" do sběru " 4,058*3</t>
  </si>
  <si>
    <t>105</t>
  </si>
  <si>
    <t>997013631</t>
  </si>
  <si>
    <t>Poplatek za uložení na skládce (skládkovné) stavebního odpadu směsného kód odpadu 17 09 04</t>
  </si>
  <si>
    <t>-145540647</t>
  </si>
  <si>
    <t>Poplatek za uložení stavebního odpadu na skládce (skládkovné) směsného stavebního a demoličního zatříděného do Katalogu odpadů pod kódem 17 09 04</t>
  </si>
  <si>
    <t>0,222+1,373</t>
  </si>
  <si>
    <t>106</t>
  </si>
  <si>
    <t>997013811</t>
  </si>
  <si>
    <t>Poplatek za uložení na skládce (skládkovné) stavebního odpadu dřevěného kód odpadu 17 02 01</t>
  </si>
  <si>
    <t>-342408677</t>
  </si>
  <si>
    <t>Poplatek za uložení stavebního odpadu na skládce (skládkovné) dřevěného zatříděného do Katalogu odpadů pod kódem 17 02 01</t>
  </si>
  <si>
    <t>6,848+4,989</t>
  </si>
  <si>
    <t>107</t>
  </si>
  <si>
    <t>997013814</t>
  </si>
  <si>
    <t>Poplatek za uložení na skládce (skládkovné) stavebního odpadu izolací kód odpadu 17 06 04</t>
  </si>
  <si>
    <t>-1426736687</t>
  </si>
  <si>
    <t>Poplatek za uložení stavebního odpadu na skládce (skládkovné) z izolačních materiálů zatříděného do Katalogu odpadů pod kódem 17 06 04</t>
  </si>
  <si>
    <t>" lepenky střešní " 6,237</t>
  </si>
  <si>
    <t>108</t>
  </si>
  <si>
    <t>991010001R</t>
  </si>
  <si>
    <t>Poplatek za uložení ocelové konstrukce do sběru</t>
  </si>
  <si>
    <t>-1529261011</t>
  </si>
  <si>
    <t>" plechová krytina vč.závětrných lišt do sběru " -(3,705+0,353)</t>
  </si>
  <si>
    <t>998</t>
  </si>
  <si>
    <t>Přesun hmot</t>
  </si>
  <si>
    <t>109</t>
  </si>
  <si>
    <t>998021021</t>
  </si>
  <si>
    <t>Přesun hmot pro haly s nosnou kcí zděnou nebo monolitickou v do 20 m</t>
  </si>
  <si>
    <t>-1815883684</t>
  </si>
  <si>
    <t xml:space="preserve">Přesun hmot pro haly občanské výstavby, výrobu a služby  s nosnou svislou konstrukcí zděnou nebo betonovou monolitickou vodorovná dopravní vzdálenost do 100 m, pro haly výšky do 20 m</t>
  </si>
  <si>
    <t>PSV</t>
  </si>
  <si>
    <t>Práce a dodávky PSV</t>
  </si>
  <si>
    <t>711</t>
  </si>
  <si>
    <t>Izolace proti vodě, vlhkosti a plynům</t>
  </si>
  <si>
    <t>110</t>
  </si>
  <si>
    <t>711161212</t>
  </si>
  <si>
    <t>Izolace proti zemní vlhkosti nopovou fólií svislá, nopek v 8,0 mm, tl do 0,6 mm</t>
  </si>
  <si>
    <t>1683878391</t>
  </si>
  <si>
    <t>Izolace proti zemní vlhkosti a beztlakové vodě nopovými fóliemi na ploše svislé S vrstva ochranná, odvětrávací a drenážní výška nopku 8,0 mm, tl. fólie do 0,6 mm</t>
  </si>
  <si>
    <t>" nopová ochranná folie svislá OS1 pod úrovní terénu vč.vyspádované plochy pod drenáží " 68,45*(0,7+0,5)</t>
  </si>
  <si>
    <t>" OS 2 " 5,33*(1,05+0,35)</t>
  </si>
  <si>
    <t>111</t>
  </si>
  <si>
    <t>711161384</t>
  </si>
  <si>
    <t>Izolace proti zemní vlhkosti nopovou fólií ukončení provětrávací lištou</t>
  </si>
  <si>
    <t>622309337</t>
  </si>
  <si>
    <t>Izolace proti zemní vlhkosti a beztlakové vodě nopovými fóliemi ostatní ukončení izolace provětrávací lištou</t>
  </si>
  <si>
    <t>" nopová ochranná folie svislá OS1 pod úrovní terénu vč.vyspádované plochy pod drenáží " 68,45*2</t>
  </si>
  <si>
    <t>" OS 2 " 5,33*2</t>
  </si>
  <si>
    <t>112</t>
  </si>
  <si>
    <t>998711101</t>
  </si>
  <si>
    <t>Přesun hmot tonážní pro izolace proti vodě, vlhkosti a plynům v objektech výšky do 6 m</t>
  </si>
  <si>
    <t>2047275747</t>
  </si>
  <si>
    <t xml:space="preserve">Přesun hmot pro izolace proti vodě, vlhkosti a plynům  stanovený z hmotnosti přesunovaného materiálu vodorovná dopravní vzdálenost do 50 m v objektech výšky do 6 m</t>
  </si>
  <si>
    <t>712</t>
  </si>
  <si>
    <t>Povlakové krytiny</t>
  </si>
  <si>
    <t>113</t>
  </si>
  <si>
    <t>712363001</t>
  </si>
  <si>
    <t>Provedení povlakové krytiny střech do 10° termoplastickou fólií PVC rozvinutím a natažením v ploše</t>
  </si>
  <si>
    <t>1200413016</t>
  </si>
  <si>
    <t xml:space="preserve">Provedení povlakové krytiny střech plochých do 10° fólií  termoplastickou mPVC (měkčené PVC) rozvinutí a natažení fólie v ploše</t>
  </si>
  <si>
    <t xml:space="preserve">" folie na bednění zastřešení " </t>
  </si>
  <si>
    <t>114</t>
  </si>
  <si>
    <t>712391176R</t>
  </si>
  <si>
    <t>Provedení povlakové krytiny střech do 10° připevnění izolace kotvícími terči včetně jejich dodání</t>
  </si>
  <si>
    <t>34897171</t>
  </si>
  <si>
    <t xml:space="preserve">Provedení povlakové krytiny střech plochých do 10° -ostatní práce  připevnění izolace kotvícími terči včetně jejich dodání</t>
  </si>
  <si>
    <t>(27,245*1,05*7,2+19,5*3*1,05*3,4*2)*4</t>
  </si>
  <si>
    <t>115</t>
  </si>
  <si>
    <t>712363002</t>
  </si>
  <si>
    <t>Provedení povlakové krytiny střech do 10° vytvoření spoje 2 pásů fólií PVC slepením lepidlem</t>
  </si>
  <si>
    <t>387994133</t>
  </si>
  <si>
    <t xml:space="preserve">Provedení povlakové krytiny střech plochých do 10° fólií  termoplastickou mPVC (měkčené PVC) vytvoření spoje dvou pásů fólií slepením lepidlem</t>
  </si>
  <si>
    <t xml:space="preserve">" spoje  " 6*90,0+(1+3)*7,0</t>
  </si>
  <si>
    <t>116</t>
  </si>
  <si>
    <t>712363005</t>
  </si>
  <si>
    <t>Provedení povlakové krytiny střech do 10° navařením fólie PVC na oplechování v plné ploše</t>
  </si>
  <si>
    <t>975517845</t>
  </si>
  <si>
    <t xml:space="preserve">Provedení povlakové krytiny střech plochých do 10° fólií  termoplastickou mPVC (měkčené PVC) aplikace fólie na oplechování (na tzv. fóliový plech) horkovzdušným navařením v plné ploše</t>
  </si>
  <si>
    <t>" folie na lemování po obvodu zastřešení " ((27,245*1,05+7,0)*2+(19,5*3*1,05+6,8)*2)*0,5</t>
  </si>
  <si>
    <t>117</t>
  </si>
  <si>
    <t>28322111</t>
  </si>
  <si>
    <t>fólie izolační střešní mPVC pro mechanické a podtlakové kotvení s PES vložkou tl 1,5mm, RAL 7040, 7012</t>
  </si>
  <si>
    <t>822958160</t>
  </si>
  <si>
    <t xml:space="preserve">" přelepení spoje  " (6*90,0+(1+3)*7,0)*0,6</t>
  </si>
  <si>
    <t>1068,294*1,15 'Přepočtené koeficientem množství</t>
  </si>
  <si>
    <t>118</t>
  </si>
  <si>
    <t>712363007</t>
  </si>
  <si>
    <t>Provedení povlakové krytiny střech do 10° pojištění spoje fólie PVC nalepením pruhu fólie lepidlem</t>
  </si>
  <si>
    <t>887852266</t>
  </si>
  <si>
    <t xml:space="preserve">Provedení povlakové krytiny střech plochých do 10° fólií  termoplastickou mPVC (měkčené PVC) pojistné opatření spoje fólií pruhem fólie nalepením lepidlem</t>
  </si>
  <si>
    <t>119</t>
  </si>
  <si>
    <t>24744617R</t>
  </si>
  <si>
    <t>lepidlo na foliové střchy</t>
  </si>
  <si>
    <t>kg</t>
  </si>
  <si>
    <t>1318153037</t>
  </si>
  <si>
    <t>568*0,05 'Přepočtené koeficientem množství</t>
  </si>
  <si>
    <t>120</t>
  </si>
  <si>
    <t>712363352</t>
  </si>
  <si>
    <t>Povlakové krytiny střech do 10° z tvarovaných poplastovaných lišt délky 2 m koutová lišta vnitřní rš 100 mm</t>
  </si>
  <si>
    <t>69473320</t>
  </si>
  <si>
    <t>Povlakové krytiny střech plochých do 10° z tvarovaných poplastovaných lišt pro mPVC vnitřní koutová lišta rš 100 mm</t>
  </si>
  <si>
    <t>" folie po obvodu zastřešení " (27,245*1,05+7,0)*2+(19,5*3*1,05+6,8)*2</t>
  </si>
  <si>
    <t>121</t>
  </si>
  <si>
    <t>712363353</t>
  </si>
  <si>
    <t>Povlakové krytiny střech do 10° z tvarovaných poplastovaných lišt délky 2 m koutová lišta vnější rš 100 mm</t>
  </si>
  <si>
    <t>2044301354</t>
  </si>
  <si>
    <t>Povlakové krytiny střech plochých do 10° z tvarovaných poplastovaných lišt pro mPVC vnější koutová lišta rš 100 mm</t>
  </si>
  <si>
    <t>122</t>
  </si>
  <si>
    <t>712363357</t>
  </si>
  <si>
    <t>Povlakové krytiny střech do 10° z tvarovaných poplastovaných lišt délky 2 m okapnice široká rš 250 mm</t>
  </si>
  <si>
    <t>2025669344</t>
  </si>
  <si>
    <t>Povlakové krytiny střech plochých do 10° z tvarovaných poplastovaných lišt pro mPVC okapnice rš 250 mm</t>
  </si>
  <si>
    <t>123</t>
  </si>
  <si>
    <t>712363681</t>
  </si>
  <si>
    <t>Provedení povlakové krytiny mechanicky kotvené prostupy do betonu</t>
  </si>
  <si>
    <t>-410093831</t>
  </si>
  <si>
    <t>Provedení povlakové krytiny střech plochých do 10° s mechanicky kotvenou izolací ostatní práce mechanické kotvení kruhového prostupu do podkladu z betonu nebo pórobetonu</t>
  </si>
  <si>
    <t>" vtoky střešní " 13</t>
  </si>
  <si>
    <t>124</t>
  </si>
  <si>
    <t>28342063</t>
  </si>
  <si>
    <t>prostup parozábranou s integrovanou manžetou z PVC DN 100</t>
  </si>
  <si>
    <t>-1515980491</t>
  </si>
  <si>
    <t>125</t>
  </si>
  <si>
    <t>712391171</t>
  </si>
  <si>
    <t>Provedení povlakové krytiny střech do 10° podkladní textilní vrstvy</t>
  </si>
  <si>
    <t>-213891843</t>
  </si>
  <si>
    <t xml:space="preserve">Provedení povlakové krytiny střech plochých do 10° -ostatní práce  provedení vrstvy textilní podkladní</t>
  </si>
  <si>
    <t>126</t>
  </si>
  <si>
    <t>69311175</t>
  </si>
  <si>
    <t>geotextilie PP s ÚV stabilizací 500g/m2</t>
  </si>
  <si>
    <t>1446070433</t>
  </si>
  <si>
    <t>623,662*1,15 'Přepočtené koeficientem množství</t>
  </si>
  <si>
    <t>127</t>
  </si>
  <si>
    <t>998712101</t>
  </si>
  <si>
    <t>Přesun hmot tonážní tonážní pro krytiny povlakové v objektech v do 6 m</t>
  </si>
  <si>
    <t>-1498302298</t>
  </si>
  <si>
    <t>Přesun hmot pro povlakové krytiny stanovený z hmotnosti přesunovaného materiálu vodorovná dopravní vzdálenost do 50 m v objektech výšky do 6 m</t>
  </si>
  <si>
    <t>721</t>
  </si>
  <si>
    <t>Zdravotechnika - vnitřní kanalizace</t>
  </si>
  <si>
    <t>128</t>
  </si>
  <si>
    <t>721233112</t>
  </si>
  <si>
    <t>Střešní vtok polypropylen PP pro ploché střechy svislý odtok DN 110</t>
  </si>
  <si>
    <t>-1073896917</t>
  </si>
  <si>
    <t>Střešní vtoky (vpusti) polypropylenové (PP) pro ploché střechy s odtokem svislým DN 110</t>
  </si>
  <si>
    <t>129</t>
  </si>
  <si>
    <t>721290111</t>
  </si>
  <si>
    <t>Zkouška těsnosti potrubí kanalizace vodou do DN 125</t>
  </si>
  <si>
    <t>-2091896437</t>
  </si>
  <si>
    <t xml:space="preserve">Zkouška těsnosti kanalizace  v objektech vodou do DN 125</t>
  </si>
  <si>
    <t>" dešťové svody od střešních vpustí ke geigru " 13,0*5,5</t>
  </si>
  <si>
    <t xml:space="preserve">*pro potrubí přípojek od geigrů nástupiště do kanalizace </t>
  </si>
  <si>
    <t>130</t>
  </si>
  <si>
    <t>72190111R</t>
  </si>
  <si>
    <t>Kamerová zkouška potrubí přípojek</t>
  </si>
  <si>
    <t>-1815675254</t>
  </si>
  <si>
    <t>131</t>
  </si>
  <si>
    <t>998721101</t>
  </si>
  <si>
    <t>Přesun hmot tonážní pro vnitřní kanalizace v objektech v do 6 m</t>
  </si>
  <si>
    <t>-1873451355</t>
  </si>
  <si>
    <t xml:space="preserve">Přesun hmot pro vnitřní kanalizace  stanovený z hmotnosti přesunovaného materiálu vodorovná dopravní vzdálenost do 50 m v objektech výšky do 6 m</t>
  </si>
  <si>
    <t>762</t>
  </si>
  <si>
    <t>Konstrukce tesařské</t>
  </si>
  <si>
    <t>132</t>
  </si>
  <si>
    <t>762083122</t>
  </si>
  <si>
    <t>Impregnace řeziva proti dřevokaznému hmyzu, houbám a plísním máčením třída ohrožení 3 a 4</t>
  </si>
  <si>
    <t>-54658823</t>
  </si>
  <si>
    <t xml:space="preserve">Práce společné pro tesařské konstrukce  impregnace řeziva máčením proti dřevokaznému hmyzu, houbám a plísním, třída ohrožení 3 a 4 (dřevo v exteriéru)</t>
  </si>
  <si>
    <t xml:space="preserve">" nové bednění zastřešení vč.stávajících prken bednění " </t>
  </si>
  <si>
    <t>(27,245*1,05*7,2+19,5*3*1,05*3,4*2)*0,025</t>
  </si>
  <si>
    <t>133</t>
  </si>
  <si>
    <t>762341210</t>
  </si>
  <si>
    <t>Montáž bednění střech rovných a šikmých sklonu do 60° z hrubých prken na sraz</t>
  </si>
  <si>
    <t>-1142402568</t>
  </si>
  <si>
    <t>Bednění a laťování montáž bednění střech rovných a šikmých sklonu do 60° s vyřezáním otvorů z prken hrubých na sraz tl. do 32 mm</t>
  </si>
  <si>
    <t xml:space="preserve">" nové bednění zastřešení " </t>
  </si>
  <si>
    <t>134</t>
  </si>
  <si>
    <t>60511140</t>
  </si>
  <si>
    <t>řezivo stavební prkna omítaná netříděné tl 25mm dl 2m</t>
  </si>
  <si>
    <t>2097763277</t>
  </si>
  <si>
    <t xml:space="preserve">" nové bednění zastřešení s využitím 20% stávajících prken bednění " </t>
  </si>
  <si>
    <t>(27,245*1,05*7,2+19,5*3*1,05*3,4*2)*0,025*0,8</t>
  </si>
  <si>
    <t>12,473*1,1 'Přepočtené koeficientem množství</t>
  </si>
  <si>
    <t>135</t>
  </si>
  <si>
    <t>762395000</t>
  </si>
  <si>
    <t>Spojovací prostředky krovů, bednění, laťování, nadstřešních konstrukcí</t>
  </si>
  <si>
    <t>-842170960</t>
  </si>
  <si>
    <t xml:space="preserve">Spojovací prostředky krovů, bednění a laťování, nadstřešních konstrukcí  svory, prkna, hřebíky, pásová ocel, vruty</t>
  </si>
  <si>
    <t>136</t>
  </si>
  <si>
    <t>998762101</t>
  </si>
  <si>
    <t>Přesun hmot tonážní pro kce tesařské v objektech v do 6 m</t>
  </si>
  <si>
    <t>-1294017139</t>
  </si>
  <si>
    <t xml:space="preserve">Přesun hmot pro konstrukce tesařské  stanovený z hmotnosti přesunovaného materiálu vodorovná dopravní vzdálenost do 50 m v objektech výšky do 6 m</t>
  </si>
  <si>
    <t>766</t>
  </si>
  <si>
    <t>Konstrukce truhlářské</t>
  </si>
  <si>
    <t>137</t>
  </si>
  <si>
    <t>766423343</t>
  </si>
  <si>
    <t>Montáž obložení podhledů členitých panely aglomerovanými přes 1,50 m2</t>
  </si>
  <si>
    <t>1532203885</t>
  </si>
  <si>
    <t xml:space="preserve">Montáž obložení podhledů  členitých panely obkladovými z aglomerovaných desek, plochy přes 1,50 m2</t>
  </si>
  <si>
    <t>*nové podhledy přístřešku</t>
  </si>
  <si>
    <t>138</t>
  </si>
  <si>
    <t>59590767</t>
  </si>
  <si>
    <t>deska cementotřísková fasádní hladká finální vrstva lasura tl 12mm</t>
  </si>
  <si>
    <t>809026947</t>
  </si>
  <si>
    <t>Poznámka k položce:_x000d_
v barevném odstínu dle investora</t>
  </si>
  <si>
    <t>623,662*1,1 'Přepočtené koeficientem množství</t>
  </si>
  <si>
    <t>139</t>
  </si>
  <si>
    <t>766427112</t>
  </si>
  <si>
    <t>Montáž obložení podhledů podkladového roštu</t>
  </si>
  <si>
    <t>-231962711</t>
  </si>
  <si>
    <t xml:space="preserve">Montáž obložení podhledů  rošt podkladový</t>
  </si>
  <si>
    <t xml:space="preserve">*nové podhledy přístřešku podkladový rošt 2m/ m2 kotvený do kovových montážních profilů </t>
  </si>
  <si>
    <t>(27,245*1,05*7,2+19,5*3*1,05*3,4*2)*2</t>
  </si>
  <si>
    <t>140</t>
  </si>
  <si>
    <t>553960002</t>
  </si>
  <si>
    <t>Atypické zámečnické konstrukce vč. pozinkování</t>
  </si>
  <si>
    <t>-1750343765</t>
  </si>
  <si>
    <t>*konstrukce roštu kovových montážních profilů 1,5 kg/ m</t>
  </si>
  <si>
    <t>(27,245*1,05*7,2+19,5*3*1,05*3,4*2)*2*1,5</t>
  </si>
  <si>
    <t>141</t>
  </si>
  <si>
    <t>998766101</t>
  </si>
  <si>
    <t>Přesun hmot tonážní pro konstrukce truhlářské v objektech v do 6 m</t>
  </si>
  <si>
    <t>910114984</t>
  </si>
  <si>
    <t>Přesun hmot pro konstrukce truhlářské stanovený z hmotnosti přesunovaného materiálu vodorovná dopravní vzdálenost do 50 m v objektech výšky do 6 m</t>
  </si>
  <si>
    <t>767</t>
  </si>
  <si>
    <t>Konstrukce zámečnické</t>
  </si>
  <si>
    <t>142</t>
  </si>
  <si>
    <t>767995113</t>
  </si>
  <si>
    <t>Montáž atypických zámečnických konstrukcí hmotnosti do 20 kg</t>
  </si>
  <si>
    <t>-1278901593</t>
  </si>
  <si>
    <t xml:space="preserve">Montáž ostatních atypických zámečnických konstrukcí  hmotnosti přes 10 do 20 kg</t>
  </si>
  <si>
    <t xml:space="preserve">" zábrana u sloupu VO v pojížděné ploše 1 ks " 15,0 </t>
  </si>
  <si>
    <t>143</t>
  </si>
  <si>
    <t>767995112</t>
  </si>
  <si>
    <t>Montáž atypických zámečnických konstrukcí hmotnosti do 10 kg</t>
  </si>
  <si>
    <t>670235256</t>
  </si>
  <si>
    <t xml:space="preserve">Montáž ostatních atypických zámečnických konstrukcí  hmotnosti přes 5 do 10 kg</t>
  </si>
  <si>
    <t xml:space="preserve">" doplnění patního vyztužení sloupů navařením P10  0,4m2/ sloup " 13*0,4*8*10</t>
  </si>
  <si>
    <t xml:space="preserve">"  doplnění vyztužení sloupů navařením P10  0,2m2/ sloup " 13*0,2*8*10</t>
  </si>
  <si>
    <t>144</t>
  </si>
  <si>
    <t>767161217</t>
  </si>
  <si>
    <t>Montáž zábradlí rovného z profilové oceli do zdi do hmotnosti 45 kg</t>
  </si>
  <si>
    <t>-583830586</t>
  </si>
  <si>
    <t xml:space="preserve">Montáž zábradlí rovného  z profilové oceli do zdiva, hmotnosti 1 m zábradlí přes 30 do 45 kg</t>
  </si>
  <si>
    <t>" zábradlí okraje pojížděné plochy " 3,02+1,77*4+2,0*9+2,5+2,02*26</t>
  </si>
  <si>
    <t xml:space="preserve">"pro zábradlí na opěrné stěně a do patek před zdí a za zdí  " 2,7+0,25+0,235+2,3*3+2,16*7+0,52+2,15*10+0,52+2,29*10+1,0</t>
  </si>
  <si>
    <t>145</t>
  </si>
  <si>
    <t>553960001</t>
  </si>
  <si>
    <t>Atypické zámečnické konstrukce vč. nátěru stupně korozní agresivity C3</t>
  </si>
  <si>
    <t>-521147761</t>
  </si>
  <si>
    <t>Poznámka k položce:_x000d_
nátěry epoxidového systému ,_x000d_
základní nátěr 80 mikronů_x000d_
konečný nátěr 2 vrstvy o celkové tl.120 mikronů_x000d_
materiál jakosti C235 JRG2_x000d_
spojovací materiál pozinkovaný jakosti 8.8</t>
  </si>
  <si>
    <t>" zábradlí okraje pojížděné plochy " 2901,0</t>
  </si>
  <si>
    <t xml:space="preserve">"pro zábradlí na opěrné stěně a do patek před zdí a za zdí  " 3746,0</t>
  </si>
  <si>
    <t>146</t>
  </si>
  <si>
    <t>998767101</t>
  </si>
  <si>
    <t>Přesun hmot tonážní pro zámečnické konstrukce v objektech v do 6 m</t>
  </si>
  <si>
    <t>1911753335</t>
  </si>
  <si>
    <t xml:space="preserve">Přesun hmot pro zámečnické konstrukce  stanovený z hmotnosti přesunovaného materiálu vodorovná dopravní vzdálenost do 50 m v objektech výšky do 6 m</t>
  </si>
  <si>
    <t>783</t>
  </si>
  <si>
    <t>Dokončovací práce - nátěry</t>
  </si>
  <si>
    <t>147</t>
  </si>
  <si>
    <t>783301401</t>
  </si>
  <si>
    <t>Ometení zámečnických konstrukcí</t>
  </si>
  <si>
    <t>-1214044336</t>
  </si>
  <si>
    <t>Příprava podkladu zámečnických konstrukcí před provedením nátěru ometení</t>
  </si>
  <si>
    <t>" očištění patních plechů a kotvení stávajících sloupů " 13,0*1,0</t>
  </si>
  <si>
    <t>" očištění stávajících sloupů 2 x U220 " 13*5,6*0,95</t>
  </si>
  <si>
    <t>" očištění stávajících konzol sloupů I 220 " 13*10,0*2*0,55</t>
  </si>
  <si>
    <t>148</t>
  </si>
  <si>
    <t>783306801</t>
  </si>
  <si>
    <t>Odstranění nátěru ze zámečnických konstrukcí obroušením</t>
  </si>
  <si>
    <t>-2139517976</t>
  </si>
  <si>
    <t>Odstranění nátěrů ze zámečnických konstrukcí obroušením</t>
  </si>
  <si>
    <t>" očištění stávajících sloupů " 13*5,6*0,85</t>
  </si>
  <si>
    <t>149</t>
  </si>
  <si>
    <t>783334201</t>
  </si>
  <si>
    <t>Základní antikorozní jednonásobný epoxidový nátěr zámečnických konstrukcí</t>
  </si>
  <si>
    <t>1599510066</t>
  </si>
  <si>
    <t>Základní antikorozní nátěr zámečnických konstrukcí jednonásobný epoxidový</t>
  </si>
  <si>
    <t>Poznámka k položce:_x000d_
korozní agresivita C3_x000d_
úprava povrchu Sa 2 1/2_x000d_
životnost vysoká_x000d_
základní nátěr 160 mikronů</t>
  </si>
  <si>
    <t xml:space="preserve">"  stávajících sloupů " 13*5,6*0,85</t>
  </si>
  <si>
    <t>" stávajících konzol sloupů I 220 " 13*10,0*2*0,55</t>
  </si>
  <si>
    <t>150</t>
  </si>
  <si>
    <t>78334201.1</t>
  </si>
  <si>
    <t>Základní antikorozní jednonásobný epoxidový nátěr zámečnických konstrukcí korozní agresivita pro půdu</t>
  </si>
  <si>
    <t>1424166784</t>
  </si>
  <si>
    <t xml:space="preserve">Poznámka k položce:_x000d_
korozní agresivita lm3  _x000d_
úprava povrchu Sa 2_x000d_
životnost vysoká_x000d_
základní nátěr 80 mikronů</t>
  </si>
  <si>
    <t>" patních plechů a kotvení stávajících sloupů " 13,0*1,0</t>
  </si>
  <si>
    <t>151</t>
  </si>
  <si>
    <t>783335101</t>
  </si>
  <si>
    <t>Mezinátěr jednonásobný epoxidový mezinátěr zámečnických konstrukcí</t>
  </si>
  <si>
    <t>-161723611</t>
  </si>
  <si>
    <t>Mezinátěr zámečnických konstrukcí jednonásobný epoxidový</t>
  </si>
  <si>
    <t>" stávajících sloupů " 13*5,6*0,85</t>
  </si>
  <si>
    <t>152</t>
  </si>
  <si>
    <t>783337101</t>
  </si>
  <si>
    <t>Krycí jednonásobný epoxidový nátěr zámečnických konstrukcí</t>
  </si>
  <si>
    <t>1892762484</t>
  </si>
  <si>
    <t>Krycí nátěr (email) zámečnických konstrukcí jednonásobný epoxidový</t>
  </si>
  <si>
    <t>Poznámka k položce:_x000d_
korozní agresivita S3_x000d_
úprava povrchu Sa 2 1/2_x000d_
životnost vysoká_x000d_
vrchní nátěr celkem 220 mikronů</t>
  </si>
  <si>
    <t>" stávajících sloupů " 13*5,6*0,8</t>
  </si>
  <si>
    <t>" stávajících konzol sloupů I 220 " 13*10,0*2*0,5</t>
  </si>
  <si>
    <t>153</t>
  </si>
  <si>
    <t>783337101.1</t>
  </si>
  <si>
    <t xml:space="preserve">Krycí jednonásobný epoxidový nátěr zámečnických konstrukcí - korozní agresivita Sa 2 - půdy </t>
  </si>
  <si>
    <t>-776612859</t>
  </si>
  <si>
    <t xml:space="preserve">Poznámka k položce:_x000d_
korozní agresivita lm3  _x000d_
úprava povrchu Sa 2_x000d_
životnost vysoká_x000d_
vrchní nátěr celkem 540 mikronů</t>
  </si>
  <si>
    <t>154</t>
  </si>
  <si>
    <t>783801505</t>
  </si>
  <si>
    <t>Omytí omítek s odmaštěním před provedením nátěru</t>
  </si>
  <si>
    <t>-70659901</t>
  </si>
  <si>
    <t>Příprava podkladu omítek před provedením nátěru omytí s odmaštěním a následným opláchnutím</t>
  </si>
  <si>
    <t>" OS 1 viditelnách částí zdi " 68,45*(0,2+0,25+0,6)</t>
  </si>
  <si>
    <t>" OS 2 " 5,33*(0,1+0,25+0,5)</t>
  </si>
  <si>
    <t>" zakrytí pilířku elektro deskou " 1,2*0,6</t>
  </si>
  <si>
    <t>155</t>
  </si>
  <si>
    <t>783933161</t>
  </si>
  <si>
    <t>Penetrační epoxidový nátěr pórovitých betonových podlah</t>
  </si>
  <si>
    <t>-461306117</t>
  </si>
  <si>
    <t>Penetrační nátěr betonových podlah pórovitých ( např. z cihelné dlažby, betonu apod.) epoxidový</t>
  </si>
  <si>
    <t>156</t>
  </si>
  <si>
    <t>783937163</t>
  </si>
  <si>
    <t>Krycí dvojnásobný epoxidový rozpouštědlový nátěr betonové podlahy</t>
  </si>
  <si>
    <t>-221455618</t>
  </si>
  <si>
    <t>Krycí (uzavírací) nátěr betonových podlah dvojnásobný epoxidový rozpouštědlový</t>
  </si>
  <si>
    <t xml:space="preserve">Poznámka k položce:_x000d_
dvousložkový_x000d_
</t>
  </si>
  <si>
    <t>HZS</t>
  </si>
  <si>
    <t>Hodinové zúčtovací sazby</t>
  </si>
  <si>
    <t>157</t>
  </si>
  <si>
    <t>HZS1291</t>
  </si>
  <si>
    <t>Hodinová zúčtovací sazba pomocný stavební dělník</t>
  </si>
  <si>
    <t>512</t>
  </si>
  <si>
    <t>-1581754006</t>
  </si>
  <si>
    <t xml:space="preserve">Hodinové zúčtovací sazby profesí HSV  zemní a pomocné práce pomocný stavební dělník</t>
  </si>
  <si>
    <t xml:space="preserve">" odstranění stávajících laviček z nástupiště 7 ks " 7*1 </t>
  </si>
  <si>
    <t xml:space="preserve">" odstranění stávajících informačních tabulí z nástupiště 7 ks " 4*1 </t>
  </si>
  <si>
    <t>158</t>
  </si>
  <si>
    <t>HZS2132</t>
  </si>
  <si>
    <t>Hodinová zúčtovací sazba zámečník odborný</t>
  </si>
  <si>
    <t>1523382061</t>
  </si>
  <si>
    <t xml:space="preserve">Hodinové zúčtovací sazby profesí PSV  provádění stavebních konstrukcí zámečník odborný</t>
  </si>
  <si>
    <t xml:space="preserve">" odborná kontrola svarových spojů sloup/ konzola " 13*1,5 </t>
  </si>
  <si>
    <t>159</t>
  </si>
  <si>
    <t>HZS2221</t>
  </si>
  <si>
    <t>Hodinová zúčtovací sazba elektrikář</t>
  </si>
  <si>
    <t>-2012591852</t>
  </si>
  <si>
    <t xml:space="preserve">Hodinové zúčtovací sazby profesí PSV  provádění stavebních instalací elektrikář</t>
  </si>
  <si>
    <t xml:space="preserve">"  demontáž elektroinstalace stávajícího přístřešku nástupiště " 5*8 </t>
  </si>
  <si>
    <t>OST</t>
  </si>
  <si>
    <t>Ostatní</t>
  </si>
  <si>
    <t>160</t>
  </si>
  <si>
    <t>900960001</t>
  </si>
  <si>
    <t xml:space="preserve">Dodávka a osazení prosklené větrné zástěny 2000/2500 mm z bezpečnostního skla tř1B1 pro instalaci ve veřejném prostoru </t>
  </si>
  <si>
    <t>ks</t>
  </si>
  <si>
    <t>468511376</t>
  </si>
  <si>
    <t xml:space="preserve">Dodávka a osazení prosklené větrné zástěny 2000/2500 mm z mléčného bezpečnostního skla tř.1B1
</t>
  </si>
  <si>
    <t xml:space="preserve">Poznámka k položce:_x000d_
v horní části mléčné prosklení s nápisem Tržnice_x000d_
spodní část sklo čiré_x000d_
osazení do předem připraveného betonového základu přes U profil nerezpro sklo 20-31,5mm_x000d_
</t>
  </si>
  <si>
    <t>161</t>
  </si>
  <si>
    <t>900960002</t>
  </si>
  <si>
    <t xml:space="preserve">Dodávka a osazení laviček ocelová konstrukce na centrální noze,sedák z dřevěných desek,opěradlo z dřevěných lamel (borové dřevo) 1820/510mm </t>
  </si>
  <si>
    <t>974731984</t>
  </si>
  <si>
    <t>Poznámka k položce:_x000d_
včetně zabetonování do základů v dlažby nástupiště</t>
  </si>
  <si>
    <t>162</t>
  </si>
  <si>
    <t>900960003</t>
  </si>
  <si>
    <t xml:space="preserve">Dodání a osazení informačních tabulí - velkoplošná osvětlená skříň , ocelová zinkovaná konstrukce v kombinaci s hliníkem, dveře otevíravé  nahoru, kalené sklo 1300/2250 mm</t>
  </si>
  <si>
    <t>-1422855816</t>
  </si>
  <si>
    <t xml:space="preserve">Poznámka k položce:_x000d_
osazení na předem připravený betonový blok 2000x300 mm v základech_x000d_
</t>
  </si>
  <si>
    <t>163</t>
  </si>
  <si>
    <t>900960004</t>
  </si>
  <si>
    <t>Dodávka a osazení odpadkových košů na nosnou konstrukci sloupů nástupiště kostra košů z pozink.oceli,stříška z hliníku,plášť dřevěné lamely</t>
  </si>
  <si>
    <t>-778696352</t>
  </si>
  <si>
    <t>164</t>
  </si>
  <si>
    <t>553960006</t>
  </si>
  <si>
    <t>Dodávka mobilního žebříku pozink k výlezu na střechu dl.6500 mm</t>
  </si>
  <si>
    <t>307182167</t>
  </si>
  <si>
    <t>165</t>
  </si>
  <si>
    <t>900960007</t>
  </si>
  <si>
    <t xml:space="preserve">Demontáž a opětovná montáž stávajícího dotykového monitoru 500/820 mm osazeného na nosném sloupu zastřešení nástupiště </t>
  </si>
  <si>
    <t>65615102</t>
  </si>
  <si>
    <t xml:space="preserve">Demontáž a opětovná montáž stávajícího dotykového monitoru 500/820 mm osazeného na nosném sloupu zastřešení nástupiště  </t>
  </si>
  <si>
    <t>166</t>
  </si>
  <si>
    <t>900960009</t>
  </si>
  <si>
    <t xml:space="preserve">Demontáž a opětovná montáž monitorů inteligentních zastávek do polohy dle PD </t>
  </si>
  <si>
    <t>1480799858</t>
  </si>
  <si>
    <t>167</t>
  </si>
  <si>
    <t>90096008</t>
  </si>
  <si>
    <t xml:space="preserve">Montáž defirilátoru nástěnného ve skříňce upevněného na nosný sloup zastřešení nástupiště </t>
  </si>
  <si>
    <t>-1525747174</t>
  </si>
  <si>
    <t>Poznámka k položce:_x000d_
dodávka defibrilátoru investora</t>
  </si>
  <si>
    <t>SO 100.1 - Elektroinstalace - silnoproud</t>
  </si>
  <si>
    <t>M - Práce a dodávky M</t>
  </si>
  <si>
    <t xml:space="preserve">    D1 - C21M - Elektromobtáže</t>
  </si>
  <si>
    <t xml:space="preserve">    D2 - C22M - Sdělovací,signalizační a zabezpečovací zařízení </t>
  </si>
  <si>
    <t xml:space="preserve">    46-M - Zemní práce při extr.mont.pracích</t>
  </si>
  <si>
    <t xml:space="preserve">    D4 - Materiály C21M</t>
  </si>
  <si>
    <t xml:space="preserve">    D5 - Materiály C22M</t>
  </si>
  <si>
    <t xml:space="preserve">    D6 - Materiály C46M</t>
  </si>
  <si>
    <t xml:space="preserve">    D7 - Materiály - ostatní materiál</t>
  </si>
  <si>
    <t>D8 - C21M - Elektromontáže - revize</t>
  </si>
  <si>
    <t>Práce a dodávky M</t>
  </si>
  <si>
    <t>D1</t>
  </si>
  <si>
    <t>C21M - Elektromobtáže</t>
  </si>
  <si>
    <t>210810046</t>
  </si>
  <si>
    <t>CYKY-CYKYm 3Cx2.5mm2 (CYKY 3J2.5) 750V (PU)</t>
  </si>
  <si>
    <t>210810056</t>
  </si>
  <si>
    <t>CYKY-CYKYm 5Cx2.5mm2 (CYKY 5J2.5) 750V (PU)</t>
  </si>
  <si>
    <t>210810057</t>
  </si>
  <si>
    <t>CYKY-CYKYm 5Cx4mm2 (CYKY 5J4) 750V (PU)</t>
  </si>
  <si>
    <t>210810109</t>
  </si>
  <si>
    <t>CYKY-CYKYm 4Bx25mm2 (CYKY 4J25) 1kV (PU)</t>
  </si>
  <si>
    <t>-411455171</t>
  </si>
  <si>
    <t>21M</t>
  </si>
  <si>
    <t>Podíl přidružených výkonů 4,8% z C 21M</t>
  </si>
  <si>
    <t>kpl</t>
  </si>
  <si>
    <t>1371462190</t>
  </si>
  <si>
    <t>D2</t>
  </si>
  <si>
    <t xml:space="preserve">C22M - Sdělovací,signalizační a zabezpečovací zařízení </t>
  </si>
  <si>
    <t>220180201</t>
  </si>
  <si>
    <t>zatažení kabelu do 2 kg na metr</t>
  </si>
  <si>
    <t>22M</t>
  </si>
  <si>
    <t>Podíl přidružených výkonů 4,8% z C 22M</t>
  </si>
  <si>
    <t>-1135703188</t>
  </si>
  <si>
    <t>46-M</t>
  </si>
  <si>
    <t>Zemní práce při extr.mont.pracích</t>
  </si>
  <si>
    <t>460030038</t>
  </si>
  <si>
    <t>Rozebrání dlažeb ručně z dlaždic betonových nebo keramických do písku spáry nezalité</t>
  </si>
  <si>
    <t>460070213</t>
  </si>
  <si>
    <t>Hloubení nezapažených jam pro základy kabelových objektů ručně v hornině tř. 3</t>
  </si>
  <si>
    <t>460080011</t>
  </si>
  <si>
    <t>beton do výkopu B 7,5 bez bednění</t>
  </si>
  <si>
    <t>460200133</t>
  </si>
  <si>
    <t>Hloubení kabelových nezapažených rýh ručně š. 35 cm, hl. 50 cm, v hornině tř. 3</t>
  </si>
  <si>
    <t>460200283</t>
  </si>
  <si>
    <t>Hloubení kabelových nezapažených rýh ručně š. 50 cm, hl. 100 cm, v hornině tř. 3</t>
  </si>
  <si>
    <t>460510064</t>
  </si>
  <si>
    <t>Chráničky z HDPE do rýhy s obsypem, průměru do 10 cm</t>
  </si>
  <si>
    <t>460510075</t>
  </si>
  <si>
    <t>Kabelové prostupy z trub plastových do rýhy s obetonováním, průměru do 15 cm</t>
  </si>
  <si>
    <t>460510106</t>
  </si>
  <si>
    <t>Montáž kabelové komory</t>
  </si>
  <si>
    <t>460560123</t>
  </si>
  <si>
    <t>Zásyp rýh ručně šířky 35 cm, hloubky 40 cm, z horniny tř. 3</t>
  </si>
  <si>
    <t>460560253</t>
  </si>
  <si>
    <t>Zásyp rýh ručně šířky 50 cm, hloubky 70 cm, z horniny tř. 3</t>
  </si>
  <si>
    <t>460650162</t>
  </si>
  <si>
    <t>Kladení dlažby z dlaždic betonových tvarovaných a zámkových do lože z kameniva těženého</t>
  </si>
  <si>
    <t>460</t>
  </si>
  <si>
    <t>Podíl přidružených výkonů 1,6% z C 46M</t>
  </si>
  <si>
    <t>-1220034785</t>
  </si>
  <si>
    <t xml:space="preserve">Podíl přidružených výkonů 1,6% z C 46M </t>
  </si>
  <si>
    <t>D4</t>
  </si>
  <si>
    <t>Materiály C21M</t>
  </si>
  <si>
    <t>10.048.403</t>
  </si>
  <si>
    <t>CYKY 5J2,5 (5Cx2,5)</t>
  </si>
  <si>
    <t>10.048.482</t>
  </si>
  <si>
    <t>CYKY 3J2,5 (3Cx 2,5)</t>
  </si>
  <si>
    <t>10.048.605</t>
  </si>
  <si>
    <t>CYKY 4J25 (4Bx25)</t>
  </si>
  <si>
    <t>10.048.984</t>
  </si>
  <si>
    <t>CYKY 5J4 (5Cx4)</t>
  </si>
  <si>
    <t>D5</t>
  </si>
  <si>
    <t>Materiály C22M</t>
  </si>
  <si>
    <t>01</t>
  </si>
  <si>
    <t>Optický kabel DROP1000 kabel Solarix 8vl 9/125, 3,7mm LSOH Eca černý cívka 500m</t>
  </si>
  <si>
    <t>843053209</t>
  </si>
  <si>
    <t>D6</t>
  </si>
  <si>
    <t>Materiály C46M</t>
  </si>
  <si>
    <t>10.074.636</t>
  </si>
  <si>
    <t>Trubka KOPOFLEX 110 rudá</t>
  </si>
  <si>
    <t>1630254192</t>
  </si>
  <si>
    <t>10.663.974</t>
  </si>
  <si>
    <t>Trubka oheb.06040 pr.40 750N HDPE šedá</t>
  </si>
  <si>
    <t>506418578</t>
  </si>
  <si>
    <t>D7</t>
  </si>
  <si>
    <t>Materiály - ostatní materiál</t>
  </si>
  <si>
    <t>02</t>
  </si>
  <si>
    <t>Kabelová komora Fortess 610x610*900 včetně litinového víka</t>
  </si>
  <si>
    <t>-691163338</t>
  </si>
  <si>
    <t>03</t>
  </si>
  <si>
    <t>Kabelová komora Fortess 910x1220*900 včetně litinového víka 915x915</t>
  </si>
  <si>
    <t>-898453073</t>
  </si>
  <si>
    <t>122P</t>
  </si>
  <si>
    <t>Prořez 5%</t>
  </si>
  <si>
    <t>-1098976482</t>
  </si>
  <si>
    <t>Podružný materiál 5%</t>
  </si>
  <si>
    <t>2083954734</t>
  </si>
  <si>
    <t>D8</t>
  </si>
  <si>
    <t>C21M - Elektromontáže - revize</t>
  </si>
  <si>
    <t>01.1</t>
  </si>
  <si>
    <t>Revize elektro</t>
  </si>
  <si>
    <t>hod.</t>
  </si>
  <si>
    <t xml:space="preserve">SO 101 - Komunikace </t>
  </si>
  <si>
    <t xml:space="preserve">      91 - Doplňující konstrukce a práce pozemních komunikací, letišť a ploch</t>
  </si>
  <si>
    <t>122252206</t>
  </si>
  <si>
    <t>Odkopávky a prokopávky nezapažené pro silnice a dálnice v hornině třídy těžitelnosti I objem do 5000 m3 strojně</t>
  </si>
  <si>
    <t>1760837981</t>
  </si>
  <si>
    <t>Odkopávky a prokopávky nezapažené pro silnice a dálnice strojně v hornině třídy těžitelnosti I přes 1 000 do 5 000 m3</t>
  </si>
  <si>
    <t>*odkopávky v hor.2 -30%, v hor.3 - 40%</t>
  </si>
  <si>
    <t xml:space="preserve">*výkop pro sanace  </t>
  </si>
  <si>
    <t>1150,0</t>
  </si>
  <si>
    <t>*kufr</t>
  </si>
  <si>
    <t>2620,0</t>
  </si>
  <si>
    <t>*rýhy pro potrubí přípojek - odpočet</t>
  </si>
  <si>
    <t>-0,6*0,9*170,0</t>
  </si>
  <si>
    <t>3678,2*0,7 'Přepočtené koeficientem množství</t>
  </si>
  <si>
    <t>122452206</t>
  </si>
  <si>
    <t>Odkopávky a prokopávky nezapažené pro silnice a dálnice v hornině třídy těžitelnosti II objem do 5000 m3 strojně</t>
  </si>
  <si>
    <t>-1616240224</t>
  </si>
  <si>
    <t>Odkopávky a prokopávky nezapažené pro silnice a dálnice strojně v hornině třídy těžitelnosti II přes 1 000 do 5 000 m3</t>
  </si>
  <si>
    <t>*odkopávky v hor.4 -25%, v hor.5 - 5%</t>
  </si>
  <si>
    <t>3678,2*0,3 'Přepočtené koeficientem množství</t>
  </si>
  <si>
    <t>129001101</t>
  </si>
  <si>
    <t>Příplatek za ztížení odkopávky nebo prokopávky v blízkosti inženýrských sítí</t>
  </si>
  <si>
    <t>-1486942792</t>
  </si>
  <si>
    <t>Příplatek k cenám vykopávek za ztížení vykopávky v blízkosti podzemního vedení nebo výbušnin v horninách jakékoliv třídy</t>
  </si>
  <si>
    <t>*výkop pro sanace 10%</t>
  </si>
  <si>
    <t>3678,2*0,1 'Přepočtené koeficientem množství</t>
  </si>
  <si>
    <t>132151104</t>
  </si>
  <si>
    <t xml:space="preserve">Hloubení rýh nezapažených  š do 800 mm v hornině třídy těžitelnosti I, skupiny 1 a 2 objem přes 100 m3 strojně</t>
  </si>
  <si>
    <t>-149133165</t>
  </si>
  <si>
    <t>Hloubení nezapažených rýh šířky do 800 mm strojně s urovnáním dna do předepsaného profilu a spádu v hornině třídy těžitelnosti I skupiny 1 a 2 přes 100 m3</t>
  </si>
  <si>
    <t xml:space="preserve">*pro potrubí přípojek v hor.2  30%</t>
  </si>
  <si>
    <t>0,6*0,9*170,0</t>
  </si>
  <si>
    <t>91,8*0,3 'Přepočtené koeficientem množství</t>
  </si>
  <si>
    <t>132251104</t>
  </si>
  <si>
    <t xml:space="preserve">Hloubení rýh nezapažených  š do 800 mm v hornině třídy těžitelnosti I, skupiny 3 objem přes 100 m3 strojně</t>
  </si>
  <si>
    <t>719214180</t>
  </si>
  <si>
    <t>Hloubení nezapažených rýh šířky do 800 mm strojně s urovnáním dna do předepsaného profilu a spádu v hornině třídy těžitelnosti I skupiny 3 přes 100 m3</t>
  </si>
  <si>
    <t>*pro potrubí přípojek v hor.3 - 40%</t>
  </si>
  <si>
    <t>91,8*0,4 'Přepočtené koeficientem množství</t>
  </si>
  <si>
    <t>132351104</t>
  </si>
  <si>
    <t xml:space="preserve">Hloubení rýh nezapažených  š do 800 mm v hornině třídy těžitelnosti II, skupiny 4 objem přes 100 m3 strojně</t>
  </si>
  <si>
    <t>-317820729</t>
  </si>
  <si>
    <t>Hloubení nezapažených rýh šířky do 800 mm strojně s urovnáním dna do předepsaného profilu a spádu v hornině třídy těžitelnosti II skupiny 4 přes 100 m3</t>
  </si>
  <si>
    <t>*pro potrubí přípojek v hor.4 - 25%</t>
  </si>
  <si>
    <t>91,8*0,25 'Přepočtené koeficientem množství</t>
  </si>
  <si>
    <t>132451104</t>
  </si>
  <si>
    <t xml:space="preserve">Hloubení rýh nezapažených  š do 800 mm v hornině třídy těžitelnosti II, skupiny 5 objem přes 100 m3 strojně</t>
  </si>
  <si>
    <t>-1810332634</t>
  </si>
  <si>
    <t>Hloubení nezapažených rýh šířky do 800 mm strojně s urovnáním dna do předepsaného profilu a spádu v hornině třídy těžitelnosti II skupiny 5 přes 100 m3</t>
  </si>
  <si>
    <t>*pro potrubí přípojek v hor.5 - 5%</t>
  </si>
  <si>
    <t>91,8*0,05 'Přepočtené koeficientem množství</t>
  </si>
  <si>
    <t>139001101</t>
  </si>
  <si>
    <t>Příplatek za ztížení vykopávky v blízkosti podzemního vedení</t>
  </si>
  <si>
    <t>1250884821</t>
  </si>
  <si>
    <t>Příplatek k cenám hloubených vykopávek za ztížení vykopávky v blízkosti podzemního vedení nebo výbušnin pro jakoukoliv třídu horniny</t>
  </si>
  <si>
    <t>*rýhy pro potrubí přípojek 20%</t>
  </si>
  <si>
    <t>91,8*0,2 'Přepočtené koeficientem množství</t>
  </si>
  <si>
    <t>-1587013327</t>
  </si>
  <si>
    <t xml:space="preserve">*odkopávky a rýhy v hor.2 a  v hor.3 </t>
  </si>
  <si>
    <t>"odkop" 2574,74</t>
  </si>
  <si>
    <t>"rýha" 27,54+36,72</t>
  </si>
  <si>
    <t>*prohloubení rýhy pro stáv. kabely - přebytek zeminy</t>
  </si>
  <si>
    <t>400,0*0,5*0,3</t>
  </si>
  <si>
    <t>*pro datové kabely a kabel přípojky NN kiosku - přebytek zeminy</t>
  </si>
  <si>
    <t>12,0*2*0,5*0,3</t>
  </si>
  <si>
    <t>" odpočet násypu " -50,0</t>
  </si>
  <si>
    <t>583909758</t>
  </si>
  <si>
    <t xml:space="preserve">*odkopávky a rýhy  v hor.4  a v hor.5 </t>
  </si>
  <si>
    <t>1103,46+22,95+4,59</t>
  </si>
  <si>
    <t>2116975850</t>
  </si>
  <si>
    <t>2652,6+1131,0</t>
  </si>
  <si>
    <t>1549366523</t>
  </si>
  <si>
    <t>3783,6*1,8 'Přepočtené koeficientem množství</t>
  </si>
  <si>
    <t>171151103</t>
  </si>
  <si>
    <t>Uložení sypaniny z hornin soudržných do násypů zhutněných</t>
  </si>
  <si>
    <t>-1075132203</t>
  </si>
  <si>
    <t>Uložení sypanin do násypů s rozprostřením sypaniny ve vrstvách a s hrubým urovnáním zhutněných z hornin soudržných jakékoliv třídy těžitelnosti</t>
  </si>
  <si>
    <t>50,0</t>
  </si>
  <si>
    <t>-1020589968</t>
  </si>
  <si>
    <t>*pro potrubí přípojek zemina pro zásyp na meziskládku a zpět</t>
  </si>
  <si>
    <t>0,6*0,45*170,0*2</t>
  </si>
  <si>
    <t>" zásyp zeminou stávajícího chodníku k nové OS2 " 5,33*12,0*1,0</t>
  </si>
  <si>
    <t>-526170855</t>
  </si>
  <si>
    <t>*pro potrubí přípojek zemina pro zásyp na meziskládce a zpět</t>
  </si>
  <si>
    <t>0,6*0,45*170,0</t>
  </si>
  <si>
    <t>-1284587596</t>
  </si>
  <si>
    <t>*potrubí přípojek - zásyp výkopkem podkladních vrstev stávající komunikace</t>
  </si>
  <si>
    <t>(štěr, štěrkodrť apod.)</t>
  </si>
  <si>
    <t>756351414</t>
  </si>
  <si>
    <t>* potrubí přípojek</t>
  </si>
  <si>
    <t>0,6*0,3*170,0</t>
  </si>
  <si>
    <t>-842934788</t>
  </si>
  <si>
    <t>30,6*2 'Přepočtené koeficientem množství</t>
  </si>
  <si>
    <t>144582659</t>
  </si>
  <si>
    <t>5930,0</t>
  </si>
  <si>
    <t>162551108</t>
  </si>
  <si>
    <t>Vodorovné přemístění do 3000 m výkopku/sypaniny z horniny třídy těžitelnosti I, skupiny 1 až 3</t>
  </si>
  <si>
    <t>-1649957166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</si>
  <si>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</si>
  <si>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doprava R- materiálu z živice e skládky investora k místu použití - celkem 3 km</t>
  </si>
  <si>
    <t>dle pol.56491150R</t>
  </si>
  <si>
    <t>1870,0*0,05</t>
  </si>
  <si>
    <t>2113041850</t>
  </si>
  <si>
    <t>dle pol.162551108</t>
  </si>
  <si>
    <t>93,5</t>
  </si>
  <si>
    <t>273313811</t>
  </si>
  <si>
    <t>Základové desky z betonu tř. C 25/30</t>
  </si>
  <si>
    <t>-1151527206</t>
  </si>
  <si>
    <t>Základy z betonu prostého desky z betonu kamenem neprokládaného tř. C 25/30</t>
  </si>
  <si>
    <t>*základ pro tel. stanici</t>
  </si>
  <si>
    <t>2,0</t>
  </si>
  <si>
    <t>-1167033881</t>
  </si>
  <si>
    <t>*pro potrubí přípojek</t>
  </si>
  <si>
    <t>0,6*0,15*170,0</t>
  </si>
  <si>
    <t>564851111</t>
  </si>
  <si>
    <t>Podklad ze štěrkodrtě ŠD tl 150 mm</t>
  </si>
  <si>
    <t>223886832</t>
  </si>
  <si>
    <t xml:space="preserve">Podklad ze štěrkodrti ŠD  s rozprostřením a zhutněním, po zhutnění tl. 150 mm</t>
  </si>
  <si>
    <t>*zastávkové panely, Varšavská, nástupiště</t>
  </si>
  <si>
    <t>92*2,95*2,15</t>
  </si>
  <si>
    <t>56485111R</t>
  </si>
  <si>
    <t>Podklad ze štěrkodrtě ŠD 0-32mm tl 150 mm</t>
  </si>
  <si>
    <t>-1189774188</t>
  </si>
  <si>
    <t xml:space="preserve">* kontrastní betonová červená dlažba nereliefní - hrana refýže </t>
  </si>
  <si>
    <t>80,0</t>
  </si>
  <si>
    <t>*slepecká - pás umělé vodící linie z betonové dlažby a reliefní slepecká dlažba</t>
  </si>
  <si>
    <t>135,0+155,0</t>
  </si>
  <si>
    <t>*chodníky D2-N-3-O-PII</t>
  </si>
  <si>
    <t>1870,0</t>
  </si>
  <si>
    <t>564861111</t>
  </si>
  <si>
    <t>Podklad ze štěrkodrtě ŠD tl 200 mm</t>
  </si>
  <si>
    <t>20616872</t>
  </si>
  <si>
    <t xml:space="preserve">Podklad ze štěrkodrti ŠD  s rozprostřením a zhutněním, po zhutnění tl. 200 mm</t>
  </si>
  <si>
    <t>*Varšavská, nástupiště, navazující na bet. panely zastávek D1-N-6-V-PIII</t>
  </si>
  <si>
    <t>210,0+670,0</t>
  </si>
  <si>
    <t xml:space="preserve">*Varšavská, nástupiště, navazující na bet. panely zastávek  D1-T-III-PII</t>
  </si>
  <si>
    <t>270,0</t>
  </si>
  <si>
    <t>564871111</t>
  </si>
  <si>
    <t>Podklad ze štěrkodrtě ŠD tl 250 mm</t>
  </si>
  <si>
    <t>358075738</t>
  </si>
  <si>
    <t xml:space="preserve">Podklad ze štěrkodrti ŠD  s rozprostřením a zhutněním, po zhutnění tl. 250 mm</t>
  </si>
  <si>
    <t>* osa A - Varšavská ul. D0-N-4-III-PIII</t>
  </si>
  <si>
    <t xml:space="preserve">*osa C, D  - hlavní nástupiště</t>
  </si>
  <si>
    <t>2120,0</t>
  </si>
  <si>
    <t>564871116</t>
  </si>
  <si>
    <t>Podklad ze štěrkodrtě ŠD tl. 300 mm</t>
  </si>
  <si>
    <t>1056848796</t>
  </si>
  <si>
    <t xml:space="preserve">Podklad ze štěrkodrti ŠD  s rozprostřením a zhutněním, po zhutnění tl. 300 mm</t>
  </si>
  <si>
    <t>*sanace zemní pláně</t>
  </si>
  <si>
    <t>3825,0</t>
  </si>
  <si>
    <t>56491150R</t>
  </si>
  <si>
    <t xml:space="preserve">Provedení podkladu z R- materiálu asfaltového s rozprostřením a zhutněním, po zhutnění tl. 50 mm - stávající R-asfaltový materiál  smíchat s asfaltovou emulzí nebo zpěněným asfaltem v kombinaci s hydraulickým pojivem </t>
  </si>
  <si>
    <t>891897741</t>
  </si>
  <si>
    <t>565135121</t>
  </si>
  <si>
    <t>Asfaltový beton vrstva podkladní ACP 16 (obalované kamenivo OKS) tl 50 mm š přes 3 m</t>
  </si>
  <si>
    <t>2047111026</t>
  </si>
  <si>
    <t xml:space="preserve">Asfaltový beton vrstva podkladní ACP 16 (obalované kamenivo střednězrnné - OKS)  s rozprostřením a zhutněním v pruhu šířky přes 3 m, po zhutnění tl. 50 mm</t>
  </si>
  <si>
    <t>565145121</t>
  </si>
  <si>
    <t>Asfaltový beton vrstva podkladní ACP 16 (obalované kamenivo OKS) tl 60 mm š přes 3 m</t>
  </si>
  <si>
    <t>992368445</t>
  </si>
  <si>
    <t xml:space="preserve">Asfaltový beton vrstva podkladní ACP 16 (obalované kamenivo střednězrnné - OKS)  s rozprostřením a zhutněním v pruhu šířky přes 3 m, po zhutnění tl. 60 mm</t>
  </si>
  <si>
    <t>* osa B - Varšavská, osa F D1-N-6-V-PIII</t>
  </si>
  <si>
    <t>670,0+210,0</t>
  </si>
  <si>
    <t>567114113R</t>
  </si>
  <si>
    <t xml:space="preserve">Podklad ze směsi stmelené cementem SC 0-32 C 8/10 tl 100 mm </t>
  </si>
  <si>
    <t>-553882951</t>
  </si>
  <si>
    <t>Podklad ze směsi stmelené cementem SC bez dilatačních spár, s rozprostřením a zhutněním SC C 12/15 (PB III), po zhutnění tl. 100 mm</t>
  </si>
  <si>
    <t>567122111</t>
  </si>
  <si>
    <t>Podklad ze směsi stmelené cementem SC C 8/10 (KSC I) tl 120 mm</t>
  </si>
  <si>
    <t>913539005</t>
  </si>
  <si>
    <t>Podklad ze směsi stmelené cementem SC bez dilatačních spár, s rozprostřením a zhutněním SC C 8/10 (KSC I), po zhutnění tl. 120 mm</t>
  </si>
  <si>
    <t>567122114</t>
  </si>
  <si>
    <t>Podklad ze směsi stmelené cementem SC C 8/10 (KSC I) tl 150 mm</t>
  </si>
  <si>
    <t>1582087503</t>
  </si>
  <si>
    <t>Podklad ze směsi stmelené cementem SC bez dilatačních spár, s rozprostřením a zhutněním SC C 8/10 (KSC I), po zhutnění tl. 150 mm</t>
  </si>
  <si>
    <t>567132111</t>
  </si>
  <si>
    <t>Podklad ze směsi stmelené cementem SC C 8/10 (KSC I) tl 160 mm</t>
  </si>
  <si>
    <t>-534917384</t>
  </si>
  <si>
    <t>Podklad ze směsi stmelené cementem SC bez dilatačních spár, s rozprostřením a zhutněním SC C 8/10 (KSC I), po zhutnění tl. 160 mm</t>
  </si>
  <si>
    <t>573111112</t>
  </si>
  <si>
    <t>Postřik živičný infiltrační s posypem z asfaltu množství 1 kg/m2</t>
  </si>
  <si>
    <t>-1086622679</t>
  </si>
  <si>
    <t>Postřik infiltrační PI z asfaltu silničního s posypem kamenivem, v množství 1,00 kg/m2</t>
  </si>
  <si>
    <t>*chodníky, jižní nástupiště D2-N-3-O-PII</t>
  </si>
  <si>
    <t>573211109</t>
  </si>
  <si>
    <t>Postřik živičný spojovací z asfaltu v množství 0,50 kg/m2</t>
  </si>
  <si>
    <t>397281154</t>
  </si>
  <si>
    <t>Postřik spojovací PS bez posypu kamenivem z asfaltu silničního, v množství 0,50 kg/m2</t>
  </si>
  <si>
    <t>* osa A - Varšavská ul. - 2x D0-N-4-III-PIII</t>
  </si>
  <si>
    <t xml:space="preserve">*osa C, D  - hlavní nástupiště - 2x</t>
  </si>
  <si>
    <t>2120,0*2</t>
  </si>
  <si>
    <t>*osa B - Varšavská, osa F D1-N-6-V-PIII</t>
  </si>
  <si>
    <t xml:space="preserve">* po sfrézování </t>
  </si>
  <si>
    <t>1060,0</t>
  </si>
  <si>
    <t>576133221</t>
  </si>
  <si>
    <t>Asfaltový koberec mastixový SMA 11 (AKMS) tl 40 mm š přes 3 m</t>
  </si>
  <si>
    <t>320384724</t>
  </si>
  <si>
    <t xml:space="preserve">Asfaltový koberec mastixový SMA 11 (AKMS)  s rozprostřením a se zhutněním v pruhu šířky přes 3 m, po zhutnění tl. 40 mm</t>
  </si>
  <si>
    <t>577134121</t>
  </si>
  <si>
    <t>Asfaltový beton vrstva obrusná ACO 11 (ABS) tř. I tl 40 mm š přes 3 m z nemodifikovaného asfaltu</t>
  </si>
  <si>
    <t>-1770347786</t>
  </si>
  <si>
    <t xml:space="preserve">Asfaltový beton vrstva obrusná ACO 11 (ABS)  s rozprostřením a se zhutněním z nemodifikovaného asfaltu v pruhu šířky přes 3 m tř. I, po zhutnění tl. 40 mm</t>
  </si>
  <si>
    <t>670,0</t>
  </si>
  <si>
    <t>5771341R</t>
  </si>
  <si>
    <t>Asfaltový beton vrstva obrusná ACO 11 (ABS) tř. I tl 40 mm š do 3 m z barevného asfaltu</t>
  </si>
  <si>
    <t>195006120</t>
  </si>
  <si>
    <t xml:space="preserve">Asfaltový beton vrstva obrusná ACO 11 (ABS)  s rozprostřením a se zhutněním z nemodifikovaného asfaltu v pruhu šířky do 3 m tř. I, po zhutnění tl. 40 mm</t>
  </si>
  <si>
    <t>* osa A - Varšavská -probarvený asfalt. D1-N-6-V-PIII</t>
  </si>
  <si>
    <t>210,0</t>
  </si>
  <si>
    <t>577144111</t>
  </si>
  <si>
    <t>Asfaltový beton vrstva obrusná ACO 11 (ABS) tř. I tl 50 mm š do 3 m z nemodifikovaného asfaltu</t>
  </si>
  <si>
    <t>-660601065</t>
  </si>
  <si>
    <t xml:space="preserve">Asfaltový beton vrstva obrusná ACO 11 (ABS)  s rozprostřením a se zhutněním z nemodifikovaného asfaltu v pruhu šířky do 3 m tř. I, po zhutnění tl. 50 mm</t>
  </si>
  <si>
    <t>*chodníky, jižní nástupiště D1-N-6-V-PIII</t>
  </si>
  <si>
    <t>577155122</t>
  </si>
  <si>
    <t>Asfaltový beton vrstva ložní ACL 16 (ABH) tl 60 mm š přes 3 m z nemodifikovaného asfaltu</t>
  </si>
  <si>
    <t>1888045208</t>
  </si>
  <si>
    <t xml:space="preserve">Asfaltový beton vrstva ložní ACL 16 (ABH)  s rozprostřením a zhutněním z nemodifikovaného asfaltu v pruhu šířky přes 3 m, po zhutnění tl. 60 mm</t>
  </si>
  <si>
    <t>581141212</t>
  </si>
  <si>
    <t>Kryt cementobetonový vozovek skupiny CB II tl 210 mm</t>
  </si>
  <si>
    <t>494645449</t>
  </si>
  <si>
    <t xml:space="preserve">Kryt cementobetonový silničních komunikací  skupiny CB II tl. 210 mm</t>
  </si>
  <si>
    <t>*Varšavská, nástupiště, navazující na bet. panely zastávek D1-T-III-PII</t>
  </si>
  <si>
    <t>631319204</t>
  </si>
  <si>
    <t>Příplatek k mazaninám za přidání ocelových vláken (drátkobeton) pro objemové vyztužení 30 kg/m3</t>
  </si>
  <si>
    <t>2092928080</t>
  </si>
  <si>
    <t xml:space="preserve">Příplatek k cenám betonových mazanin za vyztužení  ocelovými vlákny (drátkobeton) objemové vyztužení 30 kg/m3</t>
  </si>
  <si>
    <t xml:space="preserve">*Varšavská, nástupiště, navazující na bet. panely zastávek </t>
  </si>
  <si>
    <t>185,0*0,21</t>
  </si>
  <si>
    <t>584921112</t>
  </si>
  <si>
    <t>Osazení dílců z předpjatého betonu do lože z kameniva těženého tl 50 mm hmotnosti do 6 t plochy přes 200 m2</t>
  </si>
  <si>
    <t>-46713128</t>
  </si>
  <si>
    <t xml:space="preserve">Osazení dílců z předpjatého betonu  s podkladem z kameniva těženého do tl. 50 mm dílce hmotnosti do 6 t/kus, na plochu jednotlivě přes 200 m2</t>
  </si>
  <si>
    <t>593813R</t>
  </si>
  <si>
    <t>panel zastávkový s nástupní hranou 2950/2150/260 nástupní hrana 200/160 mm</t>
  </si>
  <si>
    <t>-2142948786</t>
  </si>
  <si>
    <t>*zastávkový panel s nástupní hranou 16 cm</t>
  </si>
  <si>
    <t>92,0</t>
  </si>
  <si>
    <t>591141111</t>
  </si>
  <si>
    <t>Kladení dlažby z kostek velkých z kamene na MC tl 50 mm</t>
  </si>
  <si>
    <t>-1262911601</t>
  </si>
  <si>
    <t xml:space="preserve">Kladení dlažby z kostek  s provedením lože do tl. 50 mm, s vyplněním spár, s dvojím beraněním a se smetením přebytečného materiálu na krajnici velkých z kamene, do lože z cementové malty</t>
  </si>
  <si>
    <t>" vydláždění dělících ostrůvků " 50,0</t>
  </si>
  <si>
    <t>58381007</t>
  </si>
  <si>
    <t>kostka dlažební žula drobná 8/10</t>
  </si>
  <si>
    <t>1740804220</t>
  </si>
  <si>
    <t>50*1,01 'Přepočtené koeficientem množství</t>
  </si>
  <si>
    <t>596211110</t>
  </si>
  <si>
    <t>Kladení zámkové dlažby komunikací pro pěší tl 60 mm skupiny A pl do 50 m2</t>
  </si>
  <si>
    <t>-934818982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</si>
  <si>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</si>
  <si>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*hrana refýže - kontrastní</t>
  </si>
  <si>
    <t>135,0</t>
  </si>
  <si>
    <t>59245008</t>
  </si>
  <si>
    <t>dlažba tvar obdélník betonová 200x100x60mm barevná</t>
  </si>
  <si>
    <t>2104097823</t>
  </si>
  <si>
    <t>135*1,03 'Přepočtené koeficientem množství</t>
  </si>
  <si>
    <t>596211112</t>
  </si>
  <si>
    <t>Kladení zámkové dlažby komunikací pro pěší tl 60 mm skupiny A pl do 300 m2</t>
  </si>
  <si>
    <t>-238159728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</si>
  <si>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</si>
  <si>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*reliéfní slepecká dlažba</t>
  </si>
  <si>
    <t>155,0</t>
  </si>
  <si>
    <t xml:space="preserve">*pás umělé vodící linie - podél obrub.parkoviště Tržnice, JV roh tržnice k Horově ul, sev.nástupiště Varšavské ul.,nástupiště ke kiosku - nereliefní </t>
  </si>
  <si>
    <t>592450R</t>
  </si>
  <si>
    <t>dlažba tvar obdélník betonová pro nevidomé reliéfní 200x100x60mm barevná</t>
  </si>
  <si>
    <t>-669927705</t>
  </si>
  <si>
    <t>dlažba tvar obdélník betonová pro nevidomé 200x100x60mm barevná</t>
  </si>
  <si>
    <t>155*1,02 'Přepočtené koeficientem množství</t>
  </si>
  <si>
    <t>59245R</t>
  </si>
  <si>
    <t>dlažba umělé vodící linie, barevná</t>
  </si>
  <si>
    <t>235827089</t>
  </si>
  <si>
    <t>*pás umělé vodící linie - podél obrub.parkoviště Tržnice, JV roh tržnice k Horově ul, sev.nástupiště Varšavské ul.,nástupiště ke kiosku</t>
  </si>
  <si>
    <t>80*1,02 'Přepočtené koeficientem množství</t>
  </si>
  <si>
    <t>596811122</t>
  </si>
  <si>
    <t>Kladení betonové dlažby komunikací pro pěší do lože z kameniva vel do 0,09 m2 plochy do 300 m2</t>
  </si>
  <si>
    <t>-210655676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</si>
  <si>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přes 100 do 300 m2</t>
  </si>
  <si>
    <t>* ostatní předláždění v š. 1,1m, část doplněna novou dlažbou</t>
  </si>
  <si>
    <t>59245030</t>
  </si>
  <si>
    <t>dlažba tvar čtverec betonová 200x200x80mm přírodní</t>
  </si>
  <si>
    <t>-664504683</t>
  </si>
  <si>
    <t>* předláždění v š. 1,1m, část doplněna novou dlažbou 20%</t>
  </si>
  <si>
    <t>50,0*0,2</t>
  </si>
  <si>
    <t>594511111</t>
  </si>
  <si>
    <t>Dlažba z lomového kamene s provedením lože z betonu</t>
  </si>
  <si>
    <t>1225495301</t>
  </si>
  <si>
    <t xml:space="preserve">Dlažba nebo přídlažba z lomového kamene lomařsky upraveného rigolového  v ploše vodorovné nebo ve sklonu tl. do 250 mm, bez vyplnění spár, s provedením lože tl. 50 mm z betonu</t>
  </si>
  <si>
    <t>*zbytkové plochy mezi chodníkem severního nástupiště Varšavská ul. a jižní obslužné kom.hlavního nástupiště</t>
  </si>
  <si>
    <t>10,0</t>
  </si>
  <si>
    <t>599632111</t>
  </si>
  <si>
    <t>Vyplnění spár dlažby z lomového kamene MC se zatřením</t>
  </si>
  <si>
    <t>-1077159963</t>
  </si>
  <si>
    <t xml:space="preserve">Vyplnění spár dlažby (přídlažby) z lomového kamene  v jakémkoliv sklonu plochy a jakékoliv tloušťky cementovou maltou se zatřením</t>
  </si>
  <si>
    <t>631311136</t>
  </si>
  <si>
    <t>Mazanina tl do 240 mm z betonu prostého bez zvýšených nároků na prostředí tř. C 25/30</t>
  </si>
  <si>
    <t>1257311889</t>
  </si>
  <si>
    <t xml:space="preserve">Mazanina z betonu  prostého bez zvýšených nároků na prostředí tl. přes 120 do 240 mm tř. C 25/30</t>
  </si>
  <si>
    <t xml:space="preserve">*podlaha VTS - 1ks - po přesunutí </t>
  </si>
  <si>
    <t>0,15*1,2*1,2</t>
  </si>
  <si>
    <t>631351101</t>
  </si>
  <si>
    <t>Zřízení bednění rýh a hran v podlahách</t>
  </si>
  <si>
    <t>-419196755</t>
  </si>
  <si>
    <t xml:space="preserve">Bednění v podlahách  rýh a hran zřízení</t>
  </si>
  <si>
    <t>0,15*1,2*4</t>
  </si>
  <si>
    <t>631351102</t>
  </si>
  <si>
    <t>Odstranění bednění rýh a hran v podlahách</t>
  </si>
  <si>
    <t>-209612592</t>
  </si>
  <si>
    <t xml:space="preserve">Bednění v podlahách  rýh a hran odstranění</t>
  </si>
  <si>
    <t>631362021</t>
  </si>
  <si>
    <t>Výztuž mazanin svařovanými sítěmi Kari</t>
  </si>
  <si>
    <t>-1591778319</t>
  </si>
  <si>
    <t xml:space="preserve">Výztuž mazanin  ze svařovaných sítí z drátů typu KARI</t>
  </si>
  <si>
    <t>*na styku bet.panel a bet. vozovka-pruh š. 1m zakotvený do kotevních pouzder panelů</t>
  </si>
  <si>
    <t>"100x100x8" 66,0*1,0*2*3,946*1,15*0,001</t>
  </si>
  <si>
    <t>871315221</t>
  </si>
  <si>
    <t>Kanalizační potrubí z tvrdého PVC jednovrstvé tuhost třídy SN8 DN 160</t>
  </si>
  <si>
    <t>454892084</t>
  </si>
  <si>
    <t>Kanalizační potrubí z tvrdého PVC v otevřeném výkopu ve sklonu do 20 %, hladkého plnostěnného jednovrstvého, tuhost třídy SN 8 DN 160</t>
  </si>
  <si>
    <t>721290112</t>
  </si>
  <si>
    <t>Zkouška těsnosti potrubí kanalizace vodou do DN 200</t>
  </si>
  <si>
    <t>911327708</t>
  </si>
  <si>
    <t xml:space="preserve">Zkouška těsnosti kanalizace  v objektech vodou DN 150 nebo DN 200</t>
  </si>
  <si>
    <t>1051819301</t>
  </si>
  <si>
    <t>894411121</t>
  </si>
  <si>
    <t>Zřízení šachet kanalizačních z betonových dílců na potrubí DN nad 200 do 300 dno beton tř. C 25/30</t>
  </si>
  <si>
    <t>162308028</t>
  </si>
  <si>
    <t>Zřízení šachet kanalizačních z betonových dílců výšky vstupu do 1,50 m s obložením dna betonem tř. C 25/30, na potrubí DN přes 200 do 300</t>
  </si>
  <si>
    <t>" šachta kanalizační hl.3,5m " 2</t>
  </si>
  <si>
    <t>59224160</t>
  </si>
  <si>
    <t>skruž kanalizační s ocelovými stupadly 100x25x12cm</t>
  </si>
  <si>
    <t>595947387</t>
  </si>
  <si>
    <t>59224052</t>
  </si>
  <si>
    <t>skruž pro kanalizační šachty se zabudovanými stupadly 100x100x12cm</t>
  </si>
  <si>
    <t>2061395806</t>
  </si>
  <si>
    <t>59224185</t>
  </si>
  <si>
    <t>prstenec šachtový vyrovnávací betonový 625x120x60mm</t>
  </si>
  <si>
    <t>-1207136211</t>
  </si>
  <si>
    <t>59224168</t>
  </si>
  <si>
    <t>skruž betonová přechodová 62,5/100x60x12cm, stupadla poplastovaná kapsová</t>
  </si>
  <si>
    <t>-568558909</t>
  </si>
  <si>
    <t>895941111</t>
  </si>
  <si>
    <t>Zřízení vpusti kanalizační uliční z betonových dílců typ UV-50 normální</t>
  </si>
  <si>
    <t>-1420233265</t>
  </si>
  <si>
    <t xml:space="preserve">Zřízení vpusti kanalizační  uliční z betonových dílců typ UV-50 normální</t>
  </si>
  <si>
    <t>*UV 1 - UV 12</t>
  </si>
  <si>
    <t>" trasa A " 11</t>
  </si>
  <si>
    <t>" trasa B " 3</t>
  </si>
  <si>
    <t>" trasa D " 4</t>
  </si>
  <si>
    <t>" trasa F " 3</t>
  </si>
  <si>
    <t>59223852</t>
  </si>
  <si>
    <t>dno pro uliční vpusť s kalovou prohlubní betonové 450x300x50mm</t>
  </si>
  <si>
    <t>-155766634</t>
  </si>
  <si>
    <t>59223854</t>
  </si>
  <si>
    <t>skruž pro uliční vpusť s výtokovým otvorem PVC betonová 450x350x50mm</t>
  </si>
  <si>
    <t>-1645168368</t>
  </si>
  <si>
    <t>59223858</t>
  </si>
  <si>
    <t>skruž pro uliční vpusť horní betonová 450x570x50mm</t>
  </si>
  <si>
    <t>1068814837</t>
  </si>
  <si>
    <t>59223864</t>
  </si>
  <si>
    <t>prstenec pro uliční vpusť vyrovnávací betonový 390x60x130mm</t>
  </si>
  <si>
    <t>-785299171</t>
  </si>
  <si>
    <t>59223871</t>
  </si>
  <si>
    <t>koš vysoký pro uliční vpusti žárově Pz plech pro rám 500/500mm</t>
  </si>
  <si>
    <t>-1725750846</t>
  </si>
  <si>
    <t>89594R</t>
  </si>
  <si>
    <t>Zřízení vpusti kanalizační uliční z polymerbetonu</t>
  </si>
  <si>
    <t>-625498641</t>
  </si>
  <si>
    <t>*UVA 5 a UVA 6</t>
  </si>
  <si>
    <t>56241R</t>
  </si>
  <si>
    <t>vpusť polymerbeton.dl.660mm, š.260mm v.725mm vč.kal.koše a litin.roštem</t>
  </si>
  <si>
    <t>402398749</t>
  </si>
  <si>
    <t>vpusť polymerbeton.dl.660mm, š.260mm v.725mm vč.kal.koše a litin.roštem, výtok pro připojení DN150mm</t>
  </si>
  <si>
    <t>899204112</t>
  </si>
  <si>
    <t>Osazení mříží litinových včetně rámů a košů na bahno pro třídu zatížení D400, E600</t>
  </si>
  <si>
    <t>-1985561375</t>
  </si>
  <si>
    <t>55242320</t>
  </si>
  <si>
    <t>mříž vtoková litinová plochá 500x500mm</t>
  </si>
  <si>
    <t>-1709745276</t>
  </si>
  <si>
    <t>899331111</t>
  </si>
  <si>
    <t>Výšková úprava uličního vstupu nebo vpusti do 200 mm zvýšením poklopu</t>
  </si>
  <si>
    <t>-544636366</t>
  </si>
  <si>
    <t xml:space="preserve">Výšková úprava uličního vstupu nebo vpusti do 200 mm  zvýšením poklopu</t>
  </si>
  <si>
    <t>" rektifikace poklopů šachet " 19</t>
  </si>
  <si>
    <t>899104112</t>
  </si>
  <si>
    <t>Osazení poklopů litinových nebo ocelových včetně rámů pro třídu zatížení D400, E600</t>
  </si>
  <si>
    <t>208511211</t>
  </si>
  <si>
    <t>Osazení poklopů litinových a ocelových včetně rámů pro třídu zatížení D400, E600</t>
  </si>
  <si>
    <t xml:space="preserve">" šachet nových  " 2 </t>
  </si>
  <si>
    <t>28661935</t>
  </si>
  <si>
    <t>poklop šachtový litinový dno DN 600 pro třídu zatížení D400</t>
  </si>
  <si>
    <t>-1271035135</t>
  </si>
  <si>
    <t>899103112</t>
  </si>
  <si>
    <t>Osazení poklopů litinových nebo ocelových včetně rámů pro třídu zatížení B125, C250</t>
  </si>
  <si>
    <t>-1839176301</t>
  </si>
  <si>
    <t>Osazení poklopů litinových a ocelových včetně rámů pro třídu zatížení B125, C250</t>
  </si>
  <si>
    <t>" rektifikace poklopů šachet " 9</t>
  </si>
  <si>
    <t>28661933</t>
  </si>
  <si>
    <t>poklop šachtový litinový dno DN 600 pro třídu zatížení B125</t>
  </si>
  <si>
    <t>-1111095782</t>
  </si>
  <si>
    <t>899431111</t>
  </si>
  <si>
    <t>Výšková úprava uličního vstupu nebo vpusti do 200 mm zvýšením krycího hrnce, šoupěte nebo hydrantu</t>
  </si>
  <si>
    <t>-1638278760</t>
  </si>
  <si>
    <t xml:space="preserve">Výšková úprava uličního vstupu nebo vpusti do 200 mm  zvýšením krycího hrnce, šoupěte nebo hydrantu bez úpravy armatur</t>
  </si>
  <si>
    <t>" rektifikace poklopů šoupat,ventilů a hydrantů " 31</t>
  </si>
  <si>
    <t>899401111</t>
  </si>
  <si>
    <t>Osazení poklopů litinových ventilových</t>
  </si>
  <si>
    <t>425247737</t>
  </si>
  <si>
    <t>" rektifikace poklopů ventilů " 10</t>
  </si>
  <si>
    <t>42291402</t>
  </si>
  <si>
    <t>poklop litinový ventilový</t>
  </si>
  <si>
    <t>-490038657</t>
  </si>
  <si>
    <t>899401112</t>
  </si>
  <si>
    <t>Osazení poklopů litinových šoupátkových</t>
  </si>
  <si>
    <t>1318212379</t>
  </si>
  <si>
    <t>" rektifikace poklopů šoupat " 11</t>
  </si>
  <si>
    <t>42291352</t>
  </si>
  <si>
    <t>poklop litinový šoupátkový pro zemní soupravy osazení do terénu a do vozovky</t>
  </si>
  <si>
    <t>2024431910</t>
  </si>
  <si>
    <t>899401113</t>
  </si>
  <si>
    <t>Osazení poklopů litinových hydrantových</t>
  </si>
  <si>
    <t>1317950790</t>
  </si>
  <si>
    <t>" rektifikace poklopů hydrantů " 10</t>
  </si>
  <si>
    <t>42291452</t>
  </si>
  <si>
    <t>poklop litinový hydrantový DN 80</t>
  </si>
  <si>
    <t>-260418617</t>
  </si>
  <si>
    <t>Doplňující konstrukce a práce pozemních komunikací, letišť a ploch</t>
  </si>
  <si>
    <t>914111111</t>
  </si>
  <si>
    <t>Montáž svislé dopravní značky do velikosti 1 m2 objímkami na sloupek nebo konzolu</t>
  </si>
  <si>
    <t>-1151510574</t>
  </si>
  <si>
    <t xml:space="preserve">Montáž svislé dopravní značky základní  velikosti do 1 m2 objímkami na sloupky nebo konzoly</t>
  </si>
  <si>
    <t>"B 1" 2</t>
  </si>
  <si>
    <t>"B 2" 4</t>
  </si>
  <si>
    <t>"B 28" 1</t>
  </si>
  <si>
    <t>"C 2a" 1</t>
  </si>
  <si>
    <t>"C 7a" 1</t>
  </si>
  <si>
    <t>"E 2b" 3</t>
  </si>
  <si>
    <t>"E 4" 1</t>
  </si>
  <si>
    <t>"E 13" 10</t>
  </si>
  <si>
    <t>"IP 4a" 3</t>
  </si>
  <si>
    <t>"IP 4b" 2</t>
  </si>
  <si>
    <t>"IP 6" 8</t>
  </si>
  <si>
    <t>"IP 10a" 2</t>
  </si>
  <si>
    <t>"IP 12+symbol O1" 1</t>
  </si>
  <si>
    <t>"IP 12" 4</t>
  </si>
  <si>
    <t>"IJ 4a" 3</t>
  </si>
  <si>
    <t>"IS 21a" 3</t>
  </si>
  <si>
    <t>"P 2" 5</t>
  </si>
  <si>
    <t>"P 4" 3</t>
  </si>
  <si>
    <t>"Z 4b +C 4a" 2</t>
  </si>
  <si>
    <t>40445619</t>
  </si>
  <si>
    <t>zákazové, příkazové dopravní značky B1-B34, C1-15 500mm</t>
  </si>
  <si>
    <t>-5557721</t>
  </si>
  <si>
    <t>"B 1 " 2</t>
  </si>
  <si>
    <t>"B 2 " 4</t>
  </si>
  <si>
    <t>"B 28 " 1</t>
  </si>
  <si>
    <t xml:space="preserve">"C 2a " 1 </t>
  </si>
  <si>
    <t>"C 4a" 2</t>
  </si>
  <si>
    <t>40445649</t>
  </si>
  <si>
    <t>dodatkové tabulky E3-E5, E8, E14-E16 500x150mm</t>
  </si>
  <si>
    <t>1549145560</t>
  </si>
  <si>
    <t xml:space="preserve">"E 4 " 1 </t>
  </si>
  <si>
    <t>"E 13 " 10</t>
  </si>
  <si>
    <t>40445644</t>
  </si>
  <si>
    <t>informativní značky jiné IJ4a 500x500mm</t>
  </si>
  <si>
    <t>-1652721049</t>
  </si>
  <si>
    <t>"IJ 4a " 3</t>
  </si>
  <si>
    <t>40445624</t>
  </si>
  <si>
    <t>informativní značky provozní IP4a 800x300mm</t>
  </si>
  <si>
    <t>-1508188313</t>
  </si>
  <si>
    <t>40445621</t>
  </si>
  <si>
    <t>informativní značky provozní IP1-IP3, IP4b-IP7, IP10a, b 500x500mm</t>
  </si>
  <si>
    <t>-1877065104</t>
  </si>
  <si>
    <t xml:space="preserve">"IP 4b " 2 </t>
  </si>
  <si>
    <t xml:space="preserve">"IP 6  " 8</t>
  </si>
  <si>
    <t>"IP 10a " 2</t>
  </si>
  <si>
    <t>40445625</t>
  </si>
  <si>
    <t>informativní značky provozní IP8, IP9, IP11-IP13 500x700mm</t>
  </si>
  <si>
    <t>-1286368275</t>
  </si>
  <si>
    <t>"IP 12+symbol O1 " 1</t>
  </si>
  <si>
    <t>"IP 12 " 4</t>
  </si>
  <si>
    <t>40445639</t>
  </si>
  <si>
    <t>informativní značky směrové IS 18a, IS21 300x200mm</t>
  </si>
  <si>
    <t>-1791944016</t>
  </si>
  <si>
    <t xml:space="preserve">"IS 21a " 3 </t>
  </si>
  <si>
    <t>40445611</t>
  </si>
  <si>
    <t>značky upravující přednost P2, P3, P8 500mm</t>
  </si>
  <si>
    <t>-1790085706</t>
  </si>
  <si>
    <t>"P 2 " 5</t>
  </si>
  <si>
    <t>40445608</t>
  </si>
  <si>
    <t>značky upravující přednost P1, P4 700mm</t>
  </si>
  <si>
    <t>-1289537519</t>
  </si>
  <si>
    <t xml:space="preserve">"P 4 "  3</t>
  </si>
  <si>
    <t>40445642</t>
  </si>
  <si>
    <t>informativní značky směrové Z4 250x1000mm</t>
  </si>
  <si>
    <t>-1725347547</t>
  </si>
  <si>
    <t>"Z 4b " 2</t>
  </si>
  <si>
    <t>914111121</t>
  </si>
  <si>
    <t>Montáž svislé dopravní značky do velikosti 2 m2 objímkami na sloupek nebo konzolu</t>
  </si>
  <si>
    <t>-1424667204</t>
  </si>
  <si>
    <t xml:space="preserve">Montáž svislé dopravní značky základní  velikosti do 2 m2 objímkami na sloupky nebo konzoly</t>
  </si>
  <si>
    <t>* IZ 8a, IZ 8b</t>
  </si>
  <si>
    <t>1+1</t>
  </si>
  <si>
    <t>404456R</t>
  </si>
  <si>
    <t>Zákazové značky provozní IZ8 a, IZ8 b; 1000x1500mm</t>
  </si>
  <si>
    <t>1322712425</t>
  </si>
  <si>
    <t>914511111</t>
  </si>
  <si>
    <t>Montáž sloupku dopravních značek délky do 3,5 m s betonovým základem</t>
  </si>
  <si>
    <t>1821097097</t>
  </si>
  <si>
    <t xml:space="preserve">Montáž sloupku dopravních značek  délky do 3,5 m do betonového základu</t>
  </si>
  <si>
    <t>" nových " 26</t>
  </si>
  <si>
    <t>40445225</t>
  </si>
  <si>
    <t>sloupek pro dopravní značku Zn D 60mm v 3,5m</t>
  </si>
  <si>
    <t>-2134585059</t>
  </si>
  <si>
    <t>40445256</t>
  </si>
  <si>
    <t>svorka upínací na sloupek dopravní značky D 60mm</t>
  </si>
  <si>
    <t>-1524990020</t>
  </si>
  <si>
    <t>915621111</t>
  </si>
  <si>
    <t>Předznačení vodorovného plošného značení</t>
  </si>
  <si>
    <t>-1204100046</t>
  </si>
  <si>
    <t xml:space="preserve">Předznačení pro vodorovné značení  stříkané barvou nebo prováděné z nátěrových hmot plošné šipky, symboly, nápisy</t>
  </si>
  <si>
    <t>*VDZ</t>
  </si>
  <si>
    <t>180,0+8,0</t>
  </si>
  <si>
    <t>915131111</t>
  </si>
  <si>
    <t>Vodorovné dopravní značení přechody pro chodce, šipky, symboly základní bílá barva</t>
  </si>
  <si>
    <t>1648100433</t>
  </si>
  <si>
    <t xml:space="preserve">Vodorovné dopravní značení stříkané barvou  přechody pro chodce, šipky, symboly bílé základní</t>
  </si>
  <si>
    <t>915131115</t>
  </si>
  <si>
    <t>Vodorovné dopravní značení přechody pro chodce, šipky, symboly základní žlutá barva</t>
  </si>
  <si>
    <t>1114593198</t>
  </si>
  <si>
    <t xml:space="preserve">Vodorovné dopravní značení stříkané barvou  přechody pro chodce, šipky, symboly žluté základní</t>
  </si>
  <si>
    <t>915231112</t>
  </si>
  <si>
    <t>Vodorovné dopravní značení přechody pro chodce, šipky, symboly retroreflexní bílý plast</t>
  </si>
  <si>
    <t>349099263</t>
  </si>
  <si>
    <t xml:space="preserve">Vodorovné dopravní značení stříkaným plastem  přechody pro chodce, šipky, symboly nápisy bílé retroreflexní</t>
  </si>
  <si>
    <t>*cca po roce provedeno definitivní VDZ</t>
  </si>
  <si>
    <t>180,0</t>
  </si>
  <si>
    <t>915231116</t>
  </si>
  <si>
    <t>Vodorovné dopravní značení přechody pro chodce, šipky, symboly retroreflexní žlutý plast</t>
  </si>
  <si>
    <t>1836699516</t>
  </si>
  <si>
    <t xml:space="preserve">Vodorovné dopravní značení stříkaným plastem  přechody pro chodce, šipky, symboly nápisy žluté retroreflexní</t>
  </si>
  <si>
    <t>8,0</t>
  </si>
  <si>
    <t>916131113</t>
  </si>
  <si>
    <t>Osazení silničního obrubníku betonového ležatého s boční opěrou do lože z betonu prostého</t>
  </si>
  <si>
    <t>-921624355</t>
  </si>
  <si>
    <t>Osazení silničního obrubníku betonového se zřízením lože, s vyplněním a zatřením spár cementovou maltou ležatého s boční opěrou z betonu prostého, do lože z betonu prostého</t>
  </si>
  <si>
    <t xml:space="preserve">"přechodový nástupní  HK 400/290-H25/1000 " 8,0</t>
  </si>
  <si>
    <t>"přímý HK 400/290/1000 " 36,0</t>
  </si>
  <si>
    <t>59217R</t>
  </si>
  <si>
    <t>obrubník betonový bezbariérový HK, náběhový, přímý</t>
  </si>
  <si>
    <t>1991744829</t>
  </si>
  <si>
    <t>"přímý 400/290/1000 " 36,0</t>
  </si>
  <si>
    <t>5921R</t>
  </si>
  <si>
    <t>obrubník betonový bezbariérový HK, přechodový</t>
  </si>
  <si>
    <t>-1498762075</t>
  </si>
  <si>
    <t>916231213</t>
  </si>
  <si>
    <t>Osazení chodníkového obrubníku betonového stojatého s boční opěrou do lože z betonu prostého</t>
  </si>
  <si>
    <t>880884299</t>
  </si>
  <si>
    <t>Osazení chodníkového obrubníku betonového se zřízením lože, s vyplněním a zatřením spár cementovou maltou stojatého s boční opěrou z betonu prostého, do lože z betonu prostého</t>
  </si>
  <si>
    <t>405,0</t>
  </si>
  <si>
    <t>"R=0,5m" 3*0,5</t>
  </si>
  <si>
    <t>59217016</t>
  </si>
  <si>
    <t>obrubník betonový chodníkový 1000x80x250mm</t>
  </si>
  <si>
    <t>1682891533</t>
  </si>
  <si>
    <t>916241112</t>
  </si>
  <si>
    <t>Osazení obrubníku kamenného ležatého bez boční opěry do lože z betonu prostého</t>
  </si>
  <si>
    <t>1171416571</t>
  </si>
  <si>
    <t>Osazení obrubníku kamenného se zřízením lože, s vyplněním a zatřením spár cementovou maltou ležatého bez boční opěry, do lože z betonu prostého</t>
  </si>
  <si>
    <t>29,0+8,0+3,0+4,0+9,0+7,0</t>
  </si>
  <si>
    <t>58380004R</t>
  </si>
  <si>
    <t>obrubník kamenný žulový přímý 200mm/s výškovým přechodem</t>
  </si>
  <si>
    <t>-1102723479</t>
  </si>
  <si>
    <t>Poznámka k položce:_x000d_
Hmotnost: 125 kg/bm</t>
  </si>
  <si>
    <t>58380R</t>
  </si>
  <si>
    <t>obrubník kamenný žulový přechodový OP3/H25 (svislá a šikmá hrana)</t>
  </si>
  <si>
    <t>-1653505469</t>
  </si>
  <si>
    <t>Poznámka k položce:_x000d_
Hmotnost: 200 kg/bm</t>
  </si>
  <si>
    <t>5838042R</t>
  </si>
  <si>
    <t>obrubník kamenný žulový obloukový R 1-3m s výškovým přechodem</t>
  </si>
  <si>
    <t>-380653769</t>
  </si>
  <si>
    <t>"R=2,0m" 1,0</t>
  </si>
  <si>
    <t>"R=3,0m" 2,0</t>
  </si>
  <si>
    <t>5838043R</t>
  </si>
  <si>
    <t>obrubník kamenný žulový obloukový R 3-5m s výškovým přechodem</t>
  </si>
  <si>
    <t>-931990652</t>
  </si>
  <si>
    <t>"R=4,0m" 2,0</t>
  </si>
  <si>
    <t>"R=5,0m" 2,0</t>
  </si>
  <si>
    <t>5838044R</t>
  </si>
  <si>
    <t>obrubník kamenný žulový obloukový R 5-10m s výškovým přechodem</t>
  </si>
  <si>
    <t>1577024088</t>
  </si>
  <si>
    <t>"R=6,0 m" 1,0</t>
  </si>
  <si>
    <t>"R=7,0 m" 2,0</t>
  </si>
  <si>
    <t>"R=8,0 m" 3,0</t>
  </si>
  <si>
    <t>"R=9,0 m" 1,0</t>
  </si>
  <si>
    <t>"R=10,0 m" 1,0*2</t>
  </si>
  <si>
    <t>5838R</t>
  </si>
  <si>
    <t>obrubník kamenný žulový obloukový R 10-25m s výškovým přechodem</t>
  </si>
  <si>
    <t>621486551</t>
  </si>
  <si>
    <t>"R=11,0 m" 1,0</t>
  </si>
  <si>
    <t>"R=12,0 m" 1,0</t>
  </si>
  <si>
    <t>"R=15,0 m" 1,0</t>
  </si>
  <si>
    <t>"R=20,0 m" 4,0</t>
  </si>
  <si>
    <t>916241213</t>
  </si>
  <si>
    <t>Osazení obrubníku kamenného stojatého s boční opěrou do lože z betonu prostého</t>
  </si>
  <si>
    <t>-1381638711</t>
  </si>
  <si>
    <t>Osazení obrubníku kamenného se zřízením lože, s vyplněním a zatřením spár cementovou maltou stojatého s boční opěrou z betonu prostého, do lože z betonu prostého</t>
  </si>
  <si>
    <t>" obrubníky žulové řezané " 600,0</t>
  </si>
  <si>
    <t>16,0+49,0+29,0+90,0+72,0</t>
  </si>
  <si>
    <t>58380005</t>
  </si>
  <si>
    <t>obrubník kamenný žulový přímý 200x250mm</t>
  </si>
  <si>
    <t>-158342804</t>
  </si>
  <si>
    <t>Poznámka k položce:_x000d_
Hmotnost: 120 kg/bm</t>
  </si>
  <si>
    <t>58380416</t>
  </si>
  <si>
    <t>obrubník kamenný žulový obloukový R 0,5-1m 200x250mm</t>
  </si>
  <si>
    <t>1977006451</t>
  </si>
  <si>
    <t>"R=0,5m" 5,0</t>
  </si>
  <si>
    <t>"R=1,0m" 11,0</t>
  </si>
  <si>
    <t>58380426</t>
  </si>
  <si>
    <t>obrubník kamenný žulový obloukový R 1-3m 200x250mm</t>
  </si>
  <si>
    <t>-461603495</t>
  </si>
  <si>
    <t>"R=2,0m" 25,0</t>
  </si>
  <si>
    <t>"R=3,0m" 24,0</t>
  </si>
  <si>
    <t>58380436</t>
  </si>
  <si>
    <t>obrubník kamenný žulový obloukový R 3-5m 200x250mm</t>
  </si>
  <si>
    <t>-1410389883</t>
  </si>
  <si>
    <t>"R=4,0m" 9,0</t>
  </si>
  <si>
    <t>"R=5,0m" 20,0</t>
  </si>
  <si>
    <t>58380446</t>
  </si>
  <si>
    <t>obrubník kamenný žulový obloukový R 5-10m 200x250mm</t>
  </si>
  <si>
    <t>398799846</t>
  </si>
  <si>
    <t>"R=6,0 m" 37,0</t>
  </si>
  <si>
    <t>"R=7,0 m" 12,0</t>
  </si>
  <si>
    <t>"R=8,0 m" 16,0</t>
  </si>
  <si>
    <t>"R=9,0 m" 6,0</t>
  </si>
  <si>
    <t>"R=10,0 m" 19,0</t>
  </si>
  <si>
    <t>58380456</t>
  </si>
  <si>
    <t>obrubník kamenný žulový obloukový R 10-25m 200x250mm</t>
  </si>
  <si>
    <t>1985303164</t>
  </si>
  <si>
    <t>"R=11,0 m" 6,0</t>
  </si>
  <si>
    <t>"R=12,0 m" 6,0</t>
  </si>
  <si>
    <t>"R=15,0 m" 6,0</t>
  </si>
  <si>
    <t>"R=18,0 m" 4,0</t>
  </si>
  <si>
    <t>"R=20,0 m" 39,0</t>
  </si>
  <si>
    <t>"R=30,0 m" 11,0</t>
  </si>
  <si>
    <t>-1712115851</t>
  </si>
  <si>
    <t>" pod obrubníky " (44,0+406,5+60,0+856,0)*0,20*0,15</t>
  </si>
  <si>
    <t xml:space="preserve">" pod štěrbinové žlaby " </t>
  </si>
  <si>
    <t>24,0*0,65*0,1</t>
  </si>
  <si>
    <t>919111212</t>
  </si>
  <si>
    <t>Řezání spár pro vytvoření komůrky š 10 mm hl 20 mm pro těsnící zálivku v CB krytu</t>
  </si>
  <si>
    <t>-1790800463</t>
  </si>
  <si>
    <t xml:space="preserve">Řezání dilatačních spár v čerstvém cementobetonovém krytu  vytvoření komůrky pro těsnící zálivku šířky 10 mm, hloubky 20 mm</t>
  </si>
  <si>
    <t>*beton.vozovka</t>
  </si>
  <si>
    <t>88,0</t>
  </si>
  <si>
    <t>919732211</t>
  </si>
  <si>
    <t>Styčná spára napojení nového živičného povrchu na stávající za tepla š 15 mm hl 25 mm s prořezáním</t>
  </si>
  <si>
    <t>1451273635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</si>
  <si>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</si>
  <si>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 xml:space="preserve">*odříznutí asfaltového kryu </t>
  </si>
  <si>
    <t>70,0</t>
  </si>
  <si>
    <t>919735111</t>
  </si>
  <si>
    <t>Řezání stávajícího živičného krytu hl do 50 mm</t>
  </si>
  <si>
    <t>-465646197</t>
  </si>
  <si>
    <t xml:space="preserve">Řezání stávajícího živičného krytu nebo podkladu  hloubky do 50 mm</t>
  </si>
  <si>
    <t>*kryt chodníku pro položení slepecké dlažby</t>
  </si>
  <si>
    <t>150,0</t>
  </si>
  <si>
    <t>919121111</t>
  </si>
  <si>
    <t>Těsnění spár zálivkou za studena pro komůrky š 10 mm hl 20 mm s těsnicím profilem</t>
  </si>
  <si>
    <t>-1236124240</t>
  </si>
  <si>
    <t xml:space="preserve">Utěsnění dilatačních spár zálivkou za studena  v cementobetonovém nebo živičném krytu včetně adhezního nátěru s těsnicím profilem pod zálivkou, pro komůrky šířky 10 mm, hloubky 20 mm</t>
  </si>
  <si>
    <t>919721201</t>
  </si>
  <si>
    <t>Geomříž pro vyztužení asfaltového povrchu z PP</t>
  </si>
  <si>
    <t>2026655650</t>
  </si>
  <si>
    <t>Geomříž pro vyztužení asfaltového povrchu z polypropylénu</t>
  </si>
  <si>
    <t>*zábrana deformací podloží na styku bet. panelů, či vozovek - 40/40kN š.2,5m</t>
  </si>
  <si>
    <t>297,0*2,5</t>
  </si>
  <si>
    <t>919731121</t>
  </si>
  <si>
    <t>Zarovnání styčné plochy podkladu nebo krytu živičného tl do 50 mm</t>
  </si>
  <si>
    <t>548786227</t>
  </si>
  <si>
    <t xml:space="preserve">Zarovnání styčné plochy podkladu nebo krytu podél vybourané části komunikace nebo zpevněné plochy  živičné tl. do 50 mm</t>
  </si>
  <si>
    <t>*navazující na stáv. povrchy</t>
  </si>
  <si>
    <t>11,0+8,0+12,0*2+11,0</t>
  </si>
  <si>
    <t>919794441</t>
  </si>
  <si>
    <t>Úprava ploch kolem hydrantů, šoupat, poklopů a mříží nebo sloupů v živičných krytech pl do 2 m2</t>
  </si>
  <si>
    <t>1659238214</t>
  </si>
  <si>
    <t xml:space="preserve">Úprava ploch kolem hydrantů, šoupat, kanalizačních poklopů a mříží, sloupů apod.  v živičných krytech jakékoliv tloušťky, jednotlivě v půdorysné ploše do 2 m2</t>
  </si>
  <si>
    <t>*po rektifikaci poklopů šachet</t>
  </si>
  <si>
    <t>19+9,0+31,0</t>
  </si>
  <si>
    <t>935114121</t>
  </si>
  <si>
    <t>Štěrbinový odvodňovací betonový žlab 450x500 mm bez vnitřního spádu se základem</t>
  </si>
  <si>
    <t>1507304004</t>
  </si>
  <si>
    <t>Štěrbinový odvodňovací betonový žlab se základem z betonu prostého a s obetonováním rozměru 450x500 mm bez obrubníku bez vnitřního spádu</t>
  </si>
  <si>
    <t xml:space="preserve">*vč. čistícího kusu a kusu s vpustí </t>
  </si>
  <si>
    <t>24,0</t>
  </si>
  <si>
    <t>59221645</t>
  </si>
  <si>
    <t>vpusťový komplet základní (pero,drážka) betonový 400/450x500x1000mm</t>
  </si>
  <si>
    <t>1716964831</t>
  </si>
  <si>
    <t xml:space="preserve">" dopočet vpustí na délku žlabu 4m " 6 </t>
  </si>
  <si>
    <t>59221647</t>
  </si>
  <si>
    <t>čistící kus základní (pero,drážka) betonový 400/450x500x1000mm</t>
  </si>
  <si>
    <t>-515491824</t>
  </si>
  <si>
    <t xml:space="preserve">" dopočet čistícího kusu na délku žlabu 4m " 6 </t>
  </si>
  <si>
    <t>59221667</t>
  </si>
  <si>
    <t>záslepka pero pro štěrbinovou troubu 450x500x120mm</t>
  </si>
  <si>
    <t>-1182231926</t>
  </si>
  <si>
    <t xml:space="preserve">" dopočet čel na délku žlabu 4m " 6*2 </t>
  </si>
  <si>
    <t>938908411</t>
  </si>
  <si>
    <t>Čištění vozovek splachováním vodou</t>
  </si>
  <si>
    <t>1519387494</t>
  </si>
  <si>
    <t>Čištění vozovek splachováním vodou povrchu podkladu nebo krytu živičného, betonového nebo dlážděného</t>
  </si>
  <si>
    <t>*před VDZ</t>
  </si>
  <si>
    <t>200,0+8,0</t>
  </si>
  <si>
    <t>938909311</t>
  </si>
  <si>
    <t>Čištění vozovek metením strojně podkladu nebo krytu betonového nebo živičného</t>
  </si>
  <si>
    <t>-1055282351</t>
  </si>
  <si>
    <t>Čištění vozovek metením bláta, prachu nebo hlinitého nánosu s odklizením na hromady na vzdálenost do 20 m nebo naložením na dopravní prostředek strojně povrchu podkladu nebo krytu betonového nebo živičného</t>
  </si>
  <si>
    <t>*po frézování vozovek a chodníků</t>
  </si>
  <si>
    <t>1540,0</t>
  </si>
  <si>
    <t>113106571</t>
  </si>
  <si>
    <t>Rozebrání dlažeb vozovek ze zámkové dlažby s ložem z kameniva strojně pl přes 200 m2</t>
  </si>
  <si>
    <t>1396389365</t>
  </si>
  <si>
    <t>Rozebrání dlažeb a dílců vozovek a ploch s přemístěním hmot na skládku na vzdálenost do 3 m nebo s naložením na dopravní prostředek, s jakoukoliv výplní spár strojně plochy jednotlivě přes 200 m2 ze zámkové dlažby s ložem z kameniva</t>
  </si>
  <si>
    <t>* chodníky</t>
  </si>
  <si>
    <t>420,0</t>
  </si>
  <si>
    <t>113154353</t>
  </si>
  <si>
    <t>Frézování živičného krytu tl 50 mm pruh š 1 m pl do 10000 m2 s překážkami v trase</t>
  </si>
  <si>
    <t>1683151564</t>
  </si>
  <si>
    <t xml:space="preserve">Frézování živičného podkladu nebo krytu  s naložením na dopravní prostředek plochy přes 1 000 do 10 000 m2 s překážkami v trase pruhu šířky do 1 m, tloušťky vrstvy 50 mm</t>
  </si>
  <si>
    <t>frézovaná část komunikace</t>
  </si>
  <si>
    <t>113154363</t>
  </si>
  <si>
    <t>Frézování živičného krytu tl 50 mm pruh š 2 m pl do 10000 m2 s překážkami v trase</t>
  </si>
  <si>
    <t>813667216</t>
  </si>
  <si>
    <t xml:space="preserve">Frézování živičného podkladu nebo krytu  s naložením na dopravní prostředek plochy přes 1 000 do 10 000 m2 s překážkami v trase pruhu šířky přes 1 m do 2 m, tloušťky vrstvy 50 mm</t>
  </si>
  <si>
    <t>bourání asfaltové vrstvy chodníku frézováním</t>
  </si>
  <si>
    <t>*chodník prům. 40mm</t>
  </si>
  <si>
    <t>1350,0</t>
  </si>
  <si>
    <t>11315430R</t>
  </si>
  <si>
    <t>Frézování živičného krytu tl 150 mm pruh š 2 m pl do 10000 m2 s překážkami v trase</t>
  </si>
  <si>
    <t>-693213352</t>
  </si>
  <si>
    <t xml:space="preserve">Frézování živičného podkladu nebo krytu  s naložením na dopravní prostředek plochy přes 1 000 do 10 000 m2 s překážkami v trase pruhu šířky přes 1 m do 2 m, tloušťky vrstvy 150 mm</t>
  </si>
  <si>
    <t>bourání vozovky frézováním</t>
  </si>
  <si>
    <t>4270,0</t>
  </si>
  <si>
    <t>113201112</t>
  </si>
  <si>
    <t>Vytrhání obrub silničních ležatých</t>
  </si>
  <si>
    <t>872760723</t>
  </si>
  <si>
    <t xml:space="preserve">Vytrhání obrub  s vybouráním lože, s přemístěním hmot na skládku na vzdálenost do 3 m nebo s naložením na dopravní prostředek silničních ležatých</t>
  </si>
  <si>
    <t>*silniční žulové obrubníky</t>
  </si>
  <si>
    <t>1010,0</t>
  </si>
  <si>
    <t>113204111</t>
  </si>
  <si>
    <t>Vytrhání obrub záhonových</t>
  </si>
  <si>
    <t>-908807331</t>
  </si>
  <si>
    <t xml:space="preserve">Vytrhání obrub  s vybouráním lože, s přemístěním hmot na skládku na vzdálenost do 3 m nebo s naložením na dopravní prostředek záhonových</t>
  </si>
  <si>
    <t>*záhonové bet. obrubníky</t>
  </si>
  <si>
    <t>96000R</t>
  </si>
  <si>
    <t>Demontáž stáv.kiosku na hlavním nástupišti a depon mimo stavbu</t>
  </si>
  <si>
    <t>-1197403415</t>
  </si>
  <si>
    <t>*zpětné osazení je obsaženo ve stavební části</t>
  </si>
  <si>
    <t>96001R</t>
  </si>
  <si>
    <t>Odstranění reklamních panelů</t>
  </si>
  <si>
    <t>-1938751919</t>
  </si>
  <si>
    <t>*Varšavská ul.</t>
  </si>
  <si>
    <t>96002R</t>
  </si>
  <si>
    <t>Demontování přístřešků - deponování mimo stavbu (DP)</t>
  </si>
  <si>
    <t>-438938486</t>
  </si>
  <si>
    <t>Odstranění přístřešků</t>
  </si>
  <si>
    <t>*Varšavská ul. - předá se Dopravnímu podnicku</t>
  </si>
  <si>
    <t>"4,2x1,4m -OK s dřev.lavičkou, oblouk.střešní ko polykarbon.desky" 1</t>
  </si>
  <si>
    <t>96004R</t>
  </si>
  <si>
    <t>Demontáž veřejné tel. stanice</t>
  </si>
  <si>
    <t>-2078319916</t>
  </si>
  <si>
    <t>961055111</t>
  </si>
  <si>
    <t>Bourání základů ze ŽB</t>
  </si>
  <si>
    <t>1639623068</t>
  </si>
  <si>
    <t xml:space="preserve">Bourání základů z betonu  železového</t>
  </si>
  <si>
    <t>*základy kiosku na hlavním nástupišti</t>
  </si>
  <si>
    <t>*základy VTS</t>
  </si>
  <si>
    <t>2,0*2</t>
  </si>
  <si>
    <t>962052211</t>
  </si>
  <si>
    <t>Bourání zdiva nadzákladového ze ŽB přes 1 m3</t>
  </si>
  <si>
    <t>1517345778</t>
  </si>
  <si>
    <t xml:space="preserve">Bourání zdiva železobetonového  nadzákladového, objemu přes 1 m3</t>
  </si>
  <si>
    <t>*osa G1 a G2 - napojení chodníků na stáv. plochy</t>
  </si>
  <si>
    <t>" ubourání stávajících opěrných zídek " 5,0*0,4*0,8*2</t>
  </si>
  <si>
    <t xml:space="preserve">" ubourání stávající opěrné zídky mezi horním a dolním nástupištěm  " 85,0*0,2*0,8</t>
  </si>
  <si>
    <t>966005111</t>
  </si>
  <si>
    <t>Rozebrání a odstranění silničního zábradlí se sloupky osazenými s betonovými patkami</t>
  </si>
  <si>
    <t>1895614674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</si>
  <si>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</si>
  <si>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" stávající zábradlí výstupních zastávek " 83,0</t>
  </si>
  <si>
    <t>" stávající zábradlí u zeleně mezi zastávkou a zelenou plochou " 58,0+31,0</t>
  </si>
  <si>
    <t>965043431</t>
  </si>
  <si>
    <t>Bourání podkladů pod dlažby betonových s potěrem nebo teracem tl do 150 mm pl do 4 m2</t>
  </si>
  <si>
    <t>1459927514</t>
  </si>
  <si>
    <t>Bourání mazanin betonových s potěrem nebo teracem tl. do 150 mm, plochy do 4 m2</t>
  </si>
  <si>
    <t>*podlaha VTS - 2ks</t>
  </si>
  <si>
    <t>0,15*1,2*1,2*2</t>
  </si>
  <si>
    <t>966006211</t>
  </si>
  <si>
    <t>Odstranění svislých dopravních značek ze sloupů, sloupků nebo konzol</t>
  </si>
  <si>
    <t>-1957642876</t>
  </si>
  <si>
    <t xml:space="preserve">Odstranění (demontáž) svislých dopravních značek  s odklizením materiálu na skládku na vzdálenost do 20 m nebo s naložením na dopravní prostředek ze sloupů, sloupků nebo konzol</t>
  </si>
  <si>
    <t>*stávající</t>
  </si>
  <si>
    <t>966006132</t>
  </si>
  <si>
    <t>Odstranění značek dopravních nebo orientačních se sloupky s betonovými patkami</t>
  </si>
  <si>
    <t>1643465049</t>
  </si>
  <si>
    <t xml:space="preserve">Odstranění dopravních nebo orientačních značek se sloupkem  s uložením hmot na vzdálenost do 20 m nebo s naložením na dopravní prostředek, se zásypem jam a jeho zhutněním s betonovou patkou</t>
  </si>
  <si>
    <t>890411811</t>
  </si>
  <si>
    <t>Bourání šachet z prefabrikovaných skruží ručně obestavěného prostoru do 1,5 m3</t>
  </si>
  <si>
    <t>2028512453</t>
  </si>
  <si>
    <t>Bourání šachet a jímek ručně velikosti obestavěného prostoru do 1,5 m3 z prefabrikovaných skruží</t>
  </si>
  <si>
    <t>" vpustí " 3,14*0,25*0,25*1,5*22</t>
  </si>
  <si>
    <t>890431811</t>
  </si>
  <si>
    <t>Bourání šachet z prefabrikovaných skruží ručně obestavěného prostoru do 3 m3</t>
  </si>
  <si>
    <t>-1054988816</t>
  </si>
  <si>
    <t>Bourání šachet a jímek ručně velikosti obestavěného prostoru přes 1,5 do 3 m3 z prefabrikovaných skruží</t>
  </si>
  <si>
    <t>" kanalizační šachta " 3,14*0,5*0,5*3,5*2</t>
  </si>
  <si>
    <t>899101211</t>
  </si>
  <si>
    <t>Demontáž poklopů litinových nebo ocelových včetně rámů hmotnosti do 50 kg</t>
  </si>
  <si>
    <t>4095856</t>
  </si>
  <si>
    <t>Demontáž poklopů litinových a ocelových včetně rámů, hmotnosti jednotlivě do 50 kg</t>
  </si>
  <si>
    <t>899103211</t>
  </si>
  <si>
    <t>Demontáž poklopů litinových nebo ocelových včetně rámů hmotnosti přes 100 do 150 kg</t>
  </si>
  <si>
    <t>700409547</t>
  </si>
  <si>
    <t>Demontáž poklopů litinových a ocelových včetně rámů, hmotnosti jednotlivě přes 100 do 150 Kg</t>
  </si>
  <si>
    <t>1343520297</t>
  </si>
  <si>
    <t>" demontované zábradlí do sběru " -6,02</t>
  </si>
  <si>
    <t>" litinové poklopy " -(0,45+2,85)</t>
  </si>
  <si>
    <t>" dopravní značky a sloupky " -(0,208)</t>
  </si>
  <si>
    <t>997013861</t>
  </si>
  <si>
    <t>Poplatek za uložení stavebního odpadu na recyklační skládce (skládkovné) z prostého betonu kód odpadu 17 01 01</t>
  </si>
  <si>
    <t>246225645</t>
  </si>
  <si>
    <t>Poplatek za uložení stavebního odpadu na recyklační skládce (skládkovné) z prostého betonu zatříděného do Katalogu odpadů pod kódem 17 01 01</t>
  </si>
  <si>
    <t>"obruby" 292,9+2,8</t>
  </si>
  <si>
    <t>"bet.a zámk.dlažba" 123,9</t>
  </si>
  <si>
    <t>" betonové základy sloupků " 4,264</t>
  </si>
  <si>
    <t>" betonové základy " 33,6+0,95+40,32</t>
  </si>
  <si>
    <t>" skruží šachet " 12,434+3,297</t>
  </si>
  <si>
    <t>" smetení a mytí silnic " 4,16+30,8</t>
  </si>
  <si>
    <t>168</t>
  </si>
  <si>
    <t>997221551</t>
  </si>
  <si>
    <t>Vodorovná doprava suti ze sypkých materiálů do 1 km</t>
  </si>
  <si>
    <t>464745111</t>
  </si>
  <si>
    <t xml:space="preserve">Vodorovná doprava suti  bez naložení, ale se složením a s hrubým urovnáním ze sypkých materiálů, na vzdálenost do 1 km</t>
  </si>
  <si>
    <t>na placenou skládku</t>
  </si>
  <si>
    <t>na skládku města - frézovaná asfaltová suť</t>
  </si>
  <si>
    <t>suť pol.113154353+113154363+11315430R</t>
  </si>
  <si>
    <t>197,12+172,8+1639,65</t>
  </si>
  <si>
    <t>169</t>
  </si>
  <si>
    <t>997221559</t>
  </si>
  <si>
    <t>Příplatek ZKD 1 km u vodorovné dopravy suti ze sypkých materiálů</t>
  </si>
  <si>
    <t>1625568440</t>
  </si>
  <si>
    <t xml:space="preserve">Vodorovná doprava suti  bez naložení, ale se složením a s hrubým urovnáním Příplatek k ceně za každý další i započatý 1 km přes 1 km</t>
  </si>
  <si>
    <t>na placenou skládku - vzdálenost 5 km</t>
  </si>
  <si>
    <t>" betonové základy sloupků " 4,264*4</t>
  </si>
  <si>
    <t>" betonové základy " (33,6+0,95+40,32)*4</t>
  </si>
  <si>
    <t>" smetení a mytí silnic " (4,16+30,8)*4</t>
  </si>
  <si>
    <t>na skládku města - vzdálenost 3 km</t>
  </si>
  <si>
    <t>" živice"( 197,12+172,8+1639,65)*2</t>
  </si>
  <si>
    <t>170</t>
  </si>
  <si>
    <t>997221561</t>
  </si>
  <si>
    <t>Vodorovná doprava suti z kusových materiálů do 1 km</t>
  </si>
  <si>
    <t>1224093705</t>
  </si>
  <si>
    <t xml:space="preserve">Vodorovná doprava suti  bez naložení, ale se složením a s hrubým urovnáním z kusových materiálů, na vzdálenost do 1 km</t>
  </si>
  <si>
    <t>" kovové zábradlí do sběru " 6,02</t>
  </si>
  <si>
    <t xml:space="preserve">" litinové poklopy "  (0,45+2,85) </t>
  </si>
  <si>
    <t>" dopravní značky a sloupky " (0,208)</t>
  </si>
  <si>
    <t>171</t>
  </si>
  <si>
    <t>997221569</t>
  </si>
  <si>
    <t>Příplatek ZKD 1 km u vodorovné dopravy suti z kusových materiálů</t>
  </si>
  <si>
    <t>-912220716</t>
  </si>
  <si>
    <t>"obruby" (292,9+2,8)*4</t>
  </si>
  <si>
    <t>"bet.a zámk.dlažba" 123,9*4</t>
  </si>
  <si>
    <t>" skruží šachet " (12,434+3,297)*4</t>
  </si>
  <si>
    <t>" kovové zábradlí do sběru " 6,02*1</t>
  </si>
  <si>
    <t xml:space="preserve">" litinové poklopy "  (0,45+2,85) *1</t>
  </si>
  <si>
    <t>" dopravní značky a sloupky " (0,208)*1</t>
  </si>
  <si>
    <t>172</t>
  </si>
  <si>
    <t>998225111</t>
  </si>
  <si>
    <t>Přesun hmot pro pozemní komunikace s krytem z kamene, monolitickým betonovým nebo živičným</t>
  </si>
  <si>
    <t>-2140047029</t>
  </si>
  <si>
    <t xml:space="preserve">Přesun hmot pro komunikace s krytem z kameniva, monolitickým betonovým nebo živičným  dopravní vzdálenost do 200 m jakékoliv délky objektu</t>
  </si>
  <si>
    <t>173</t>
  </si>
  <si>
    <t>460202283</t>
  </si>
  <si>
    <t>Hloubení kabelových nezapažených rýh strojně š 50 cm, hl 100 cm, v hornině tř 3</t>
  </si>
  <si>
    <t>741925159</t>
  </si>
  <si>
    <t xml:space="preserve">Hloubení nezapažených kabelových rýh strojně  zarovnání kabelových rýh po výkopu strojně, šířka rýhy bez zarovnání rýh šířky 50 cm, hloubky 100 cm, v hornině třídy 3</t>
  </si>
  <si>
    <t>*prohlobení rýhy pro stáv. kabely</t>
  </si>
  <si>
    <t>400,0</t>
  </si>
  <si>
    <t>*pro datové kabely a kabel přípojky NN kiosku</t>
  </si>
  <si>
    <t>12,0*2</t>
  </si>
  <si>
    <t>174</t>
  </si>
  <si>
    <t>460561821</t>
  </si>
  <si>
    <t>Zásyp rýh strojně včetně zhutnění a urovnání povrchu - v zástavbě</t>
  </si>
  <si>
    <t>279265880</t>
  </si>
  <si>
    <t xml:space="preserve">Zásyp kabelových rýh strojně  s uložením výkopku ve vrstvách včetně zhutnění a urovnání povrchu v zástavbě</t>
  </si>
  <si>
    <t>400,0*0,5*0,7</t>
  </si>
  <si>
    <t>12,0*2*0,5*0,7</t>
  </si>
  <si>
    <t>175</t>
  </si>
  <si>
    <t>460421101</t>
  </si>
  <si>
    <t>Lože kabelů z písku nebo štěrkopísku tl 10 cm nad kabel, bez zakrytí, šířky lože do 65 cm</t>
  </si>
  <si>
    <t>1364344773</t>
  </si>
  <si>
    <t xml:space="preserve">Kabelové lože včetně podsypu, zhutnění a urovnání povrchu  z písku nebo štěrkopísku tloušťky 10 cm nad kabel bez zakrytí, šířky do 65 cm</t>
  </si>
  <si>
    <t>* lože pro stáv. kabely</t>
  </si>
  <si>
    <t>176</t>
  </si>
  <si>
    <t>-1554241727</t>
  </si>
  <si>
    <t xml:space="preserve">" kabelů " </t>
  </si>
  <si>
    <t>" kabelových tvárnic " 82,0</t>
  </si>
  <si>
    <t>" potrubí kanalizace " 170,0</t>
  </si>
  <si>
    <t>177</t>
  </si>
  <si>
    <t>460520174</t>
  </si>
  <si>
    <t>Montáž trubek ochranných plastových ohebných do 110 mm uložených do rýhy</t>
  </si>
  <si>
    <t>2050865244</t>
  </si>
  <si>
    <t>Montáž trubek ochranných uložených volně do rýhy plastových ohebných, vnitřního průměru přes 90 do 110 mm</t>
  </si>
  <si>
    <t>*kabelová chránička , fakturace dle skutenosti</t>
  </si>
  <si>
    <t>178</t>
  </si>
  <si>
    <t>34571098</t>
  </si>
  <si>
    <t>trubka elektroinstalační dělená (chránička) D 100/110mm, HDPE</t>
  </si>
  <si>
    <t>554378579</t>
  </si>
  <si>
    <t>424*1,1 'Přepočtené koeficientem množství</t>
  </si>
  <si>
    <t>179</t>
  </si>
  <si>
    <t>460520131</t>
  </si>
  <si>
    <t>Osazení tvárnic kabelových betonových do rýhy s obsypem bez výkopových prací 2-otvorových</t>
  </si>
  <si>
    <t>961756650</t>
  </si>
  <si>
    <t xml:space="preserve">Kabelové žlaby nebo kryty  osazení tvárnice kabelové betonové do rýhy, bez výkopových prací a obsypu včetně utěsnění a spárování 2-otvorové</t>
  </si>
  <si>
    <t xml:space="preserve">Poznámka k položce:_x000d_
ve výkopu kufru_x000d_
</t>
  </si>
  <si>
    <t>180</t>
  </si>
  <si>
    <t>59213007</t>
  </si>
  <si>
    <t>žlab kabelový betonový 49,5x20x20cm</t>
  </si>
  <si>
    <t>-1429207296</t>
  </si>
  <si>
    <t>181</t>
  </si>
  <si>
    <t>59213345</t>
  </si>
  <si>
    <t>poklop kabelového žlabu betonový 50x23x4cm</t>
  </si>
  <si>
    <t>1855694576</t>
  </si>
  <si>
    <t>182</t>
  </si>
  <si>
    <t>900960016</t>
  </si>
  <si>
    <t xml:space="preserve">Zpětné osazení reklamních panelů ve Varšavské ulici </t>
  </si>
  <si>
    <t>746192061</t>
  </si>
  <si>
    <t>Dodávka a osazení oboustranně prosklené reklamní vitríny 1280/2000m</t>
  </si>
  <si>
    <t>SO 101H - Komunikace - Horova ulice - větev E</t>
  </si>
  <si>
    <t xml:space="preserve">*výkop pro sanace  Horova ulice</t>
  </si>
  <si>
    <t xml:space="preserve">* Horova ulice </t>
  </si>
  <si>
    <t>355,0</t>
  </si>
  <si>
    <t>*rýhy pro potrubí přípojek Horova ulice - odpočet</t>
  </si>
  <si>
    <t>-0,6*0,9*(20,0+4,0+8,0)</t>
  </si>
  <si>
    <t>547,72*0,7 'Přepočtené koeficientem množství</t>
  </si>
  <si>
    <t>547,72*0,3 'Přepočtené koeficientem množství</t>
  </si>
  <si>
    <t>547,72*0,1 'Přepočtené koeficientem množství</t>
  </si>
  <si>
    <t xml:space="preserve">*rýhy pro potrubí přípojek Horova ulice </t>
  </si>
  <si>
    <t>0,6*0,9*(20,0+4,0+8,0)</t>
  </si>
  <si>
    <t>17,28*0,3 'Přepočtené koeficientem množství</t>
  </si>
  <si>
    <t>17,28*0,4 'Přepočtené koeficientem množství</t>
  </si>
  <si>
    <t>17,28*0,25 'Přepočtené koeficientem množství</t>
  </si>
  <si>
    <t>17,28*0,05 'Přepočtené koeficientem množství</t>
  </si>
  <si>
    <t>17,28*0,2 'Přepočtené koeficientem množství</t>
  </si>
  <si>
    <t>"odkop" 383,404</t>
  </si>
  <si>
    <t>"rýha" 5,184+6,912</t>
  </si>
  <si>
    <t>*prohlobení rýhy pro stáv. kabely v Horové ulici - přebytek zeminy</t>
  </si>
  <si>
    <t>100,0*0,5*0,3</t>
  </si>
  <si>
    <t>164,316+4,32+0,864</t>
  </si>
  <si>
    <t>410,5+169,5</t>
  </si>
  <si>
    <t>580*1,8 'Přepočtené koeficientem množství</t>
  </si>
  <si>
    <t xml:space="preserve">*pro potrubí přípojek Horova ulice </t>
  </si>
  <si>
    <t>0,6*0,45*(20,0+4,0+8,0)*2</t>
  </si>
  <si>
    <t>*pro potrubí přípojek zemina pro zásyp na meziskládce zpět</t>
  </si>
  <si>
    <t>0,6*0,45*(20,0+4,0+8,0)</t>
  </si>
  <si>
    <t xml:space="preserve">*potrubí přípojek Horova ulice - zásyp výkopkem podkladních vrstev stávající </t>
  </si>
  <si>
    <t xml:space="preserve">komunikace  (štěr, štěrkodrť apod.)</t>
  </si>
  <si>
    <t xml:space="preserve">* potrubí přípojek Horova ulice </t>
  </si>
  <si>
    <t>0,6*0,3*(20,0+4,0+8,0)</t>
  </si>
  <si>
    <t>5,76*2 'Přepočtené koeficientem množství</t>
  </si>
  <si>
    <t>" v Horové ulici " 1050,0</t>
  </si>
  <si>
    <t>878427882</t>
  </si>
  <si>
    <t>210,0*0,05</t>
  </si>
  <si>
    <t>1153533119</t>
  </si>
  <si>
    <t>10,5</t>
  </si>
  <si>
    <t>0,6*0,15*(20,0+4,0+8,0)</t>
  </si>
  <si>
    <t xml:space="preserve">*slepecká - pás umělé vodící linie z betonové dlažby a žulové kostky v Horové ulici </t>
  </si>
  <si>
    <t>2,0+5,0</t>
  </si>
  <si>
    <t xml:space="preserve">*chodníky D2-N-3-O-PII v Horové ulici </t>
  </si>
  <si>
    <t>*osa E - Horova asfalt a probarvený asfalt. D1-N-6-V-PIII</t>
  </si>
  <si>
    <t>310,0+370,0</t>
  </si>
  <si>
    <t>*sanace zemní pláně Horová ul. D1-N-6-V-PIII</t>
  </si>
  <si>
    <t>680,0</t>
  </si>
  <si>
    <t>-441258532</t>
  </si>
  <si>
    <t xml:space="preserve">*chodníky v Horové ulici  D2-N-3-O-PII</t>
  </si>
  <si>
    <t xml:space="preserve">*osa E - Horova,  asfalt a probarvený asfalt.D1-N-6-V-PIII</t>
  </si>
  <si>
    <t>370,0+310,0</t>
  </si>
  <si>
    <t xml:space="preserve">*osa E - Horova asfalt  a probarvený asfalt. D1-N-6-V-PIII</t>
  </si>
  <si>
    <t>*osa E - Horova osa E D2-N-3-O-PII</t>
  </si>
  <si>
    <t>*osa E - Horova D1-N-6-V-PIII</t>
  </si>
  <si>
    <t>370,0</t>
  </si>
  <si>
    <t>*osa E - Horova, probarvený asfalt. D1-N-6-V-PIII</t>
  </si>
  <si>
    <t>310,0</t>
  </si>
  <si>
    <t>-2130383204</t>
  </si>
  <si>
    <t>591241111</t>
  </si>
  <si>
    <t>Kladení dlažby z kostek drobných z kamene na MC tl 50 mm</t>
  </si>
  <si>
    <t>1973334625</t>
  </si>
  <si>
    <t xml:space="preserve">Kladení dlažby z kostek  s provedením lože do tl. 50 mm, s vyplněním spár, s dvojím beraněním a se smetením přebytečného materiálu na krajnici drobných z kamene, do lože z cementové malty</t>
  </si>
  <si>
    <t>" vydláždění dělících ostrůvků - Horova ul." 5,0</t>
  </si>
  <si>
    <t>-1268399796</t>
  </si>
  <si>
    <t>5*1,01 'Přepočtené koeficientem množství</t>
  </si>
  <si>
    <t>*reliéfní slepecká dlažba Horova ulice</t>
  </si>
  <si>
    <t>2*1,02 'Přepočtené koeficientem množství</t>
  </si>
  <si>
    <t>*Horova ul. - předláždění v š. 1,1m, část doplněna novou dlažbou</t>
  </si>
  <si>
    <t>90,0</t>
  </si>
  <si>
    <t>*Horova ul. a ostatní předláždění v š. 1,1m, část doplněna novou dlažbou 20%</t>
  </si>
  <si>
    <t>90,0*0,2</t>
  </si>
  <si>
    <t>" trasa E - Horová ul. " 4</t>
  </si>
  <si>
    <t>" rektifikace poklopů šachet v Horové ulici " 7</t>
  </si>
  <si>
    <t>" rektifikace poklopů šachet v Horové ulici " 1</t>
  </si>
  <si>
    <t xml:space="preserve">" rektifikace poklopů šoupat,ventilů a hydrantů  v Horové ulici " 4</t>
  </si>
  <si>
    <t>" rektifikace poklopů šoupat "4</t>
  </si>
  <si>
    <t>"E 8d" 1</t>
  </si>
  <si>
    <t>"E 8e" 1</t>
  </si>
  <si>
    <t>"E 13" 2</t>
  </si>
  <si>
    <t>"IP 12" 2</t>
  </si>
  <si>
    <t>"E 8d " 1</t>
  </si>
  <si>
    <t>"E 13 " 2</t>
  </si>
  <si>
    <t>"IP 12 " 2</t>
  </si>
  <si>
    <t>" nových " 5</t>
  </si>
  <si>
    <t>20,0</t>
  </si>
  <si>
    <t>* v Horové ulici</t>
  </si>
  <si>
    <t>" v Horové ul. " 35,0</t>
  </si>
  <si>
    <t>"R=1,0m v Horové ul." 4*0,5</t>
  </si>
  <si>
    <t>" v Horové ul." 5,0+1,0</t>
  </si>
  <si>
    <t>" obrubníky žulové řezané v Horové ulici " 230,0</t>
  </si>
  <si>
    <t>7,0+5,0+13,0</t>
  </si>
  <si>
    <t>"R=1,0m v Horové ul. " 7,0</t>
  </si>
  <si>
    <t>"R=3,0m v Horové ul. " 5,0</t>
  </si>
  <si>
    <t xml:space="preserve">"R=20,0 m v Horové ul."  13,0</t>
  </si>
  <si>
    <t>" pod obrubníky " (37,0+6,0+255,0)*0,20*0,15</t>
  </si>
  <si>
    <t xml:space="preserve">" pod mikroštěrbinové žlaby " </t>
  </si>
  <si>
    <t>(50,0+4,5+1,0)*0,42*0,1</t>
  </si>
  <si>
    <t>7,0+1,0+4,0</t>
  </si>
  <si>
    <t>935114112</t>
  </si>
  <si>
    <t>Mikroštěrbinový odvodňovací betonový žlab 220x260 mm se spádem dna 0,5 % se základem</t>
  </si>
  <si>
    <t>363920533</t>
  </si>
  <si>
    <t>Štěrbinový odvodňovací betonový žlab se základem z betonu prostého a s obetonováním rozměru 220x260 mm (mikroštěrbinový) se spádem dna 0,5 %</t>
  </si>
  <si>
    <t>*vč. čistícího kusu a kusu s vpustí v Horové ulici</t>
  </si>
  <si>
    <t>935932623</t>
  </si>
  <si>
    <t>Mezikus pro kalový koš pro plastový žlab vnitřní š 300 mm</t>
  </si>
  <si>
    <t>1655294710</t>
  </si>
  <si>
    <t>Odvodňovací plastový žlab mezikus pro kalový koš pro žlab vnitřní šířky 300 mm</t>
  </si>
  <si>
    <t>" pod vpusťovými kusy osazen hrnec s krycí deskou a kalovými koši a bočním výtokem do kanalizace " 3*3</t>
  </si>
  <si>
    <t>-576592426</t>
  </si>
  <si>
    <t>-1832289155</t>
  </si>
  <si>
    <t>59223875</t>
  </si>
  <si>
    <t>koš nízký pro uliční vpusti žárově Pz plech pro rám 500/500mm</t>
  </si>
  <si>
    <t>144766763</t>
  </si>
  <si>
    <t>877310330</t>
  </si>
  <si>
    <t>Montáž spojek na kanalizačním potrubí z PP trub hladkých plnostěnných DN 150</t>
  </si>
  <si>
    <t>-1106457612</t>
  </si>
  <si>
    <t>Montáž tvarovek na kanalizačním plastovém potrubí z polypropylenu PP hladkého plnostěnného spojek nebo redukcí DN 150</t>
  </si>
  <si>
    <t>*redukce na výtoku mikroštěrbinového žlabu v Horové ul.</t>
  </si>
  <si>
    <t>4,0</t>
  </si>
  <si>
    <t>28617244</t>
  </si>
  <si>
    <t>redukce kanalizační PP DN 150/125</t>
  </si>
  <si>
    <t>-86533551</t>
  </si>
  <si>
    <t xml:space="preserve">* v Horové ul. vč. čistícího kusu a kusu s vpustí </t>
  </si>
  <si>
    <t>4,5</t>
  </si>
  <si>
    <t xml:space="preserve">" dopočet vpustí na délku žlabu 4,5m Horová ul. " 1 </t>
  </si>
  <si>
    <t xml:space="preserve">" dopočet čel na délku žlabu 4,5m Horová ul. " 1*2 </t>
  </si>
  <si>
    <t>*komunikace - Horova ul.</t>
  </si>
  <si>
    <t>330,0</t>
  </si>
  <si>
    <t>*chodník - Horova ul.</t>
  </si>
  <si>
    <t>1705615858</t>
  </si>
  <si>
    <t>bourání vozovky frézováním - Horova ul.</t>
  </si>
  <si>
    <t>460,0</t>
  </si>
  <si>
    <t>*silniční žulové obrubníky v Horové ul.</t>
  </si>
  <si>
    <t>100,0</t>
  </si>
  <si>
    <t>*záhonové bet. obrubníky v Horové ul.</t>
  </si>
  <si>
    <t>966008222</t>
  </si>
  <si>
    <t>Bourání betonového nebo polymerbetonového odvodňovacího žlabu š přes 200 mm</t>
  </si>
  <si>
    <t>-1457248012</t>
  </si>
  <si>
    <t>Bourání odvodňovacího žlabu s odklizením a uložením vybouraného materiálu na skládku na vzdálenost do 10 m nebo s naložením na dopravní prostředek betonového nebo polymerbetonového s krycím roštem šířky přes 200 mm</t>
  </si>
  <si>
    <t xml:space="preserve">" odvodňovacích žlábků  ACO v Horové ul.  " 50,0</t>
  </si>
  <si>
    <t>*stávající v Horové ulici</t>
  </si>
  <si>
    <t>" vpustí v Horové ul. " 3,14*0,25*0,25*1,5*3</t>
  </si>
  <si>
    <t xml:space="preserve">" litinové poklopy " -(0,35+0,15) </t>
  </si>
  <si>
    <t>" dopravní značky a sloupky " -(0,02+0,41)</t>
  </si>
  <si>
    <t>"obruby" 29,0+0,4</t>
  </si>
  <si>
    <t>"bet.a zámk.dlažba" 150,45</t>
  </si>
  <si>
    <t>" žlaby " 105,0</t>
  </si>
  <si>
    <t>" skruží šachet " 1,695</t>
  </si>
  <si>
    <t>" smetení a mytí silnic " 13,6</t>
  </si>
  <si>
    <t>" ostatní odpad - mytí " 13,6</t>
  </si>
  <si>
    <t>na skládku města</t>
  </si>
  <si>
    <t>" asfaltová suť " 176,64</t>
  </si>
  <si>
    <t>na placenou skládku - celkem 5 km</t>
  </si>
  <si>
    <t>" ostatní odpad - mytí " 13,6*4</t>
  </si>
  <si>
    <t>na skládku města - celkem 3 km</t>
  </si>
  <si>
    <t>" asfaltová suť " 176,64*2</t>
  </si>
  <si>
    <t xml:space="preserve">" litinové poklopy "  (0,35+0,15) </t>
  </si>
  <si>
    <t>" dopravní značky a sloupky " (0,02+0,41)</t>
  </si>
  <si>
    <t>"obruby" (29,0+0,4)*4</t>
  </si>
  <si>
    <t>"bet.a zámk.dlažba" 150,45*4</t>
  </si>
  <si>
    <t>" žlaby " 105,0*4</t>
  </si>
  <si>
    <t>" skruží šachet " 1,695*4</t>
  </si>
  <si>
    <t xml:space="preserve">" litinové poklopy " (0,35+0,15)*1 </t>
  </si>
  <si>
    <t>" dopravní značky a sloupky " (0,02+0,41)*1</t>
  </si>
  <si>
    <t>*prohlobení rýhy pro stáv. kabely v Horové ul.</t>
  </si>
  <si>
    <t>*prohlobení rýhy pro stáv. kabely v Horové ulici</t>
  </si>
  <si>
    <t>100,0*0,5*0,7</t>
  </si>
  <si>
    <t>*lože pro stáv. kabely v Horové ul.</t>
  </si>
  <si>
    <t>* v Horové ul.</t>
  </si>
  <si>
    <t>*kabelová chránička v Horové ulici , fakturace dle skutenosti</t>
  </si>
  <si>
    <t>100*1,1 'Přepočtené koeficientem množství</t>
  </si>
  <si>
    <t>SO 101.1 - Komunikace - vyvolaná investice</t>
  </si>
  <si>
    <t xml:space="preserve">    764 - Konstrukce klempířské</t>
  </si>
  <si>
    <t>132251101</t>
  </si>
  <si>
    <t xml:space="preserve">Hloubení rýh nezapažených  š do 800 mm v hornině třídy těžitelnosti I, skupiny 3 objem do 20 m3 strojně</t>
  </si>
  <si>
    <t>-870338670</t>
  </si>
  <si>
    <t>Hloubení nezapažených rýh šířky do 800 mm strojně s urovnáním dna do předepsaného profilu a spádu v hornině třídy těžitelnosti I skupiny 3 do 20 m3</t>
  </si>
  <si>
    <t>*přípojky do kanalizace - napojení na stáv. přípojku dl.1,0m pro každý nový lapač</t>
  </si>
  <si>
    <t>61,0*0,6*0,9</t>
  </si>
  <si>
    <t>-1605483805</t>
  </si>
  <si>
    <t>*přípojky do kanalizace - napojení na stáv. přípojku dl.1,0m pro každý nový lapač 50%</t>
  </si>
  <si>
    <t>61,0*0,6*0,9*0,5</t>
  </si>
  <si>
    <t>-617572073</t>
  </si>
  <si>
    <t xml:space="preserve">*přípojky do kanalizace - napojení na stáv. přípojku dl.1,0m pro každý nový lapač -vhodná zemina pro zásyp zpět </t>
  </si>
  <si>
    <t xml:space="preserve">61,0*0,6*0,45 </t>
  </si>
  <si>
    <t xml:space="preserve">*přípojky do kanalizace - napojení na stáv. přípojku dl.1,0m pro každý nový lapač - výkopek na skládku </t>
  </si>
  <si>
    <t>1538957679</t>
  </si>
  <si>
    <t>0,6*0,45*61,0</t>
  </si>
  <si>
    <t>-934720370</t>
  </si>
  <si>
    <t xml:space="preserve">*přípojky do kanalizace - napojení na stáv. přípojku dl.1,0m pro každý nový lapač - na skládku </t>
  </si>
  <si>
    <t>61,0*0,6*0,9/2</t>
  </si>
  <si>
    <t>16,47*1,8 'Přepočtené koeficientem množství</t>
  </si>
  <si>
    <t>-1425576488</t>
  </si>
  <si>
    <t>32,94-16,47</t>
  </si>
  <si>
    <t>1407721245</t>
  </si>
  <si>
    <t>-426543317</t>
  </si>
  <si>
    <t>0,6*0,3*61,0</t>
  </si>
  <si>
    <t>-1607942799</t>
  </si>
  <si>
    <t>10,98*2 'Přepočtené koeficientem množství</t>
  </si>
  <si>
    <t>-1850029833</t>
  </si>
  <si>
    <t>0,6*0,15*61,0</t>
  </si>
  <si>
    <t>871363121</t>
  </si>
  <si>
    <t>Montáž kanalizačního potrubí z PVC těsněné gumovým kroužkem otevřený výkop sklon do 20 % DN 250</t>
  </si>
  <si>
    <t>-1797012526</t>
  </si>
  <si>
    <t>Montáž kanalizačního potrubí z plastů z tvrdého PVC těsněných gumovým kroužkem v otevřeném výkopu ve sklonu do 20 % DN 250</t>
  </si>
  <si>
    <t>28611152</t>
  </si>
  <si>
    <t>trubka kanalizační PVC DN 250x1000mm SN8</t>
  </si>
  <si>
    <t>-1232478087</t>
  </si>
  <si>
    <t>61*1,03 'Přepočtené koeficientem množství</t>
  </si>
  <si>
    <t>871365811</t>
  </si>
  <si>
    <t>Bourání stávajícího potrubí z PVC nebo PP DN přes 150 do 250</t>
  </si>
  <si>
    <t>295965860</t>
  </si>
  <si>
    <t>Bourání stávajícího potrubí z PVC nebo polypropylenu PP v otevřeném výkopu DN přes 150 do 250</t>
  </si>
  <si>
    <t>61,0</t>
  </si>
  <si>
    <t>2061220454</t>
  </si>
  <si>
    <t xml:space="preserve">*pro potrubí přípojek od geigrů - patní kolena  </t>
  </si>
  <si>
    <t>28611351.1</t>
  </si>
  <si>
    <t xml:space="preserve">patní koleno kanalizační  110x90°</t>
  </si>
  <si>
    <t>46592341</t>
  </si>
  <si>
    <t>47035148</t>
  </si>
  <si>
    <t>" Tržnice " 12</t>
  </si>
  <si>
    <t>1697245798</t>
  </si>
  <si>
    <t>721290113</t>
  </si>
  <si>
    <t>Zkouška těsnosti potrubí kanalizace vodou do DN 300</t>
  </si>
  <si>
    <t>2077179635</t>
  </si>
  <si>
    <t xml:space="preserve">Zkouška těsnosti kanalizace  v objektech vodou DN 250 nebo DN 300</t>
  </si>
  <si>
    <t>-1205347979</t>
  </si>
  <si>
    <t>-1606853838</t>
  </si>
  <si>
    <t xml:space="preserve">*zakrytí potrubí přípojek od geigrů </t>
  </si>
  <si>
    <t>-2015831664</t>
  </si>
  <si>
    <t>1228641353</t>
  </si>
  <si>
    <t>1,31*14 'Přepočtené koeficientem množství</t>
  </si>
  <si>
    <t>-1465605715</t>
  </si>
  <si>
    <t>-1768478020</t>
  </si>
  <si>
    <t>721242803</t>
  </si>
  <si>
    <t>Demontáž lapače střešních splavenin DN 110</t>
  </si>
  <si>
    <t>-735705433</t>
  </si>
  <si>
    <t xml:space="preserve">Demontáž lapačů střešních splavenin  DN 110</t>
  </si>
  <si>
    <t>*výměna za nový</t>
  </si>
  <si>
    <t>12,0</t>
  </si>
  <si>
    <t>764</t>
  </si>
  <si>
    <t>Konstrukce klempířské</t>
  </si>
  <si>
    <t>764004861</t>
  </si>
  <si>
    <t>Demontáž svodu do suti</t>
  </si>
  <si>
    <t>1732731667</t>
  </si>
  <si>
    <t>Demontáž klempířských konstrukcí svodu do suti</t>
  </si>
  <si>
    <t>" spodní části 12 ks svodů " 12*3,0</t>
  </si>
  <si>
    <t>764518621</t>
  </si>
  <si>
    <t>Svody kruhové včetně objímek, kolen, odskoků z Pz s povrchovou úpravou průměru do 90 mm</t>
  </si>
  <si>
    <t>-1116764934</t>
  </si>
  <si>
    <t>Svod z pozinkovaného plechu s upraveným povrchem včetně objímek, kolen a odskoků kruhový, průměru do 90 mm</t>
  </si>
  <si>
    <t>998764101</t>
  </si>
  <si>
    <t>Přesun hmot tonážní pro konstrukce klempířské v objektech v do 6 m</t>
  </si>
  <si>
    <t>-1973979874</t>
  </si>
  <si>
    <t>Přesun hmot pro konstrukce klempířské stanovený z hmotnosti přesunovaného materiálu vodorovná dopravní vzdálenost do 50 m v objektech výšky do 6 m</t>
  </si>
  <si>
    <t>SO 101.1H - Komunikace - vyvolaná investice Horova ul.</t>
  </si>
  <si>
    <t>*přípojky do kanalizace - napojení na stáv. přípojku dl.1,0m pro každý nový lapač v Horové ul.</t>
  </si>
  <si>
    <t>20,0*0,6*0,9</t>
  </si>
  <si>
    <t>*přípojky do kanalizace - napojení na stáv. přípojku dl.1,0m pro každý nový lapač 50% v Horové Ul.</t>
  </si>
  <si>
    <t>20,0*0,6*0,9*0,5</t>
  </si>
  <si>
    <t xml:space="preserve">*přípojky do kanalizace - napojení na stáv. přípojku dl.1,0m pro každý nový lapač - vhodná zemina pro zásyp zpět </t>
  </si>
  <si>
    <t xml:space="preserve">20,0*0,6*0,45 </t>
  </si>
  <si>
    <t>*pro potrubí přípojek zemina pro zásyp na meziskládce a zpět v Horové ul.</t>
  </si>
  <si>
    <t>0,6*0,45*20,0</t>
  </si>
  <si>
    <t xml:space="preserve">*přípojky do kanalizace - napojení na stáv. přípojku dl.1,0m pro každý nový lapač v Horové ul.- na skládku </t>
  </si>
  <si>
    <t>20,0*0,6*0,9/2</t>
  </si>
  <si>
    <t>5,4*1,8 'Přepočtené koeficientem množství</t>
  </si>
  <si>
    <t>*pro potrubí přípojek v Horové ul.</t>
  </si>
  <si>
    <t>0,6*0,3*20,0</t>
  </si>
  <si>
    <t>3,6*2 'Přepočtené koeficientem množství</t>
  </si>
  <si>
    <t>0,6*0,15*20,0</t>
  </si>
  <si>
    <t>871263121</t>
  </si>
  <si>
    <t>Montáž kanalizačního potrubí z PVC těsněné gumovým kroužkem otevřený výkop sklon do 20 % DN 110</t>
  </si>
  <si>
    <t>20443924</t>
  </si>
  <si>
    <t>Montáž kanalizačního potrubí z plastů z tvrdého PVC těsněných gumovým kroužkem v otevřeném výkopu ve sklonu do 20 % DN 110</t>
  </si>
  <si>
    <t>4,0+8,0</t>
  </si>
  <si>
    <t>28611170R</t>
  </si>
  <si>
    <t>trubka kanalizační PVC DN 110x1000mm SN8</t>
  </si>
  <si>
    <t>-1294884372</t>
  </si>
  <si>
    <t xml:space="preserve">trubka kanalizační PVC DN 110x1000mm SN8
</t>
  </si>
  <si>
    <t>12*1,03 'Přepočtené koeficientem množství</t>
  </si>
  <si>
    <t>871313121</t>
  </si>
  <si>
    <t>Montáž kanalizačního potrubí z PVC těsněné gumovým kroužkem otevřený výkop sklon do 20 % DN 160</t>
  </si>
  <si>
    <t>-511523486</t>
  </si>
  <si>
    <t>Montáž kanalizačního potrubí z plastů z tvrdého PVC těsněných gumovým kroužkem v otevřeném výkopu ve sklonu do 20 % DN 160</t>
  </si>
  <si>
    <t>28611164</t>
  </si>
  <si>
    <t>trubka kanalizační PVC DN 160x1000mm SN8</t>
  </si>
  <si>
    <t>-208721004</t>
  </si>
  <si>
    <t>20*1,03 'Přepočtené koeficientem množství</t>
  </si>
  <si>
    <t>20,0+4,0</t>
  </si>
  <si>
    <t xml:space="preserve">*pro potrubí přípojek od geigrů - patní kolena  v Horové ul.</t>
  </si>
  <si>
    <t>" v Horové ul. " 8,0</t>
  </si>
  <si>
    <t>2088250874</t>
  </si>
  <si>
    <t>20,0+4,0+8,0</t>
  </si>
  <si>
    <t>*zakrytí potrubí přípojek od geigrů v Horové ul.</t>
  </si>
  <si>
    <t>0,624*14 'Přepočtené koeficientem množství</t>
  </si>
  <si>
    <t>*výměna za nový v Horové ul.</t>
  </si>
  <si>
    <t>" spodní části 8 ks svodů v Horové ul. " 8*3,0</t>
  </si>
  <si>
    <t xml:space="preserve">SO 103 - Elektroinstalace - veřejné osvětlení </t>
  </si>
  <si>
    <t>D1 - C21M - Elektromontáže</t>
  </si>
  <si>
    <t xml:space="preserve">    D2 - Demontáže</t>
  </si>
  <si>
    <t xml:space="preserve">    D1a - Montáže</t>
  </si>
  <si>
    <t>D3 - C46M - Zemní práce</t>
  </si>
  <si>
    <t>D4 - Materiály</t>
  </si>
  <si>
    <t xml:space="preserve">    D5 - C21M - Elektromontáže - materiál</t>
  </si>
  <si>
    <t xml:space="preserve">    D6 - C46M - Zemní práce - materiál</t>
  </si>
  <si>
    <t xml:space="preserve">    D7 - Svítidla</t>
  </si>
  <si>
    <t>C21M - Elektromontáže</t>
  </si>
  <si>
    <t>Demontáže</t>
  </si>
  <si>
    <t>210202011</t>
  </si>
  <si>
    <t>444 23 15 - 150W SHC na výložník</t>
  </si>
  <si>
    <t>210204011</t>
  </si>
  <si>
    <t>stožár ocelový do délky 12m</t>
  </si>
  <si>
    <t>210204103</t>
  </si>
  <si>
    <t>výložník ocelový 1-ramenný do hmotnosti 35kg</t>
  </si>
  <si>
    <t>216202002</t>
  </si>
  <si>
    <t>svítidlo výbojkové parkové 70 W</t>
  </si>
  <si>
    <t>D1a</t>
  </si>
  <si>
    <t>Montáže</t>
  </si>
  <si>
    <t>210064008</t>
  </si>
  <si>
    <t>číslování stožárů</t>
  </si>
  <si>
    <t>pb</t>
  </si>
  <si>
    <t>210202015</t>
  </si>
  <si>
    <t>446 05 70 - 70W SHC parkové</t>
  </si>
  <si>
    <t>210203501</t>
  </si>
  <si>
    <t>Svítidlo LED na výložník</t>
  </si>
  <si>
    <t>210204201</t>
  </si>
  <si>
    <t>elektrovýzbroj stožáru odbočná pro 1 okruh svorky SV 16</t>
  </si>
  <si>
    <t>210204201.1</t>
  </si>
  <si>
    <t>elektrovýzbroj stožáru pro 1 okruh svorky SV 16</t>
  </si>
  <si>
    <t>210220022</t>
  </si>
  <si>
    <t>uzemění v zemi FeZn průměru 8-10mm vč. svorek, propojení a izolace spojů</t>
  </si>
  <si>
    <t>210290573</t>
  </si>
  <si>
    <t>Příplatek za likvidaci svítidel</t>
  </si>
  <si>
    <t>210810045</t>
  </si>
  <si>
    <t>CYKY-CYKYm 3Cx1.5mm2 (CYKY 3J1.5) 750V (PU)</t>
  </si>
  <si>
    <t>210810053</t>
  </si>
  <si>
    <t>CYKY-CYKYm 4Bx10mm2 (CYKY 4J10) 750V (PU)</t>
  </si>
  <si>
    <t>210</t>
  </si>
  <si>
    <t>Podíl přidružených výkonů 4,8% z C 21M a navázaného materiálu</t>
  </si>
  <si>
    <t>-300151134</t>
  </si>
  <si>
    <t>D3</t>
  </si>
  <si>
    <t>C46M - Zemní práce</t>
  </si>
  <si>
    <t>460010024</t>
  </si>
  <si>
    <t>Vytyčení trati vedení kabelového podzemního v zástavbě</t>
  </si>
  <si>
    <t>km</t>
  </si>
  <si>
    <t>460050003</t>
  </si>
  <si>
    <t>Hloubení nezapažených jam pro stožáry jednoduché délky do 8 m na rovině ručně v hornině tř. 3+roura</t>
  </si>
  <si>
    <t>Podíl přidružených výkonů 1,6% z C 26M</t>
  </si>
  <si>
    <t>365136675</t>
  </si>
  <si>
    <t>Materiály</t>
  </si>
  <si>
    <t>C21M - Elektromontáže - materiál</t>
  </si>
  <si>
    <t>10.035.265</t>
  </si>
  <si>
    <t>Svorka SV 9.10.4 stožárová výzbroj</t>
  </si>
  <si>
    <t>KS</t>
  </si>
  <si>
    <t>10.048.218</t>
  </si>
  <si>
    <t>CYKY 4J10 (4Bx10)</t>
  </si>
  <si>
    <t>10.051.448</t>
  </si>
  <si>
    <t>CYKY 3J1,5 (3Cx 1,5)</t>
  </si>
  <si>
    <t>10.075.009</t>
  </si>
  <si>
    <t>Svorka SV 6.16.4 stožárová výzbroj</t>
  </si>
  <si>
    <t>10.081.829</t>
  </si>
  <si>
    <t xml:space="preserve">Pojistka D01  6A gL/gG</t>
  </si>
  <si>
    <t>10.546.810</t>
  </si>
  <si>
    <t>Svorka SK nerez</t>
  </si>
  <si>
    <t>10.577.458</t>
  </si>
  <si>
    <t>Drát uzem. FeZn pozink. pr.10</t>
  </si>
  <si>
    <t>KG</t>
  </si>
  <si>
    <t>C46M - Zemní práce - materiál</t>
  </si>
  <si>
    <t>Svítidla</t>
  </si>
  <si>
    <t>LED Svítidlo pro přechody Philips BGP761 T25 DPR1 /757/ 7 500lm/57 W</t>
  </si>
  <si>
    <t>12100-00741</t>
  </si>
  <si>
    <t>Stožár bezpaticový k přechodům pro chodce PDZ 6-159/133/89 Z</t>
  </si>
  <si>
    <t>12200-00357</t>
  </si>
  <si>
    <t xml:space="preserve">Výložník PDV 1-1500/ Z  bez přírub vyložení 1500mm pro přechody pro chodce</t>
  </si>
  <si>
    <t>12200-00358</t>
  </si>
  <si>
    <t xml:space="preserve">Výložník PDV 1-2000/ Z  bez přírub vyložení 2000mm pro přechody pro chodce</t>
  </si>
  <si>
    <t>12200-00359</t>
  </si>
  <si>
    <t xml:space="preserve">Výložník PDV 1-2500/ Z  bez přírub vyložení 2500mm pro přechody pro chodce</t>
  </si>
  <si>
    <t>12200-00360</t>
  </si>
  <si>
    <t xml:space="preserve">Výložník PDV 1-3000/ Z  bez přírub vyložení 3000mm pro přechody pro chodce</t>
  </si>
  <si>
    <t>12300-00021</t>
  </si>
  <si>
    <t>SP 250/1200 - stožárové pouzdro</t>
  </si>
  <si>
    <t>1866681062</t>
  </si>
  <si>
    <t>-2009961463</t>
  </si>
  <si>
    <t xml:space="preserve">VON - Vedlejší a ostatní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</si>
  <si>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</si>
  <si>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</si>
  <si>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</si>
  <si>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</si>
  <si>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</si>
  <si>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00001R</t>
  </si>
  <si>
    <t>Vapex nebo jiná vhodná sorbční hmota</t>
  </si>
  <si>
    <t>1766546450</t>
  </si>
  <si>
    <t>58152R</t>
  </si>
  <si>
    <t>písek říční</t>
  </si>
  <si>
    <t>-440784809</t>
  </si>
  <si>
    <t>*1m3</t>
  </si>
  <si>
    <t>1,0*1,8</t>
  </si>
  <si>
    <t>00002R</t>
  </si>
  <si>
    <t>Nářadí pro manipulaci s pískem, sorbentem</t>
  </si>
  <si>
    <t>623380903</t>
  </si>
  <si>
    <t>00003R</t>
  </si>
  <si>
    <t>Plechový žárově pozink. sud s odnímatelným víkem objem 100l</t>
  </si>
  <si>
    <t>-1576210031</t>
  </si>
  <si>
    <t>00004R</t>
  </si>
  <si>
    <t>Plechový žárově pozink. sud s odnímatelným víkem objem 200l</t>
  </si>
  <si>
    <t>-511493129</t>
  </si>
  <si>
    <t>28323065</t>
  </si>
  <si>
    <t>fólie LDPE (650 kg/m3) proti zemní vlhkosti nad úrovní terénu tl 1mm</t>
  </si>
  <si>
    <t>-721850118</t>
  </si>
  <si>
    <t>00005R</t>
  </si>
  <si>
    <t>Ocel. vany pod stabilní stavební mechanismy a odstavené mobilní mechanismy o přísl.objemu nádrží</t>
  </si>
  <si>
    <t>-460175540</t>
  </si>
  <si>
    <t>42610390</t>
  </si>
  <si>
    <t>čerpadlo ponorné kalové Hmax 10m Qmax 11l/s 230V</t>
  </si>
  <si>
    <t>1289990875</t>
  </si>
  <si>
    <t>40445600R</t>
  </si>
  <si>
    <t xml:space="preserve">výstražné dopravní značky  700mm</t>
  </si>
  <si>
    <t>1748853002</t>
  </si>
  <si>
    <t>73558001</t>
  </si>
  <si>
    <t>páska výstražná vstup zakázán</t>
  </si>
  <si>
    <t>-837275936</t>
  </si>
  <si>
    <t>00007R</t>
  </si>
  <si>
    <t>Světla pro osvětlení havarijního pracoviště o výkonu min. 2x500W na podstavcích</t>
  </si>
  <si>
    <t>-641509934</t>
  </si>
  <si>
    <t>00008R</t>
  </si>
  <si>
    <t>Mobilní hrazení s varovným osvětlením</t>
  </si>
  <si>
    <t>1053171631</t>
  </si>
  <si>
    <t>mobilní hrazení s varovným osvětlením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</si>
  <si>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</si>
  <si>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</si>
  <si>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</si>
  <si>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</si>
  <si>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</si>
  <si>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</si>
  <si>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soubor</t>
  </si>
  <si>
    <t>1024</t>
  </si>
  <si>
    <t>886026692</t>
  </si>
  <si>
    <t>Poznámka k položce:_x000d_
Výškové a polohové vytýčení všech inženýrských sítí na staveništi a jejich ověření u správců</t>
  </si>
  <si>
    <t>012303000</t>
  </si>
  <si>
    <t>Geodetické práce po výstavbě</t>
  </si>
  <si>
    <t>1866177178</t>
  </si>
  <si>
    <t xml:space="preserve">Poznámka k položce:_x000d_
včetně geometrického plánu_x000d_
</t>
  </si>
  <si>
    <t>013203000</t>
  </si>
  <si>
    <t>Dokumentace stavby bez rozlišení</t>
  </si>
  <si>
    <t>-872623086</t>
  </si>
  <si>
    <t xml:space="preserve">Poznámka k položce:_x000d_
jedná se o výrobní dokumentaci zámečnických výrobků (např. zábradlí)_x000d_
</t>
  </si>
  <si>
    <t>" dodavatelská dokumentace " 1</t>
  </si>
  <si>
    <t>013254000</t>
  </si>
  <si>
    <t>Dokumentace skutečného provedení stavby</t>
  </si>
  <si>
    <t>-1655697753</t>
  </si>
  <si>
    <t>VRN3</t>
  </si>
  <si>
    <t>Zařízení staveniště</t>
  </si>
  <si>
    <t>030001000</t>
  </si>
  <si>
    <t xml:space="preserve">soubor </t>
  </si>
  <si>
    <t>-808963042</t>
  </si>
  <si>
    <t>*V rámci nákladů na zařízení staveniště stanoví zhotovitel veškeré náklady spojené s vybudováním, provozem a odstraněním zařízení staveniště.</t>
  </si>
  <si>
    <t>032603000</t>
  </si>
  <si>
    <t xml:space="preserve">Čištění veřených komunikací včetně úklidu dokončené stavby </t>
  </si>
  <si>
    <t>-1246188665</t>
  </si>
  <si>
    <t>032803000</t>
  </si>
  <si>
    <t>Ostatní vybavení staveniště</t>
  </si>
  <si>
    <t>-939622653</t>
  </si>
  <si>
    <t xml:space="preserve">Poznámka k položce:_x000d_
Dodávka vybavení stavby dle příslušných ČSN se zaměřením na požární ochranu objektu a bezpečnost práce (hasící přístroje, výstražné tabulky, zajištění podmínek </t>
  </si>
  <si>
    <t>034503000</t>
  </si>
  <si>
    <t>Informační tabule na staveništi</t>
  </si>
  <si>
    <t>-964980652</t>
  </si>
  <si>
    <t>Poznámka k položce:_x000d_
informační tabule s údaji o stavbě</t>
  </si>
  <si>
    <t>039103000</t>
  </si>
  <si>
    <t>Rozebrání, bourání a odvoz zařízení staveniště</t>
  </si>
  <si>
    <t>-1600160319</t>
  </si>
  <si>
    <t xml:space="preserve">Poznámka k položce:_x000d_
Úklid dokončené stavby  a uvedení jejího okolí do původního stavu</t>
  </si>
  <si>
    <t>VRN4</t>
  </si>
  <si>
    <t>Inženýrská činnost</t>
  </si>
  <si>
    <t>042903000</t>
  </si>
  <si>
    <t>Ostatní posudky - doplnění havarijního plánu dle požadavku jeho zpracovatele</t>
  </si>
  <si>
    <t>-242129777</t>
  </si>
  <si>
    <t>042903000.1</t>
  </si>
  <si>
    <t>Smluvní zajištění subjektů, povolávaných v případě havárie či mimořádné události na staveniště</t>
  </si>
  <si>
    <t>-478839245</t>
  </si>
  <si>
    <t>043103000</t>
  </si>
  <si>
    <t>Zkoušky bez rozlišení</t>
  </si>
  <si>
    <t>-494647096</t>
  </si>
  <si>
    <t>Poznámka k položce:_x000d_
např. kontrola tloušťky nátěrů apod.</t>
  </si>
  <si>
    <t>043144000</t>
  </si>
  <si>
    <t>Zkoušky těsnosti</t>
  </si>
  <si>
    <t>-983552725</t>
  </si>
  <si>
    <t>043154000</t>
  </si>
  <si>
    <t>Zkoušky hutnicí</t>
  </si>
  <si>
    <t>-149512601</t>
  </si>
  <si>
    <t>045203000</t>
  </si>
  <si>
    <t>Kompletační činnost</t>
  </si>
  <si>
    <t>-610359387</t>
  </si>
  <si>
    <t>049103000</t>
  </si>
  <si>
    <t>Náklady vzniklé v souvislosti s realizací stavby</t>
  </si>
  <si>
    <t>…</t>
  </si>
  <si>
    <t>-1838946277</t>
  </si>
  <si>
    <t>Poznámka k položce:_x000d_
Obstarání dokladů a stanovisek veřejnoprávních orgánů a institucí</t>
  </si>
  <si>
    <t>VRN7</t>
  </si>
  <si>
    <t>Provozní vlivy</t>
  </si>
  <si>
    <t>071203000</t>
  </si>
  <si>
    <t>Provoz dalšího subjektu</t>
  </si>
  <si>
    <t>214207516</t>
  </si>
  <si>
    <t>072103001</t>
  </si>
  <si>
    <t>Projednání DIO a zajištění DIR</t>
  </si>
  <si>
    <t>-1859217463</t>
  </si>
  <si>
    <t xml:space="preserve">Projednání DIO a zajištění DIR </t>
  </si>
  <si>
    <t>Poznámka k položce:_x000d_
Zpracování, odsouhlasení a realizace DIO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</si>
</sst>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20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33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59.25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51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52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53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54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53</v>
      </c>
      <c r="AI60" s="41"/>
      <c r="AJ60" s="41"/>
      <c r="AK60" s="41"/>
      <c r="AL60" s="41"/>
      <c r="AM60" s="63" t="s">
        <v>54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55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56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53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54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53</v>
      </c>
      <c r="AI75" s="41"/>
      <c r="AJ75" s="41"/>
      <c r="AK75" s="41"/>
      <c r="AL75" s="41"/>
      <c r="AM75" s="63" t="s">
        <v>54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57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202014a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K.Vary, úpravy nástupních prostor a komunikací u Tržnice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21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Karlovy Vary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23</v>
      </c>
      <c r="AJ87" s="39"/>
      <c r="AK87" s="39"/>
      <c r="AL87" s="39"/>
      <c r="AM87" s="78" t="str">
        <f>IF(AN8= "","",AN8)</f>
        <v>26. 3. 2020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25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31</v>
      </c>
      <c r="AJ89" s="39"/>
      <c r="AK89" s="39"/>
      <c r="AL89" s="39"/>
      <c r="AM89" s="79" t="str">
        <f>IF(E17="","",E17)</f>
        <v>BPO spol.s r.o.Ostrov</v>
      </c>
      <c r="AN89" s="70"/>
      <c r="AO89" s="70"/>
      <c r="AP89" s="70"/>
      <c r="AQ89" s="39"/>
      <c r="AR89" s="43"/>
      <c r="AS89" s="80" t="s">
        <v>58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29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34</v>
      </c>
      <c r="AJ90" s="39"/>
      <c r="AK90" s="39"/>
      <c r="AL90" s="39"/>
      <c r="AM90" s="79" t="str">
        <f>IF(E20="","",E20)</f>
        <v>Jitka Durdíková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59</v>
      </c>
      <c r="D92" s="93"/>
      <c r="E92" s="93"/>
      <c r="F92" s="93"/>
      <c r="G92" s="93"/>
      <c r="H92" s="94"/>
      <c r="I92" s="95" t="s">
        <v>60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61</v>
      </c>
      <c r="AH92" s="93"/>
      <c r="AI92" s="93"/>
      <c r="AJ92" s="93"/>
      <c r="AK92" s="93"/>
      <c r="AL92" s="93"/>
      <c r="AM92" s="93"/>
      <c r="AN92" s="95" t="s">
        <v>62</v>
      </c>
      <c r="AO92" s="93"/>
      <c r="AP92" s="97"/>
      <c r="AQ92" s="98" t="s">
        <v>63</v>
      </c>
      <c r="AR92" s="43"/>
      <c r="AS92" s="99" t="s">
        <v>64</v>
      </c>
      <c r="AT92" s="100" t="s">
        <v>65</v>
      </c>
      <c r="AU92" s="100" t="s">
        <v>66</v>
      </c>
      <c r="AV92" s="100" t="s">
        <v>67</v>
      </c>
      <c r="AW92" s="100" t="s">
        <v>68</v>
      </c>
      <c r="AX92" s="100" t="s">
        <v>69</v>
      </c>
      <c r="AY92" s="100" t="s">
        <v>70</v>
      </c>
      <c r="AZ92" s="100" t="s">
        <v>71</v>
      </c>
      <c r="BA92" s="100" t="s">
        <v>72</v>
      </c>
      <c r="BB92" s="100" t="s">
        <v>73</v>
      </c>
      <c r="BC92" s="100" t="s">
        <v>74</v>
      </c>
      <c r="BD92" s="101" t="s">
        <v>75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76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ROUND(SUM(AG95:AG102),2)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ROUND(SUM(AS95:AS102),2)</f>
        <v>0</v>
      </c>
      <c r="AT94" s="113">
        <f>ROUND(SUM(AV94:AW94),2)</f>
        <v>0</v>
      </c>
      <c r="AU94" s="114">
        <f>ROUND(SUM(AU95:AU102),5)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ROUND(SUM(AZ95:AZ102),2)</f>
        <v>0</v>
      </c>
      <c r="BA94" s="113">
        <f>ROUND(SUM(BA95:BA102),2)</f>
        <v>0</v>
      </c>
      <c r="BB94" s="113">
        <f>ROUND(SUM(BB95:BB102),2)</f>
        <v>0</v>
      </c>
      <c r="BC94" s="113">
        <f>ROUND(SUM(BC95:BC102),2)</f>
        <v>0</v>
      </c>
      <c r="BD94" s="115">
        <f>ROUND(SUM(BD95:BD102),2)</f>
        <v>0</v>
      </c>
      <c r="BE94" s="6"/>
      <c r="BS94" s="116" t="s">
        <v>77</v>
      </c>
      <c r="BT94" s="116" t="s">
        <v>78</v>
      </c>
      <c r="BU94" s="117" t="s">
        <v>79</v>
      </c>
      <c r="BV94" s="116" t="s">
        <v>80</v>
      </c>
      <c r="BW94" s="116" t="s">
        <v>5</v>
      </c>
      <c r="BX94" s="116" t="s">
        <v>81</v>
      </c>
      <c r="CL94" s="116" t="s">
        <v>1</v>
      </c>
    </row>
    <row r="95" s="7" customFormat="1" ht="16.5" customHeight="1">
      <c r="A95" s="118" t="s">
        <v>82</v>
      </c>
      <c r="B95" s="119"/>
      <c r="C95" s="120"/>
      <c r="D95" s="121" t="s">
        <v>83</v>
      </c>
      <c r="E95" s="121"/>
      <c r="F95" s="121"/>
      <c r="G95" s="121"/>
      <c r="H95" s="121"/>
      <c r="I95" s="122"/>
      <c r="J95" s="121" t="s">
        <v>84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100 - Stavební část'!J30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85</v>
      </c>
      <c r="AR95" s="125"/>
      <c r="AS95" s="126">
        <v>0</v>
      </c>
      <c r="AT95" s="127">
        <f>ROUND(SUM(AV95:AW95),2)</f>
        <v>0</v>
      </c>
      <c r="AU95" s="128">
        <f>'SO 100 - Stavební část'!P141</f>
        <v>0</v>
      </c>
      <c r="AV95" s="127">
        <f>'SO 100 - Stavební část'!J33</f>
        <v>0</v>
      </c>
      <c r="AW95" s="127">
        <f>'SO 100 - Stavební část'!J34</f>
        <v>0</v>
      </c>
      <c r="AX95" s="127">
        <f>'SO 100 - Stavební část'!J35</f>
        <v>0</v>
      </c>
      <c r="AY95" s="127">
        <f>'SO 100 - Stavební část'!J36</f>
        <v>0</v>
      </c>
      <c r="AZ95" s="127">
        <f>'SO 100 - Stavební část'!F33</f>
        <v>0</v>
      </c>
      <c r="BA95" s="127">
        <f>'SO 100 - Stavební část'!F34</f>
        <v>0</v>
      </c>
      <c r="BB95" s="127">
        <f>'SO 100 - Stavební část'!F35</f>
        <v>0</v>
      </c>
      <c r="BC95" s="127">
        <f>'SO 100 - Stavební část'!F36</f>
        <v>0</v>
      </c>
      <c r="BD95" s="129">
        <f>'SO 100 - Stavební část'!F37</f>
        <v>0</v>
      </c>
      <c r="BE95" s="7"/>
      <c r="BT95" s="130" t="s">
        <v>86</v>
      </c>
      <c r="BV95" s="130" t="s">
        <v>80</v>
      </c>
      <c r="BW95" s="130" t="s">
        <v>87</v>
      </c>
      <c r="BX95" s="130" t="s">
        <v>5</v>
      </c>
      <c r="CL95" s="130" t="s">
        <v>1</v>
      </c>
      <c r="CM95" s="130" t="s">
        <v>88</v>
      </c>
    </row>
    <row r="96" s="7" customFormat="1" ht="24.75" customHeight="1">
      <c r="A96" s="118" t="s">
        <v>82</v>
      </c>
      <c r="B96" s="119"/>
      <c r="C96" s="120"/>
      <c r="D96" s="121" t="s">
        <v>89</v>
      </c>
      <c r="E96" s="121"/>
      <c r="F96" s="121"/>
      <c r="G96" s="121"/>
      <c r="H96" s="121"/>
      <c r="I96" s="122"/>
      <c r="J96" s="121" t="s">
        <v>90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100.1 - Elektroinstala...'!J30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85</v>
      </c>
      <c r="AR96" s="125"/>
      <c r="AS96" s="126">
        <v>0</v>
      </c>
      <c r="AT96" s="127">
        <f>ROUND(SUM(AV96:AW96),2)</f>
        <v>0</v>
      </c>
      <c r="AU96" s="128">
        <f>'SO 100.1 - Elektroinstala...'!P125</f>
        <v>0</v>
      </c>
      <c r="AV96" s="127">
        <f>'SO 100.1 - Elektroinstala...'!J33</f>
        <v>0</v>
      </c>
      <c r="AW96" s="127">
        <f>'SO 100.1 - Elektroinstala...'!J34</f>
        <v>0</v>
      </c>
      <c r="AX96" s="127">
        <f>'SO 100.1 - Elektroinstala...'!J35</f>
        <v>0</v>
      </c>
      <c r="AY96" s="127">
        <f>'SO 100.1 - Elektroinstala...'!J36</f>
        <v>0</v>
      </c>
      <c r="AZ96" s="127">
        <f>'SO 100.1 - Elektroinstala...'!F33</f>
        <v>0</v>
      </c>
      <c r="BA96" s="127">
        <f>'SO 100.1 - Elektroinstala...'!F34</f>
        <v>0</v>
      </c>
      <c r="BB96" s="127">
        <f>'SO 100.1 - Elektroinstala...'!F35</f>
        <v>0</v>
      </c>
      <c r="BC96" s="127">
        <f>'SO 100.1 - Elektroinstala...'!F36</f>
        <v>0</v>
      </c>
      <c r="BD96" s="129">
        <f>'SO 100.1 - Elektroinstala...'!F37</f>
        <v>0</v>
      </c>
      <c r="BE96" s="7"/>
      <c r="BT96" s="130" t="s">
        <v>86</v>
      </c>
      <c r="BV96" s="130" t="s">
        <v>80</v>
      </c>
      <c r="BW96" s="130" t="s">
        <v>91</v>
      </c>
      <c r="BX96" s="130" t="s">
        <v>5</v>
      </c>
      <c r="CL96" s="130" t="s">
        <v>1</v>
      </c>
      <c r="CM96" s="130" t="s">
        <v>88</v>
      </c>
    </row>
    <row r="97" s="7" customFormat="1" ht="16.5" customHeight="1">
      <c r="A97" s="118" t="s">
        <v>82</v>
      </c>
      <c r="B97" s="119"/>
      <c r="C97" s="120"/>
      <c r="D97" s="121" t="s">
        <v>92</v>
      </c>
      <c r="E97" s="121"/>
      <c r="F97" s="121"/>
      <c r="G97" s="121"/>
      <c r="H97" s="121"/>
      <c r="I97" s="122"/>
      <c r="J97" s="121" t="s">
        <v>93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 101 - Komunikace 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85</v>
      </c>
      <c r="AR97" s="125"/>
      <c r="AS97" s="126">
        <v>0</v>
      </c>
      <c r="AT97" s="127">
        <f>ROUND(SUM(AV97:AW97),2)</f>
        <v>0</v>
      </c>
      <c r="AU97" s="128">
        <f>'SO 101 - Komunikace '!P132</f>
        <v>0</v>
      </c>
      <c r="AV97" s="127">
        <f>'SO 101 - Komunikace '!J33</f>
        <v>0</v>
      </c>
      <c r="AW97" s="127">
        <f>'SO 101 - Komunikace '!J34</f>
        <v>0</v>
      </c>
      <c r="AX97" s="127">
        <f>'SO 101 - Komunikace '!J35</f>
        <v>0</v>
      </c>
      <c r="AY97" s="127">
        <f>'SO 101 - Komunikace '!J36</f>
        <v>0</v>
      </c>
      <c r="AZ97" s="127">
        <f>'SO 101 - Komunikace '!F33</f>
        <v>0</v>
      </c>
      <c r="BA97" s="127">
        <f>'SO 101 - Komunikace '!F34</f>
        <v>0</v>
      </c>
      <c r="BB97" s="127">
        <f>'SO 101 - Komunikace '!F35</f>
        <v>0</v>
      </c>
      <c r="BC97" s="127">
        <f>'SO 101 - Komunikace '!F36</f>
        <v>0</v>
      </c>
      <c r="BD97" s="129">
        <f>'SO 101 - Komunikace '!F37</f>
        <v>0</v>
      </c>
      <c r="BE97" s="7"/>
      <c r="BT97" s="130" t="s">
        <v>86</v>
      </c>
      <c r="BV97" s="130" t="s">
        <v>80</v>
      </c>
      <c r="BW97" s="130" t="s">
        <v>94</v>
      </c>
      <c r="BX97" s="130" t="s">
        <v>5</v>
      </c>
      <c r="CL97" s="130" t="s">
        <v>1</v>
      </c>
      <c r="CM97" s="130" t="s">
        <v>88</v>
      </c>
    </row>
    <row r="98" s="7" customFormat="1" ht="24.75" customHeight="1">
      <c r="A98" s="118" t="s">
        <v>82</v>
      </c>
      <c r="B98" s="119"/>
      <c r="C98" s="120"/>
      <c r="D98" s="121" t="s">
        <v>95</v>
      </c>
      <c r="E98" s="121"/>
      <c r="F98" s="121"/>
      <c r="G98" s="121"/>
      <c r="H98" s="121"/>
      <c r="I98" s="122"/>
      <c r="J98" s="121" t="s">
        <v>96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'SO 101H - Komunikace - Ho...'!J30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85</v>
      </c>
      <c r="AR98" s="125"/>
      <c r="AS98" s="126">
        <v>0</v>
      </c>
      <c r="AT98" s="127">
        <f>ROUND(SUM(AV98:AW98),2)</f>
        <v>0</v>
      </c>
      <c r="AU98" s="128">
        <f>'SO 101H - Komunikace - Ho...'!P129</f>
        <v>0</v>
      </c>
      <c r="AV98" s="127">
        <f>'SO 101H - Komunikace - Ho...'!J33</f>
        <v>0</v>
      </c>
      <c r="AW98" s="127">
        <f>'SO 101H - Komunikace - Ho...'!J34</f>
        <v>0</v>
      </c>
      <c r="AX98" s="127">
        <f>'SO 101H - Komunikace - Ho...'!J35</f>
        <v>0</v>
      </c>
      <c r="AY98" s="127">
        <f>'SO 101H - Komunikace - Ho...'!J36</f>
        <v>0</v>
      </c>
      <c r="AZ98" s="127">
        <f>'SO 101H - Komunikace - Ho...'!F33</f>
        <v>0</v>
      </c>
      <c r="BA98" s="127">
        <f>'SO 101H - Komunikace - Ho...'!F34</f>
        <v>0</v>
      </c>
      <c r="BB98" s="127">
        <f>'SO 101H - Komunikace - Ho...'!F35</f>
        <v>0</v>
      </c>
      <c r="BC98" s="127">
        <f>'SO 101H - Komunikace - Ho...'!F36</f>
        <v>0</v>
      </c>
      <c r="BD98" s="129">
        <f>'SO 101H - Komunikace - Ho...'!F37</f>
        <v>0</v>
      </c>
      <c r="BE98" s="7"/>
      <c r="BT98" s="130" t="s">
        <v>86</v>
      </c>
      <c r="BV98" s="130" t="s">
        <v>80</v>
      </c>
      <c r="BW98" s="130" t="s">
        <v>97</v>
      </c>
      <c r="BX98" s="130" t="s">
        <v>5</v>
      </c>
      <c r="CL98" s="130" t="s">
        <v>1</v>
      </c>
      <c r="CM98" s="130" t="s">
        <v>88</v>
      </c>
    </row>
    <row r="99" s="7" customFormat="1" ht="24.75" customHeight="1">
      <c r="A99" s="118" t="s">
        <v>82</v>
      </c>
      <c r="B99" s="119"/>
      <c r="C99" s="120"/>
      <c r="D99" s="121" t="s">
        <v>98</v>
      </c>
      <c r="E99" s="121"/>
      <c r="F99" s="121"/>
      <c r="G99" s="121"/>
      <c r="H99" s="121"/>
      <c r="I99" s="122"/>
      <c r="J99" s="121" t="s">
        <v>99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'SO 101.1 - Komunikace - v...'!J30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85</v>
      </c>
      <c r="AR99" s="125"/>
      <c r="AS99" s="126">
        <v>0</v>
      </c>
      <c r="AT99" s="127">
        <f>ROUND(SUM(AV99:AW99),2)</f>
        <v>0</v>
      </c>
      <c r="AU99" s="128">
        <f>'SO 101.1 - Komunikace - v...'!P125</f>
        <v>0</v>
      </c>
      <c r="AV99" s="127">
        <f>'SO 101.1 - Komunikace - v...'!J33</f>
        <v>0</v>
      </c>
      <c r="AW99" s="127">
        <f>'SO 101.1 - Komunikace - v...'!J34</f>
        <v>0</v>
      </c>
      <c r="AX99" s="127">
        <f>'SO 101.1 - Komunikace - v...'!J35</f>
        <v>0</v>
      </c>
      <c r="AY99" s="127">
        <f>'SO 101.1 - Komunikace - v...'!J36</f>
        <v>0</v>
      </c>
      <c r="AZ99" s="127">
        <f>'SO 101.1 - Komunikace - v...'!F33</f>
        <v>0</v>
      </c>
      <c r="BA99" s="127">
        <f>'SO 101.1 - Komunikace - v...'!F34</f>
        <v>0</v>
      </c>
      <c r="BB99" s="127">
        <f>'SO 101.1 - Komunikace - v...'!F35</f>
        <v>0</v>
      </c>
      <c r="BC99" s="127">
        <f>'SO 101.1 - Komunikace - v...'!F36</f>
        <v>0</v>
      </c>
      <c r="BD99" s="129">
        <f>'SO 101.1 - Komunikace - v...'!F37</f>
        <v>0</v>
      </c>
      <c r="BE99" s="7"/>
      <c r="BT99" s="130" t="s">
        <v>86</v>
      </c>
      <c r="BV99" s="130" t="s">
        <v>80</v>
      </c>
      <c r="BW99" s="130" t="s">
        <v>100</v>
      </c>
      <c r="BX99" s="130" t="s">
        <v>5</v>
      </c>
      <c r="CL99" s="130" t="s">
        <v>1</v>
      </c>
      <c r="CM99" s="130" t="s">
        <v>88</v>
      </c>
    </row>
    <row r="100" s="7" customFormat="1" ht="24.75" customHeight="1">
      <c r="A100" s="118" t="s">
        <v>82</v>
      </c>
      <c r="B100" s="119"/>
      <c r="C100" s="120"/>
      <c r="D100" s="121" t="s">
        <v>101</v>
      </c>
      <c r="E100" s="121"/>
      <c r="F100" s="121"/>
      <c r="G100" s="121"/>
      <c r="H100" s="121"/>
      <c r="I100" s="122"/>
      <c r="J100" s="121" t="s">
        <v>102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'SO 101.1H - Komunikace - ...'!J30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85</v>
      </c>
      <c r="AR100" s="125"/>
      <c r="AS100" s="126">
        <v>0</v>
      </c>
      <c r="AT100" s="127">
        <f>ROUND(SUM(AV100:AW100),2)</f>
        <v>0</v>
      </c>
      <c r="AU100" s="128">
        <f>'SO 101.1H - Komunikace - ...'!P125</f>
        <v>0</v>
      </c>
      <c r="AV100" s="127">
        <f>'SO 101.1H - Komunikace - ...'!J33</f>
        <v>0</v>
      </c>
      <c r="AW100" s="127">
        <f>'SO 101.1H - Komunikace - ...'!J34</f>
        <v>0</v>
      </c>
      <c r="AX100" s="127">
        <f>'SO 101.1H - Komunikace - ...'!J35</f>
        <v>0</v>
      </c>
      <c r="AY100" s="127">
        <f>'SO 101.1H - Komunikace - ...'!J36</f>
        <v>0</v>
      </c>
      <c r="AZ100" s="127">
        <f>'SO 101.1H - Komunikace - ...'!F33</f>
        <v>0</v>
      </c>
      <c r="BA100" s="127">
        <f>'SO 101.1H - Komunikace - ...'!F34</f>
        <v>0</v>
      </c>
      <c r="BB100" s="127">
        <f>'SO 101.1H - Komunikace - ...'!F35</f>
        <v>0</v>
      </c>
      <c r="BC100" s="127">
        <f>'SO 101.1H - Komunikace - ...'!F36</f>
        <v>0</v>
      </c>
      <c r="BD100" s="129">
        <f>'SO 101.1H - Komunikace - ...'!F37</f>
        <v>0</v>
      </c>
      <c r="BE100" s="7"/>
      <c r="BT100" s="130" t="s">
        <v>86</v>
      </c>
      <c r="BV100" s="130" t="s">
        <v>80</v>
      </c>
      <c r="BW100" s="130" t="s">
        <v>103</v>
      </c>
      <c r="BX100" s="130" t="s">
        <v>5</v>
      </c>
      <c r="CL100" s="130" t="s">
        <v>1</v>
      </c>
      <c r="CM100" s="130" t="s">
        <v>88</v>
      </c>
    </row>
    <row r="101" s="7" customFormat="1" ht="16.5" customHeight="1">
      <c r="A101" s="118" t="s">
        <v>82</v>
      </c>
      <c r="B101" s="119"/>
      <c r="C101" s="120"/>
      <c r="D101" s="121" t="s">
        <v>104</v>
      </c>
      <c r="E101" s="121"/>
      <c r="F101" s="121"/>
      <c r="G101" s="121"/>
      <c r="H101" s="121"/>
      <c r="I101" s="122"/>
      <c r="J101" s="121" t="s">
        <v>105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3">
        <f>'SO 103 - Elektroinstalace...'!J30</f>
        <v>0</v>
      </c>
      <c r="AH101" s="122"/>
      <c r="AI101" s="122"/>
      <c r="AJ101" s="122"/>
      <c r="AK101" s="122"/>
      <c r="AL101" s="122"/>
      <c r="AM101" s="122"/>
      <c r="AN101" s="123">
        <f>SUM(AG101,AT101)</f>
        <v>0</v>
      </c>
      <c r="AO101" s="122"/>
      <c r="AP101" s="122"/>
      <c r="AQ101" s="124" t="s">
        <v>85</v>
      </c>
      <c r="AR101" s="125"/>
      <c r="AS101" s="126">
        <v>0</v>
      </c>
      <c r="AT101" s="127">
        <f>ROUND(SUM(AV101:AW101),2)</f>
        <v>0</v>
      </c>
      <c r="AU101" s="128">
        <f>'SO 103 - Elektroinstalace...'!P125</f>
        <v>0</v>
      </c>
      <c r="AV101" s="127">
        <f>'SO 103 - Elektroinstalace...'!J33</f>
        <v>0</v>
      </c>
      <c r="AW101" s="127">
        <f>'SO 103 - Elektroinstalace...'!J34</f>
        <v>0</v>
      </c>
      <c r="AX101" s="127">
        <f>'SO 103 - Elektroinstalace...'!J35</f>
        <v>0</v>
      </c>
      <c r="AY101" s="127">
        <f>'SO 103 - Elektroinstalace...'!J36</f>
        <v>0</v>
      </c>
      <c r="AZ101" s="127">
        <f>'SO 103 - Elektroinstalace...'!F33</f>
        <v>0</v>
      </c>
      <c r="BA101" s="127">
        <f>'SO 103 - Elektroinstalace...'!F34</f>
        <v>0</v>
      </c>
      <c r="BB101" s="127">
        <f>'SO 103 - Elektroinstalace...'!F35</f>
        <v>0</v>
      </c>
      <c r="BC101" s="127">
        <f>'SO 103 - Elektroinstalace...'!F36</f>
        <v>0</v>
      </c>
      <c r="BD101" s="129">
        <f>'SO 103 - Elektroinstalace...'!F37</f>
        <v>0</v>
      </c>
      <c r="BE101" s="7"/>
      <c r="BT101" s="130" t="s">
        <v>86</v>
      </c>
      <c r="BV101" s="130" t="s">
        <v>80</v>
      </c>
      <c r="BW101" s="130" t="s">
        <v>106</v>
      </c>
      <c r="BX101" s="130" t="s">
        <v>5</v>
      </c>
      <c r="CL101" s="130" t="s">
        <v>1</v>
      </c>
      <c r="CM101" s="130" t="s">
        <v>88</v>
      </c>
    </row>
    <row r="102" s="7" customFormat="1" ht="16.5" customHeight="1">
      <c r="A102" s="118" t="s">
        <v>82</v>
      </c>
      <c r="B102" s="119"/>
      <c r="C102" s="120"/>
      <c r="D102" s="121" t="s">
        <v>107</v>
      </c>
      <c r="E102" s="121"/>
      <c r="F102" s="121"/>
      <c r="G102" s="121"/>
      <c r="H102" s="121"/>
      <c r="I102" s="122"/>
      <c r="J102" s="121" t="s">
        <v>108</v>
      </c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3">
        <f>'VON - Vedlejší a ostatní ...'!J30</f>
        <v>0</v>
      </c>
      <c r="AH102" s="122"/>
      <c r="AI102" s="122"/>
      <c r="AJ102" s="122"/>
      <c r="AK102" s="122"/>
      <c r="AL102" s="122"/>
      <c r="AM102" s="122"/>
      <c r="AN102" s="123">
        <f>SUM(AG102,AT102)</f>
        <v>0</v>
      </c>
      <c r="AO102" s="122"/>
      <c r="AP102" s="122"/>
      <c r="AQ102" s="124" t="s">
        <v>85</v>
      </c>
      <c r="AR102" s="125"/>
      <c r="AS102" s="131">
        <v>0</v>
      </c>
      <c r="AT102" s="132">
        <f>ROUND(SUM(AV102:AW102),2)</f>
        <v>0</v>
      </c>
      <c r="AU102" s="133">
        <f>'VON - Vedlejší a ostatní ...'!P122</f>
        <v>0</v>
      </c>
      <c r="AV102" s="132">
        <f>'VON - Vedlejší a ostatní ...'!J33</f>
        <v>0</v>
      </c>
      <c r="AW102" s="132">
        <f>'VON - Vedlejší a ostatní ...'!J34</f>
        <v>0</v>
      </c>
      <c r="AX102" s="132">
        <f>'VON - Vedlejší a ostatní ...'!J35</f>
        <v>0</v>
      </c>
      <c r="AY102" s="132">
        <f>'VON - Vedlejší a ostatní ...'!J36</f>
        <v>0</v>
      </c>
      <c r="AZ102" s="132">
        <f>'VON - Vedlejší a ostatní ...'!F33</f>
        <v>0</v>
      </c>
      <c r="BA102" s="132">
        <f>'VON - Vedlejší a ostatní ...'!F34</f>
        <v>0</v>
      </c>
      <c r="BB102" s="132">
        <f>'VON - Vedlejší a ostatní ...'!F35</f>
        <v>0</v>
      </c>
      <c r="BC102" s="132">
        <f>'VON - Vedlejší a ostatní ...'!F36</f>
        <v>0</v>
      </c>
      <c r="BD102" s="134">
        <f>'VON - Vedlejší a ostatní ...'!F37</f>
        <v>0</v>
      </c>
      <c r="BE102" s="7"/>
      <c r="BT102" s="130" t="s">
        <v>86</v>
      </c>
      <c r="BV102" s="130" t="s">
        <v>80</v>
      </c>
      <c r="BW102" s="130" t="s">
        <v>109</v>
      </c>
      <c r="BX102" s="130" t="s">
        <v>5</v>
      </c>
      <c r="CL102" s="130" t="s">
        <v>1</v>
      </c>
      <c r="CM102" s="130" t="s">
        <v>88</v>
      </c>
    </row>
    <row r="103" s="2" customFormat="1" ht="30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43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43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</row>
  </sheetData>
  <sheetProtection sheet="1" formatColumns="0" formatRows="0" objects="1" scenarios="1" spinCount="100000" saltValue="GZglGtCskqgUU8denzMq96mQ3/n4pBni0BEqdZOt1v8HMTEgZYHk8pXUbE4SrKd1l3APhkfdA8qBXfsd+qPwFA==" hashValue="VDaJ4u5TJmrPiDBBK8k7zx9iPbUqu7Hhsx3KIbZlVfNgfPiNYobOjPfm7TUN+jiOzorS3O2XAZf/1xEhMWMEKQ==" algorithmName="SHA-512" password="CC35"/>
  <mergeCells count="70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100 - Stavební část'!C2" display="/"/>
    <hyperlink ref="A96" location="'SO 100.1 - Elektroinstala...'!C2" display="/"/>
    <hyperlink ref="A97" location="'SO 101 - Komunikace '!C2" display="/"/>
    <hyperlink ref="A98" location="'SO 101H - Komunikace - Ho...'!C2" display="/"/>
    <hyperlink ref="A99" location="'SO 101.1 - Komunikace - v...'!C2" display="/"/>
    <hyperlink ref="A100" location="'SO 101.1H - Komunikace - ...'!C2" display="/"/>
    <hyperlink ref="A101" location="'SO 103 - Elektroinstalace...'!C2" display="/"/>
    <hyperlink ref="A102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hidden="1" s="1" customFormat="1" ht="24.96" customHeight="1">
      <c r="B4" s="19"/>
      <c r="D4" s="137" t="s">
        <v>110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>K.Vary, úpravy nástupních prostor a komunikací u Tržnice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111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112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26. 3. 2020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28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">
        <v>32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">
        <v>35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59.25" customHeight="1">
      <c r="A27" s="144"/>
      <c r="B27" s="145"/>
      <c r="C27" s="144"/>
      <c r="D27" s="144"/>
      <c r="E27" s="146" t="s">
        <v>37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38</v>
      </c>
      <c r="E30" s="37"/>
      <c r="F30" s="37"/>
      <c r="G30" s="37"/>
      <c r="H30" s="37"/>
      <c r="I30" s="37"/>
      <c r="J30" s="150">
        <f>ROUND(J141,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40</v>
      </c>
      <c r="G32" s="37"/>
      <c r="H32" s="37"/>
      <c r="I32" s="151" t="s">
        <v>39</v>
      </c>
      <c r="J32" s="151" t="s">
        <v>41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42</v>
      </c>
      <c r="E33" s="139" t="s">
        <v>43</v>
      </c>
      <c r="F33" s="153">
        <f>ROUND((SUM(BE141:BE768)),  2)</f>
        <v>0</v>
      </c>
      <c r="G33" s="37"/>
      <c r="H33" s="37"/>
      <c r="I33" s="154">
        <v>0.20999999999999999</v>
      </c>
      <c r="J33" s="153">
        <f>ROUND(((SUM(BE141:BE768))*I33),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44</v>
      </c>
      <c r="F34" s="153">
        <f>ROUND((SUM(BF141:BF768)),  2)</f>
        <v>0</v>
      </c>
      <c r="G34" s="37"/>
      <c r="H34" s="37"/>
      <c r="I34" s="154">
        <v>0.14999999999999999</v>
      </c>
      <c r="J34" s="153">
        <f>ROUND(((SUM(BF141:BF768))*I34),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45</v>
      </c>
      <c r="F35" s="153">
        <f>ROUND((SUM(BG141:BG768)),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46</v>
      </c>
      <c r="F36" s="153">
        <f>ROUND((SUM(BH141:BH768)),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47</v>
      </c>
      <c r="F37" s="153">
        <f>ROUND((SUM(BI141:BI768)),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51</v>
      </c>
      <c r="E50" s="163"/>
      <c r="F50" s="163"/>
      <c r="G50" s="162" t="s">
        <v>52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53</v>
      </c>
      <c r="E61" s="165"/>
      <c r="F61" s="166" t="s">
        <v>54</v>
      </c>
      <c r="G61" s="164" t="s">
        <v>53</v>
      </c>
      <c r="H61" s="165"/>
      <c r="I61" s="165"/>
      <c r="J61" s="167" t="s">
        <v>54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55</v>
      </c>
      <c r="E65" s="168"/>
      <c r="F65" s="168"/>
      <c r="G65" s="162" t="s">
        <v>56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53</v>
      </c>
      <c r="E76" s="165"/>
      <c r="F76" s="166" t="s">
        <v>54</v>
      </c>
      <c r="G76" s="164" t="s">
        <v>53</v>
      </c>
      <c r="H76" s="165"/>
      <c r="I76" s="165"/>
      <c r="J76" s="167" t="s">
        <v>54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K.Vary, úpravy nástupních prostor a komunikací u Tržnice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100 - Stavební část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Karlovy Vary</v>
      </c>
      <c r="G89" s="39"/>
      <c r="H89" s="39"/>
      <c r="I89" s="31" t="s">
        <v>23</v>
      </c>
      <c r="J89" s="78" t="str">
        <f>IF(J12="","",J12)</f>
        <v>26. 3. 2020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 xml:space="preserve"> </v>
      </c>
      <c r="G91" s="39"/>
      <c r="H91" s="39"/>
      <c r="I91" s="31" t="s">
        <v>31</v>
      </c>
      <c r="J91" s="35" t="str">
        <f>E21</f>
        <v>BPO spol.s r.o.Ostrov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>Jitka Durdíková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114</v>
      </c>
      <c r="D94" s="175"/>
      <c r="E94" s="175"/>
      <c r="F94" s="175"/>
      <c r="G94" s="175"/>
      <c r="H94" s="175"/>
      <c r="I94" s="175"/>
      <c r="J94" s="176" t="s">
        <v>115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116</v>
      </c>
      <c r="D96" s="39"/>
      <c r="E96" s="39"/>
      <c r="F96" s="39"/>
      <c r="G96" s="39"/>
      <c r="H96" s="39"/>
      <c r="I96" s="39"/>
      <c r="J96" s="109">
        <f>J141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117</v>
      </c>
    </row>
    <row r="97" s="9" customFormat="1" ht="24.96" customHeight="1">
      <c r="A97" s="9"/>
      <c r="B97" s="178"/>
      <c r="C97" s="179"/>
      <c r="D97" s="180" t="s">
        <v>118</v>
      </c>
      <c r="E97" s="181"/>
      <c r="F97" s="181"/>
      <c r="G97" s="181"/>
      <c r="H97" s="181"/>
      <c r="I97" s="181"/>
      <c r="J97" s="182">
        <f>J142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119</v>
      </c>
      <c r="E98" s="187"/>
      <c r="F98" s="187"/>
      <c r="G98" s="187"/>
      <c r="H98" s="187"/>
      <c r="I98" s="187"/>
      <c r="J98" s="188">
        <f>J143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120</v>
      </c>
      <c r="E99" s="187"/>
      <c r="F99" s="187"/>
      <c r="G99" s="187"/>
      <c r="H99" s="187"/>
      <c r="I99" s="187"/>
      <c r="J99" s="188">
        <f>J260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121</v>
      </c>
      <c r="E100" s="187"/>
      <c r="F100" s="187"/>
      <c r="G100" s="187"/>
      <c r="H100" s="187"/>
      <c r="I100" s="187"/>
      <c r="J100" s="188">
        <f>J300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122</v>
      </c>
      <c r="E101" s="187"/>
      <c r="F101" s="187"/>
      <c r="G101" s="187"/>
      <c r="H101" s="187"/>
      <c r="I101" s="187"/>
      <c r="J101" s="188">
        <f>J348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123</v>
      </c>
      <c r="E102" s="187"/>
      <c r="F102" s="187"/>
      <c r="G102" s="187"/>
      <c r="H102" s="187"/>
      <c r="I102" s="187"/>
      <c r="J102" s="188">
        <f>J361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124</v>
      </c>
      <c r="E103" s="187"/>
      <c r="F103" s="187"/>
      <c r="G103" s="187"/>
      <c r="H103" s="187"/>
      <c r="I103" s="187"/>
      <c r="J103" s="188">
        <f>J374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125</v>
      </c>
      <c r="E104" s="187"/>
      <c r="F104" s="187"/>
      <c r="G104" s="187"/>
      <c r="H104" s="187"/>
      <c r="I104" s="187"/>
      <c r="J104" s="188">
        <f>J381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126</v>
      </c>
      <c r="E105" s="187"/>
      <c r="F105" s="187"/>
      <c r="G105" s="187"/>
      <c r="H105" s="187"/>
      <c r="I105" s="187"/>
      <c r="J105" s="188">
        <f>J415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84"/>
      <c r="C106" s="185"/>
      <c r="D106" s="186" t="s">
        <v>127</v>
      </c>
      <c r="E106" s="187"/>
      <c r="F106" s="187"/>
      <c r="G106" s="187"/>
      <c r="H106" s="187"/>
      <c r="I106" s="187"/>
      <c r="J106" s="188">
        <f>J416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84"/>
      <c r="C107" s="185"/>
      <c r="D107" s="186" t="s">
        <v>128</v>
      </c>
      <c r="E107" s="187"/>
      <c r="F107" s="187"/>
      <c r="G107" s="187"/>
      <c r="H107" s="187"/>
      <c r="I107" s="187"/>
      <c r="J107" s="188">
        <f>J438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84"/>
      <c r="C108" s="185"/>
      <c r="D108" s="186" t="s">
        <v>129</v>
      </c>
      <c r="E108" s="187"/>
      <c r="F108" s="187"/>
      <c r="G108" s="187"/>
      <c r="H108" s="187"/>
      <c r="I108" s="187"/>
      <c r="J108" s="188">
        <f>J483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84"/>
      <c r="C109" s="185"/>
      <c r="D109" s="186" t="s">
        <v>130</v>
      </c>
      <c r="E109" s="187"/>
      <c r="F109" s="187"/>
      <c r="G109" s="187"/>
      <c r="H109" s="187"/>
      <c r="I109" s="187"/>
      <c r="J109" s="188">
        <f>J505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131</v>
      </c>
      <c r="E110" s="187"/>
      <c r="F110" s="187"/>
      <c r="G110" s="187"/>
      <c r="H110" s="187"/>
      <c r="I110" s="187"/>
      <c r="J110" s="188">
        <f>J529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4"/>
      <c r="C111" s="185"/>
      <c r="D111" s="186" t="s">
        <v>132</v>
      </c>
      <c r="E111" s="187"/>
      <c r="F111" s="187"/>
      <c r="G111" s="187"/>
      <c r="H111" s="187"/>
      <c r="I111" s="187"/>
      <c r="J111" s="188">
        <f>J550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78"/>
      <c r="C112" s="179"/>
      <c r="D112" s="180" t="s">
        <v>133</v>
      </c>
      <c r="E112" s="181"/>
      <c r="F112" s="181"/>
      <c r="G112" s="181"/>
      <c r="H112" s="181"/>
      <c r="I112" s="181"/>
      <c r="J112" s="182">
        <f>J553</f>
        <v>0</v>
      </c>
      <c r="K112" s="179"/>
      <c r="L112" s="183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84"/>
      <c r="C113" s="185"/>
      <c r="D113" s="186" t="s">
        <v>134</v>
      </c>
      <c r="E113" s="187"/>
      <c r="F113" s="187"/>
      <c r="G113" s="187"/>
      <c r="H113" s="187"/>
      <c r="I113" s="187"/>
      <c r="J113" s="188">
        <f>J554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4"/>
      <c r="C114" s="185"/>
      <c r="D114" s="186" t="s">
        <v>135</v>
      </c>
      <c r="E114" s="187"/>
      <c r="F114" s="187"/>
      <c r="G114" s="187"/>
      <c r="H114" s="187"/>
      <c r="I114" s="187"/>
      <c r="J114" s="188">
        <f>J565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4"/>
      <c r="C115" s="185"/>
      <c r="D115" s="186" t="s">
        <v>136</v>
      </c>
      <c r="E115" s="187"/>
      <c r="F115" s="187"/>
      <c r="G115" s="187"/>
      <c r="H115" s="187"/>
      <c r="I115" s="187"/>
      <c r="J115" s="188">
        <f>J616</f>
        <v>0</v>
      </c>
      <c r="K115" s="185"/>
      <c r="L115" s="18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4"/>
      <c r="C116" s="185"/>
      <c r="D116" s="186" t="s">
        <v>137</v>
      </c>
      <c r="E116" s="187"/>
      <c r="F116" s="187"/>
      <c r="G116" s="187"/>
      <c r="H116" s="187"/>
      <c r="I116" s="187"/>
      <c r="J116" s="188">
        <f>J629</f>
        <v>0</v>
      </c>
      <c r="K116" s="185"/>
      <c r="L116" s="18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4"/>
      <c r="C117" s="185"/>
      <c r="D117" s="186" t="s">
        <v>138</v>
      </c>
      <c r="E117" s="187"/>
      <c r="F117" s="187"/>
      <c r="G117" s="187"/>
      <c r="H117" s="187"/>
      <c r="I117" s="187"/>
      <c r="J117" s="188">
        <f>J649</f>
        <v>0</v>
      </c>
      <c r="K117" s="185"/>
      <c r="L117" s="18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4"/>
      <c r="C118" s="185"/>
      <c r="D118" s="186" t="s">
        <v>139</v>
      </c>
      <c r="E118" s="187"/>
      <c r="F118" s="187"/>
      <c r="G118" s="187"/>
      <c r="H118" s="187"/>
      <c r="I118" s="187"/>
      <c r="J118" s="188">
        <f>J668</f>
        <v>0</v>
      </c>
      <c r="K118" s="185"/>
      <c r="L118" s="18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4"/>
      <c r="C119" s="185"/>
      <c r="D119" s="186" t="s">
        <v>140</v>
      </c>
      <c r="E119" s="187"/>
      <c r="F119" s="187"/>
      <c r="G119" s="187"/>
      <c r="H119" s="187"/>
      <c r="I119" s="187"/>
      <c r="J119" s="188">
        <f>J690</f>
        <v>0</v>
      </c>
      <c r="K119" s="185"/>
      <c r="L119" s="18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78"/>
      <c r="C120" s="179"/>
      <c r="D120" s="180" t="s">
        <v>141</v>
      </c>
      <c r="E120" s="181"/>
      <c r="F120" s="181"/>
      <c r="G120" s="181"/>
      <c r="H120" s="181"/>
      <c r="I120" s="181"/>
      <c r="J120" s="182">
        <f>J737</f>
        <v>0</v>
      </c>
      <c r="K120" s="179"/>
      <c r="L120" s="183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9" customFormat="1" ht="24.96" customHeight="1">
      <c r="A121" s="9"/>
      <c r="B121" s="178"/>
      <c r="C121" s="179"/>
      <c r="D121" s="180" t="s">
        <v>142</v>
      </c>
      <c r="E121" s="181"/>
      <c r="F121" s="181"/>
      <c r="G121" s="181"/>
      <c r="H121" s="181"/>
      <c r="I121" s="181"/>
      <c r="J121" s="182">
        <f>J748</f>
        <v>0</v>
      </c>
      <c r="K121" s="179"/>
      <c r="L121" s="183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2" customFormat="1" ht="21.84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65"/>
      <c r="C123" s="66"/>
      <c r="D123" s="66"/>
      <c r="E123" s="66"/>
      <c r="F123" s="66"/>
      <c r="G123" s="66"/>
      <c r="H123" s="66"/>
      <c r="I123" s="66"/>
      <c r="J123" s="66"/>
      <c r="K123" s="66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7" s="2" customFormat="1" ht="6.96" customHeight="1">
      <c r="A127" s="37"/>
      <c r="B127" s="67"/>
      <c r="C127" s="68"/>
      <c r="D127" s="68"/>
      <c r="E127" s="68"/>
      <c r="F127" s="68"/>
      <c r="G127" s="68"/>
      <c r="H127" s="68"/>
      <c r="I127" s="68"/>
      <c r="J127" s="68"/>
      <c r="K127" s="68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24.96" customHeight="1">
      <c r="A128" s="37"/>
      <c r="B128" s="38"/>
      <c r="C128" s="22" t="s">
        <v>143</v>
      </c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2" customHeight="1">
      <c r="A130" s="37"/>
      <c r="B130" s="38"/>
      <c r="C130" s="31" t="s">
        <v>16</v>
      </c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6.5" customHeight="1">
      <c r="A131" s="37"/>
      <c r="B131" s="38"/>
      <c r="C131" s="39"/>
      <c r="D131" s="39"/>
      <c r="E131" s="173" t="str">
        <f>E7</f>
        <v>K.Vary, úpravy nástupních prostor a komunikací u Tržnice</v>
      </c>
      <c r="F131" s="31"/>
      <c r="G131" s="31"/>
      <c r="H131" s="31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2" customHeight="1">
      <c r="A132" s="37"/>
      <c r="B132" s="38"/>
      <c r="C132" s="31" t="s">
        <v>111</v>
      </c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6.5" customHeight="1">
      <c r="A133" s="37"/>
      <c r="B133" s="38"/>
      <c r="C133" s="39"/>
      <c r="D133" s="39"/>
      <c r="E133" s="75" t="str">
        <f>E9</f>
        <v>SO 100 - Stavební část</v>
      </c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6.96" customHeight="1">
      <c r="A134" s="37"/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2" customHeight="1">
      <c r="A135" s="37"/>
      <c r="B135" s="38"/>
      <c r="C135" s="31" t="s">
        <v>21</v>
      </c>
      <c r="D135" s="39"/>
      <c r="E135" s="39"/>
      <c r="F135" s="26" t="str">
        <f>F12</f>
        <v>Karlovy Vary</v>
      </c>
      <c r="G135" s="39"/>
      <c r="H135" s="39"/>
      <c r="I135" s="31" t="s">
        <v>23</v>
      </c>
      <c r="J135" s="78" t="str">
        <f>IF(J12="","",J12)</f>
        <v>26. 3. 2020</v>
      </c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6.96" customHeight="1">
      <c r="A136" s="37"/>
      <c r="B136" s="38"/>
      <c r="C136" s="39"/>
      <c r="D136" s="39"/>
      <c r="E136" s="39"/>
      <c r="F136" s="39"/>
      <c r="G136" s="39"/>
      <c r="H136" s="39"/>
      <c r="I136" s="39"/>
      <c r="J136" s="39"/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5.15" customHeight="1">
      <c r="A137" s="37"/>
      <c r="B137" s="38"/>
      <c r="C137" s="31" t="s">
        <v>25</v>
      </c>
      <c r="D137" s="39"/>
      <c r="E137" s="39"/>
      <c r="F137" s="26" t="str">
        <f>E15</f>
        <v xml:space="preserve"> </v>
      </c>
      <c r="G137" s="39"/>
      <c r="H137" s="39"/>
      <c r="I137" s="31" t="s">
        <v>31</v>
      </c>
      <c r="J137" s="35" t="str">
        <f>E21</f>
        <v>BPO spol.s r.o.Ostrov</v>
      </c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5.15" customHeight="1">
      <c r="A138" s="37"/>
      <c r="B138" s="38"/>
      <c r="C138" s="31" t="s">
        <v>29</v>
      </c>
      <c r="D138" s="39"/>
      <c r="E138" s="39"/>
      <c r="F138" s="26" t="str">
        <f>IF(E18="","",E18)</f>
        <v>Vyplň údaj</v>
      </c>
      <c r="G138" s="39"/>
      <c r="H138" s="39"/>
      <c r="I138" s="31" t="s">
        <v>34</v>
      </c>
      <c r="J138" s="35" t="str">
        <f>E24</f>
        <v>Jitka Durdíková</v>
      </c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10.32" customHeight="1">
      <c r="A139" s="37"/>
      <c r="B139" s="38"/>
      <c r="C139" s="39"/>
      <c r="D139" s="39"/>
      <c r="E139" s="39"/>
      <c r="F139" s="39"/>
      <c r="G139" s="39"/>
      <c r="H139" s="39"/>
      <c r="I139" s="39"/>
      <c r="J139" s="39"/>
      <c r="K139" s="39"/>
      <c r="L139" s="62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11" customFormat="1" ht="29.28" customHeight="1">
      <c r="A140" s="190"/>
      <c r="B140" s="191"/>
      <c r="C140" s="192" t="s">
        <v>144</v>
      </c>
      <c r="D140" s="193" t="s">
        <v>63</v>
      </c>
      <c r="E140" s="193" t="s">
        <v>59</v>
      </c>
      <c r="F140" s="193" t="s">
        <v>60</v>
      </c>
      <c r="G140" s="193" t="s">
        <v>145</v>
      </c>
      <c r="H140" s="193" t="s">
        <v>146</v>
      </c>
      <c r="I140" s="193" t="s">
        <v>147</v>
      </c>
      <c r="J140" s="193" t="s">
        <v>115</v>
      </c>
      <c r="K140" s="194" t="s">
        <v>148</v>
      </c>
      <c r="L140" s="195"/>
      <c r="M140" s="99" t="s">
        <v>1</v>
      </c>
      <c r="N140" s="100" t="s">
        <v>42</v>
      </c>
      <c r="O140" s="100" t="s">
        <v>149</v>
      </c>
      <c r="P140" s="100" t="s">
        <v>150</v>
      </c>
      <c r="Q140" s="100" t="s">
        <v>151</v>
      </c>
      <c r="R140" s="100" t="s">
        <v>152</v>
      </c>
      <c r="S140" s="100" t="s">
        <v>153</v>
      </c>
      <c r="T140" s="101" t="s">
        <v>154</v>
      </c>
      <c r="U140" s="190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</row>
    <row r="141" s="2" customFormat="1" ht="22.8" customHeight="1">
      <c r="A141" s="37"/>
      <c r="B141" s="38"/>
      <c r="C141" s="106" t="s">
        <v>155</v>
      </c>
      <c r="D141" s="39"/>
      <c r="E141" s="39"/>
      <c r="F141" s="39"/>
      <c r="G141" s="39"/>
      <c r="H141" s="39"/>
      <c r="I141" s="39"/>
      <c r="J141" s="196">
        <f>BK141</f>
        <v>0</v>
      </c>
      <c r="K141" s="39"/>
      <c r="L141" s="43"/>
      <c r="M141" s="102"/>
      <c r="N141" s="197"/>
      <c r="O141" s="103"/>
      <c r="P141" s="198">
        <f>P142+P553+P737+P748</f>
        <v>0</v>
      </c>
      <c r="Q141" s="103"/>
      <c r="R141" s="198">
        <f>R142+R553+R737+R748</f>
        <v>265.34566579</v>
      </c>
      <c r="S141" s="103"/>
      <c r="T141" s="199">
        <f>T142+T553+T737+T748</f>
        <v>23.725757540000004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77</v>
      </c>
      <c r="AU141" s="16" t="s">
        <v>117</v>
      </c>
      <c r="BK141" s="200">
        <f>BK142+BK553+BK737+BK748</f>
        <v>0</v>
      </c>
    </row>
    <row r="142" s="12" customFormat="1" ht="25.92" customHeight="1">
      <c r="A142" s="12"/>
      <c r="B142" s="201"/>
      <c r="C142" s="202"/>
      <c r="D142" s="203" t="s">
        <v>77</v>
      </c>
      <c r="E142" s="204" t="s">
        <v>156</v>
      </c>
      <c r="F142" s="204" t="s">
        <v>157</v>
      </c>
      <c r="G142" s="202"/>
      <c r="H142" s="202"/>
      <c r="I142" s="205"/>
      <c r="J142" s="206">
        <f>BK142</f>
        <v>0</v>
      </c>
      <c r="K142" s="202"/>
      <c r="L142" s="207"/>
      <c r="M142" s="208"/>
      <c r="N142" s="209"/>
      <c r="O142" s="209"/>
      <c r="P142" s="210">
        <f>P143+P260+P300+P348+P361+P374+P381+P415+P529+P550</f>
        <v>0</v>
      </c>
      <c r="Q142" s="209"/>
      <c r="R142" s="210">
        <f>R143+R260+R300+R348+R361+R374+R381+R415+R529+R550</f>
        <v>233.66708649</v>
      </c>
      <c r="S142" s="209"/>
      <c r="T142" s="211">
        <f>T143+T260+T300+T348+T361+T374+T381+T415+T529+T550</f>
        <v>23.725757540000004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2" t="s">
        <v>86</v>
      </c>
      <c r="AT142" s="213" t="s">
        <v>77</v>
      </c>
      <c r="AU142" s="213" t="s">
        <v>78</v>
      </c>
      <c r="AY142" s="212" t="s">
        <v>158</v>
      </c>
      <c r="BK142" s="214">
        <f>BK143+BK260+BK300+BK348+BK361+BK374+BK381+BK415+BK529+BK550</f>
        <v>0</v>
      </c>
    </row>
    <row r="143" s="12" customFormat="1" ht="22.8" customHeight="1">
      <c r="A143" s="12"/>
      <c r="B143" s="201"/>
      <c r="C143" s="202"/>
      <c r="D143" s="203" t="s">
        <v>77</v>
      </c>
      <c r="E143" s="215" t="s">
        <v>86</v>
      </c>
      <c r="F143" s="215" t="s">
        <v>159</v>
      </c>
      <c r="G143" s="202"/>
      <c r="H143" s="202"/>
      <c r="I143" s="205"/>
      <c r="J143" s="216">
        <f>BK143</f>
        <v>0</v>
      </c>
      <c r="K143" s="202"/>
      <c r="L143" s="207"/>
      <c r="M143" s="208"/>
      <c r="N143" s="209"/>
      <c r="O143" s="209"/>
      <c r="P143" s="210">
        <f>SUM(P144:P259)</f>
        <v>0</v>
      </c>
      <c r="Q143" s="209"/>
      <c r="R143" s="210">
        <f>SUM(R144:R259)</f>
        <v>31.199999999999999</v>
      </c>
      <c r="S143" s="209"/>
      <c r="T143" s="211">
        <f>SUM(T144:T259)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2" t="s">
        <v>86</v>
      </c>
      <c r="AT143" s="213" t="s">
        <v>77</v>
      </c>
      <c r="AU143" s="213" t="s">
        <v>86</v>
      </c>
      <c r="AY143" s="212" t="s">
        <v>158</v>
      </c>
      <c r="BK143" s="214">
        <f>SUM(BK144:BK259)</f>
        <v>0</v>
      </c>
    </row>
    <row r="144" s="2" customFormat="1" ht="21.75" customHeight="1">
      <c r="A144" s="37"/>
      <c r="B144" s="38"/>
      <c r="C144" s="217" t="s">
        <v>86</v>
      </c>
      <c r="D144" s="217" t="s">
        <v>160</v>
      </c>
      <c r="E144" s="218" t="s">
        <v>161</v>
      </c>
      <c r="F144" s="219" t="s">
        <v>162</v>
      </c>
      <c r="G144" s="220" t="s">
        <v>163</v>
      </c>
      <c r="H144" s="221">
        <v>114</v>
      </c>
      <c r="I144" s="222"/>
      <c r="J144" s="223">
        <f>ROUND(I144*H144,2)</f>
        <v>0</v>
      </c>
      <c r="K144" s="219" t="s">
        <v>164</v>
      </c>
      <c r="L144" s="43"/>
      <c r="M144" s="224" t="s">
        <v>1</v>
      </c>
      <c r="N144" s="225" t="s">
        <v>43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165</v>
      </c>
      <c r="AT144" s="228" t="s">
        <v>160</v>
      </c>
      <c r="AU144" s="228" t="s">
        <v>88</v>
      </c>
      <c r="AY144" s="16" t="s">
        <v>158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86</v>
      </c>
      <c r="BK144" s="229">
        <f>ROUND(I144*H144,2)</f>
        <v>0</v>
      </c>
      <c r="BL144" s="16" t="s">
        <v>165</v>
      </c>
      <c r="BM144" s="228" t="s">
        <v>166</v>
      </c>
    </row>
    <row r="145" s="2" customFormat="1">
      <c r="A145" s="37"/>
      <c r="B145" s="38"/>
      <c r="C145" s="39"/>
      <c r="D145" s="230" t="s">
        <v>167</v>
      </c>
      <c r="E145" s="39"/>
      <c r="F145" s="231" t="s">
        <v>168</v>
      </c>
      <c r="G145" s="39"/>
      <c r="H145" s="39"/>
      <c r="I145" s="232"/>
      <c r="J145" s="39"/>
      <c r="K145" s="39"/>
      <c r="L145" s="43"/>
      <c r="M145" s="233"/>
      <c r="N145" s="23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167</v>
      </c>
      <c r="AU145" s="16" t="s">
        <v>88</v>
      </c>
    </row>
    <row r="146" s="13" customFormat="1">
      <c r="A146" s="13"/>
      <c r="B146" s="235"/>
      <c r="C146" s="236"/>
      <c r="D146" s="230" t="s">
        <v>169</v>
      </c>
      <c r="E146" s="237" t="s">
        <v>1</v>
      </c>
      <c r="F146" s="238" t="s">
        <v>170</v>
      </c>
      <c r="G146" s="236"/>
      <c r="H146" s="239">
        <v>114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169</v>
      </c>
      <c r="AU146" s="245" t="s">
        <v>88</v>
      </c>
      <c r="AV146" s="13" t="s">
        <v>88</v>
      </c>
      <c r="AW146" s="13" t="s">
        <v>33</v>
      </c>
      <c r="AX146" s="13" t="s">
        <v>78</v>
      </c>
      <c r="AY146" s="245" t="s">
        <v>158</v>
      </c>
    </row>
    <row r="147" s="2" customFormat="1" ht="16.5" customHeight="1">
      <c r="A147" s="37"/>
      <c r="B147" s="38"/>
      <c r="C147" s="217" t="s">
        <v>88</v>
      </c>
      <c r="D147" s="217" t="s">
        <v>160</v>
      </c>
      <c r="E147" s="218" t="s">
        <v>171</v>
      </c>
      <c r="F147" s="219" t="s">
        <v>172</v>
      </c>
      <c r="G147" s="220" t="s">
        <v>163</v>
      </c>
      <c r="H147" s="221">
        <v>83.200000000000003</v>
      </c>
      <c r="I147" s="222"/>
      <c r="J147" s="223">
        <f>ROUND(I147*H147,2)</f>
        <v>0</v>
      </c>
      <c r="K147" s="219" t="s">
        <v>164</v>
      </c>
      <c r="L147" s="43"/>
      <c r="M147" s="224" t="s">
        <v>1</v>
      </c>
      <c r="N147" s="225" t="s">
        <v>43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165</v>
      </c>
      <c r="AT147" s="228" t="s">
        <v>160</v>
      </c>
      <c r="AU147" s="228" t="s">
        <v>88</v>
      </c>
      <c r="AY147" s="16" t="s">
        <v>158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86</v>
      </c>
      <c r="BK147" s="229">
        <f>ROUND(I147*H147,2)</f>
        <v>0</v>
      </c>
      <c r="BL147" s="16" t="s">
        <v>165</v>
      </c>
      <c r="BM147" s="228" t="s">
        <v>173</v>
      </c>
    </row>
    <row r="148" s="2" customFormat="1">
      <c r="A148" s="37"/>
      <c r="B148" s="38"/>
      <c r="C148" s="39"/>
      <c r="D148" s="230" t="s">
        <v>167</v>
      </c>
      <c r="E148" s="39"/>
      <c r="F148" s="231" t="s">
        <v>174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167</v>
      </c>
      <c r="AU148" s="16" t="s">
        <v>88</v>
      </c>
    </row>
    <row r="149" s="13" customFormat="1">
      <c r="A149" s="13"/>
      <c r="B149" s="235"/>
      <c r="C149" s="236"/>
      <c r="D149" s="230" t="s">
        <v>169</v>
      </c>
      <c r="E149" s="237" t="s">
        <v>1</v>
      </c>
      <c r="F149" s="238" t="s">
        <v>175</v>
      </c>
      <c r="G149" s="236"/>
      <c r="H149" s="239">
        <v>83.200000000000003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169</v>
      </c>
      <c r="AU149" s="245" t="s">
        <v>88</v>
      </c>
      <c r="AV149" s="13" t="s">
        <v>88</v>
      </c>
      <c r="AW149" s="13" t="s">
        <v>33</v>
      </c>
      <c r="AX149" s="13" t="s">
        <v>78</v>
      </c>
      <c r="AY149" s="245" t="s">
        <v>158</v>
      </c>
    </row>
    <row r="150" s="2" customFormat="1" ht="16.5" customHeight="1">
      <c r="A150" s="37"/>
      <c r="B150" s="38"/>
      <c r="C150" s="217" t="s">
        <v>176</v>
      </c>
      <c r="D150" s="217" t="s">
        <v>160</v>
      </c>
      <c r="E150" s="218" t="s">
        <v>177</v>
      </c>
      <c r="F150" s="219" t="s">
        <v>178</v>
      </c>
      <c r="G150" s="220" t="s">
        <v>163</v>
      </c>
      <c r="H150" s="221">
        <v>20.800000000000001</v>
      </c>
      <c r="I150" s="222"/>
      <c r="J150" s="223">
        <f>ROUND(I150*H150,2)</f>
        <v>0</v>
      </c>
      <c r="K150" s="219" t="s">
        <v>164</v>
      </c>
      <c r="L150" s="43"/>
      <c r="M150" s="224" t="s">
        <v>1</v>
      </c>
      <c r="N150" s="225" t="s">
        <v>43</v>
      </c>
      <c r="O150" s="90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165</v>
      </c>
      <c r="AT150" s="228" t="s">
        <v>160</v>
      </c>
      <c r="AU150" s="228" t="s">
        <v>88</v>
      </c>
      <c r="AY150" s="16" t="s">
        <v>158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86</v>
      </c>
      <c r="BK150" s="229">
        <f>ROUND(I150*H150,2)</f>
        <v>0</v>
      </c>
      <c r="BL150" s="16" t="s">
        <v>165</v>
      </c>
      <c r="BM150" s="228" t="s">
        <v>179</v>
      </c>
    </row>
    <row r="151" s="2" customFormat="1">
      <c r="A151" s="37"/>
      <c r="B151" s="38"/>
      <c r="C151" s="39"/>
      <c r="D151" s="230" t="s">
        <v>167</v>
      </c>
      <c r="E151" s="39"/>
      <c r="F151" s="231" t="s">
        <v>180</v>
      </c>
      <c r="G151" s="39"/>
      <c r="H151" s="39"/>
      <c r="I151" s="232"/>
      <c r="J151" s="39"/>
      <c r="K151" s="39"/>
      <c r="L151" s="43"/>
      <c r="M151" s="233"/>
      <c r="N151" s="234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167</v>
      </c>
      <c r="AU151" s="16" t="s">
        <v>88</v>
      </c>
    </row>
    <row r="152" s="13" customFormat="1">
      <c r="A152" s="13"/>
      <c r="B152" s="235"/>
      <c r="C152" s="236"/>
      <c r="D152" s="230" t="s">
        <v>169</v>
      </c>
      <c r="E152" s="237" t="s">
        <v>1</v>
      </c>
      <c r="F152" s="238" t="s">
        <v>181</v>
      </c>
      <c r="G152" s="236"/>
      <c r="H152" s="239">
        <v>20.800000000000001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169</v>
      </c>
      <c r="AU152" s="245" t="s">
        <v>88</v>
      </c>
      <c r="AV152" s="13" t="s">
        <v>88</v>
      </c>
      <c r="AW152" s="13" t="s">
        <v>33</v>
      </c>
      <c r="AX152" s="13" t="s">
        <v>78</v>
      </c>
      <c r="AY152" s="245" t="s">
        <v>158</v>
      </c>
    </row>
    <row r="153" s="2" customFormat="1" ht="21.75" customHeight="1">
      <c r="A153" s="37"/>
      <c r="B153" s="38"/>
      <c r="C153" s="217" t="s">
        <v>165</v>
      </c>
      <c r="D153" s="217" t="s">
        <v>160</v>
      </c>
      <c r="E153" s="218" t="s">
        <v>182</v>
      </c>
      <c r="F153" s="219" t="s">
        <v>183</v>
      </c>
      <c r="G153" s="220" t="s">
        <v>163</v>
      </c>
      <c r="H153" s="221">
        <v>2.8799999999999999</v>
      </c>
      <c r="I153" s="222"/>
      <c r="J153" s="223">
        <f>ROUND(I153*H153,2)</f>
        <v>0</v>
      </c>
      <c r="K153" s="219" t="s">
        <v>164</v>
      </c>
      <c r="L153" s="43"/>
      <c r="M153" s="224" t="s">
        <v>1</v>
      </c>
      <c r="N153" s="225" t="s">
        <v>43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165</v>
      </c>
      <c r="AT153" s="228" t="s">
        <v>160</v>
      </c>
      <c r="AU153" s="228" t="s">
        <v>88</v>
      </c>
      <c r="AY153" s="16" t="s">
        <v>158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86</v>
      </c>
      <c r="BK153" s="229">
        <f>ROUND(I153*H153,2)</f>
        <v>0</v>
      </c>
      <c r="BL153" s="16" t="s">
        <v>165</v>
      </c>
      <c r="BM153" s="228" t="s">
        <v>184</v>
      </c>
    </row>
    <row r="154" s="2" customFormat="1">
      <c r="A154" s="37"/>
      <c r="B154" s="38"/>
      <c r="C154" s="39"/>
      <c r="D154" s="230" t="s">
        <v>167</v>
      </c>
      <c r="E154" s="39"/>
      <c r="F154" s="231" t="s">
        <v>185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167</v>
      </c>
      <c r="AU154" s="16" t="s">
        <v>88</v>
      </c>
    </row>
    <row r="155" s="13" customFormat="1">
      <c r="A155" s="13"/>
      <c r="B155" s="235"/>
      <c r="C155" s="236"/>
      <c r="D155" s="230" t="s">
        <v>169</v>
      </c>
      <c r="E155" s="237" t="s">
        <v>1</v>
      </c>
      <c r="F155" s="238" t="s">
        <v>186</v>
      </c>
      <c r="G155" s="236"/>
      <c r="H155" s="239">
        <v>2.1600000000000001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169</v>
      </c>
      <c r="AU155" s="245" t="s">
        <v>88</v>
      </c>
      <c r="AV155" s="13" t="s">
        <v>88</v>
      </c>
      <c r="AW155" s="13" t="s">
        <v>33</v>
      </c>
      <c r="AX155" s="13" t="s">
        <v>78</v>
      </c>
      <c r="AY155" s="245" t="s">
        <v>158</v>
      </c>
    </row>
    <row r="156" s="13" customFormat="1">
      <c r="A156" s="13"/>
      <c r="B156" s="235"/>
      <c r="C156" s="236"/>
      <c r="D156" s="230" t="s">
        <v>169</v>
      </c>
      <c r="E156" s="237" t="s">
        <v>1</v>
      </c>
      <c r="F156" s="238" t="s">
        <v>187</v>
      </c>
      <c r="G156" s="236"/>
      <c r="H156" s="239">
        <v>0.71999999999999997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169</v>
      </c>
      <c r="AU156" s="245" t="s">
        <v>88</v>
      </c>
      <c r="AV156" s="13" t="s">
        <v>88</v>
      </c>
      <c r="AW156" s="13" t="s">
        <v>33</v>
      </c>
      <c r="AX156" s="13" t="s">
        <v>78</v>
      </c>
      <c r="AY156" s="245" t="s">
        <v>158</v>
      </c>
    </row>
    <row r="157" s="2" customFormat="1" ht="21.75" customHeight="1">
      <c r="A157" s="37"/>
      <c r="B157" s="38"/>
      <c r="C157" s="217" t="s">
        <v>188</v>
      </c>
      <c r="D157" s="217" t="s">
        <v>160</v>
      </c>
      <c r="E157" s="218" t="s">
        <v>189</v>
      </c>
      <c r="F157" s="219" t="s">
        <v>190</v>
      </c>
      <c r="G157" s="220" t="s">
        <v>163</v>
      </c>
      <c r="H157" s="221">
        <v>44.835999999999999</v>
      </c>
      <c r="I157" s="222"/>
      <c r="J157" s="223">
        <f>ROUND(I157*H157,2)</f>
        <v>0</v>
      </c>
      <c r="K157" s="219" t="s">
        <v>164</v>
      </c>
      <c r="L157" s="43"/>
      <c r="M157" s="224" t="s">
        <v>1</v>
      </c>
      <c r="N157" s="225" t="s">
        <v>43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165</v>
      </c>
      <c r="AT157" s="228" t="s">
        <v>160</v>
      </c>
      <c r="AU157" s="228" t="s">
        <v>88</v>
      </c>
      <c r="AY157" s="16" t="s">
        <v>158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86</v>
      </c>
      <c r="BK157" s="229">
        <f>ROUND(I157*H157,2)</f>
        <v>0</v>
      </c>
      <c r="BL157" s="16" t="s">
        <v>165</v>
      </c>
      <c r="BM157" s="228" t="s">
        <v>191</v>
      </c>
    </row>
    <row r="158" s="2" customFormat="1">
      <c r="A158" s="37"/>
      <c r="B158" s="38"/>
      <c r="C158" s="39"/>
      <c r="D158" s="230" t="s">
        <v>167</v>
      </c>
      <c r="E158" s="39"/>
      <c r="F158" s="231" t="s">
        <v>192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167</v>
      </c>
      <c r="AU158" s="16" t="s">
        <v>88</v>
      </c>
    </row>
    <row r="159" s="13" customFormat="1">
      <c r="A159" s="13"/>
      <c r="B159" s="235"/>
      <c r="C159" s="236"/>
      <c r="D159" s="230" t="s">
        <v>169</v>
      </c>
      <c r="E159" s="237" t="s">
        <v>1</v>
      </c>
      <c r="F159" s="238" t="s">
        <v>193</v>
      </c>
      <c r="G159" s="236"/>
      <c r="H159" s="239">
        <v>5.8360000000000003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169</v>
      </c>
      <c r="AU159" s="245" t="s">
        <v>88</v>
      </c>
      <c r="AV159" s="13" t="s">
        <v>88</v>
      </c>
      <c r="AW159" s="13" t="s">
        <v>33</v>
      </c>
      <c r="AX159" s="13" t="s">
        <v>78</v>
      </c>
      <c r="AY159" s="245" t="s">
        <v>158</v>
      </c>
    </row>
    <row r="160" s="14" customFormat="1">
      <c r="A160" s="14"/>
      <c r="B160" s="246"/>
      <c r="C160" s="247"/>
      <c r="D160" s="230" t="s">
        <v>169</v>
      </c>
      <c r="E160" s="248" t="s">
        <v>1</v>
      </c>
      <c r="F160" s="249" t="s">
        <v>194</v>
      </c>
      <c r="G160" s="247"/>
      <c r="H160" s="248" t="s">
        <v>1</v>
      </c>
      <c r="I160" s="250"/>
      <c r="J160" s="247"/>
      <c r="K160" s="247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169</v>
      </c>
      <c r="AU160" s="255" t="s">
        <v>88</v>
      </c>
      <c r="AV160" s="14" t="s">
        <v>86</v>
      </c>
      <c r="AW160" s="14" t="s">
        <v>33</v>
      </c>
      <c r="AX160" s="14" t="s">
        <v>78</v>
      </c>
      <c r="AY160" s="255" t="s">
        <v>158</v>
      </c>
    </row>
    <row r="161" s="13" customFormat="1">
      <c r="A161" s="13"/>
      <c r="B161" s="235"/>
      <c r="C161" s="236"/>
      <c r="D161" s="230" t="s">
        <v>169</v>
      </c>
      <c r="E161" s="237" t="s">
        <v>1</v>
      </c>
      <c r="F161" s="238" t="s">
        <v>195</v>
      </c>
      <c r="G161" s="236"/>
      <c r="H161" s="239">
        <v>39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169</v>
      </c>
      <c r="AU161" s="245" t="s">
        <v>88</v>
      </c>
      <c r="AV161" s="13" t="s">
        <v>88</v>
      </c>
      <c r="AW161" s="13" t="s">
        <v>33</v>
      </c>
      <c r="AX161" s="13" t="s">
        <v>78</v>
      </c>
      <c r="AY161" s="245" t="s">
        <v>158</v>
      </c>
    </row>
    <row r="162" s="2" customFormat="1" ht="16.5" customHeight="1">
      <c r="A162" s="37"/>
      <c r="B162" s="38"/>
      <c r="C162" s="217" t="s">
        <v>196</v>
      </c>
      <c r="D162" s="217" t="s">
        <v>160</v>
      </c>
      <c r="E162" s="218" t="s">
        <v>197</v>
      </c>
      <c r="F162" s="219" t="s">
        <v>198</v>
      </c>
      <c r="G162" s="220" t="s">
        <v>199</v>
      </c>
      <c r="H162" s="221">
        <v>168.25</v>
      </c>
      <c r="I162" s="222"/>
      <c r="J162" s="223">
        <f>ROUND(I162*H162,2)</f>
        <v>0</v>
      </c>
      <c r="K162" s="219" t="s">
        <v>164</v>
      </c>
      <c r="L162" s="43"/>
      <c r="M162" s="224" t="s">
        <v>1</v>
      </c>
      <c r="N162" s="225" t="s">
        <v>43</v>
      </c>
      <c r="O162" s="9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165</v>
      </c>
      <c r="AT162" s="228" t="s">
        <v>160</v>
      </c>
      <c r="AU162" s="228" t="s">
        <v>88</v>
      </c>
      <c r="AY162" s="16" t="s">
        <v>158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86</v>
      </c>
      <c r="BK162" s="229">
        <f>ROUND(I162*H162,2)</f>
        <v>0</v>
      </c>
      <c r="BL162" s="16" t="s">
        <v>165</v>
      </c>
      <c r="BM162" s="228" t="s">
        <v>200</v>
      </c>
    </row>
    <row r="163" s="2" customFormat="1">
      <c r="A163" s="37"/>
      <c r="B163" s="38"/>
      <c r="C163" s="39"/>
      <c r="D163" s="230" t="s">
        <v>167</v>
      </c>
      <c r="E163" s="39"/>
      <c r="F163" s="231" t="s">
        <v>201</v>
      </c>
      <c r="G163" s="39"/>
      <c r="H163" s="39"/>
      <c r="I163" s="232"/>
      <c r="J163" s="39"/>
      <c r="K163" s="39"/>
      <c r="L163" s="43"/>
      <c r="M163" s="233"/>
      <c r="N163" s="234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167</v>
      </c>
      <c r="AU163" s="16" t="s">
        <v>88</v>
      </c>
    </row>
    <row r="164" s="13" customFormat="1">
      <c r="A164" s="13"/>
      <c r="B164" s="235"/>
      <c r="C164" s="236"/>
      <c r="D164" s="230" t="s">
        <v>169</v>
      </c>
      <c r="E164" s="237" t="s">
        <v>1</v>
      </c>
      <c r="F164" s="238" t="s">
        <v>202</v>
      </c>
      <c r="G164" s="236"/>
      <c r="H164" s="239">
        <v>32.25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169</v>
      </c>
      <c r="AU164" s="245" t="s">
        <v>88</v>
      </c>
      <c r="AV164" s="13" t="s">
        <v>88</v>
      </c>
      <c r="AW164" s="13" t="s">
        <v>33</v>
      </c>
      <c r="AX164" s="13" t="s">
        <v>78</v>
      </c>
      <c r="AY164" s="245" t="s">
        <v>158</v>
      </c>
    </row>
    <row r="165" s="13" customFormat="1">
      <c r="A165" s="13"/>
      <c r="B165" s="235"/>
      <c r="C165" s="236"/>
      <c r="D165" s="230" t="s">
        <v>169</v>
      </c>
      <c r="E165" s="237" t="s">
        <v>1</v>
      </c>
      <c r="F165" s="238" t="s">
        <v>203</v>
      </c>
      <c r="G165" s="236"/>
      <c r="H165" s="239">
        <v>6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169</v>
      </c>
      <c r="AU165" s="245" t="s">
        <v>88</v>
      </c>
      <c r="AV165" s="13" t="s">
        <v>88</v>
      </c>
      <c r="AW165" s="13" t="s">
        <v>33</v>
      </c>
      <c r="AX165" s="13" t="s">
        <v>78</v>
      </c>
      <c r="AY165" s="245" t="s">
        <v>158</v>
      </c>
    </row>
    <row r="166" s="13" customFormat="1">
      <c r="A166" s="13"/>
      <c r="B166" s="235"/>
      <c r="C166" s="236"/>
      <c r="D166" s="230" t="s">
        <v>169</v>
      </c>
      <c r="E166" s="237" t="s">
        <v>1</v>
      </c>
      <c r="F166" s="238" t="s">
        <v>204</v>
      </c>
      <c r="G166" s="236"/>
      <c r="H166" s="239">
        <v>130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169</v>
      </c>
      <c r="AU166" s="245" t="s">
        <v>88</v>
      </c>
      <c r="AV166" s="13" t="s">
        <v>88</v>
      </c>
      <c r="AW166" s="13" t="s">
        <v>33</v>
      </c>
      <c r="AX166" s="13" t="s">
        <v>78</v>
      </c>
      <c r="AY166" s="245" t="s">
        <v>158</v>
      </c>
    </row>
    <row r="167" s="2" customFormat="1" ht="16.5" customHeight="1">
      <c r="A167" s="37"/>
      <c r="B167" s="38"/>
      <c r="C167" s="217" t="s">
        <v>205</v>
      </c>
      <c r="D167" s="217" t="s">
        <v>160</v>
      </c>
      <c r="E167" s="218" t="s">
        <v>206</v>
      </c>
      <c r="F167" s="219" t="s">
        <v>207</v>
      </c>
      <c r="G167" s="220" t="s">
        <v>163</v>
      </c>
      <c r="H167" s="221">
        <v>2.593</v>
      </c>
      <c r="I167" s="222"/>
      <c r="J167" s="223">
        <f>ROUND(I167*H167,2)</f>
        <v>0</v>
      </c>
      <c r="K167" s="219" t="s">
        <v>164</v>
      </c>
      <c r="L167" s="43"/>
      <c r="M167" s="224" t="s">
        <v>1</v>
      </c>
      <c r="N167" s="225" t="s">
        <v>43</v>
      </c>
      <c r="O167" s="90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165</v>
      </c>
      <c r="AT167" s="228" t="s">
        <v>160</v>
      </c>
      <c r="AU167" s="228" t="s">
        <v>88</v>
      </c>
      <c r="AY167" s="16" t="s">
        <v>158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86</v>
      </c>
      <c r="BK167" s="229">
        <f>ROUND(I167*H167,2)</f>
        <v>0</v>
      </c>
      <c r="BL167" s="16" t="s">
        <v>165</v>
      </c>
      <c r="BM167" s="228" t="s">
        <v>208</v>
      </c>
    </row>
    <row r="168" s="2" customFormat="1">
      <c r="A168" s="37"/>
      <c r="B168" s="38"/>
      <c r="C168" s="39"/>
      <c r="D168" s="230" t="s">
        <v>167</v>
      </c>
      <c r="E168" s="39"/>
      <c r="F168" s="231" t="s">
        <v>209</v>
      </c>
      <c r="G168" s="39"/>
      <c r="H168" s="39"/>
      <c r="I168" s="232"/>
      <c r="J168" s="39"/>
      <c r="K168" s="39"/>
      <c r="L168" s="43"/>
      <c r="M168" s="233"/>
      <c r="N168" s="23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167</v>
      </c>
      <c r="AU168" s="16" t="s">
        <v>88</v>
      </c>
    </row>
    <row r="169" s="13" customFormat="1">
      <c r="A169" s="13"/>
      <c r="B169" s="235"/>
      <c r="C169" s="236"/>
      <c r="D169" s="230" t="s">
        <v>169</v>
      </c>
      <c r="E169" s="237" t="s">
        <v>1</v>
      </c>
      <c r="F169" s="238" t="s">
        <v>210</v>
      </c>
      <c r="G169" s="236"/>
      <c r="H169" s="239">
        <v>0.27200000000000002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169</v>
      </c>
      <c r="AU169" s="245" t="s">
        <v>88</v>
      </c>
      <c r="AV169" s="13" t="s">
        <v>88</v>
      </c>
      <c r="AW169" s="13" t="s">
        <v>33</v>
      </c>
      <c r="AX169" s="13" t="s">
        <v>78</v>
      </c>
      <c r="AY169" s="245" t="s">
        <v>158</v>
      </c>
    </row>
    <row r="170" s="13" customFormat="1">
      <c r="A170" s="13"/>
      <c r="B170" s="235"/>
      <c r="C170" s="236"/>
      <c r="D170" s="230" t="s">
        <v>169</v>
      </c>
      <c r="E170" s="237" t="s">
        <v>1</v>
      </c>
      <c r="F170" s="238" t="s">
        <v>211</v>
      </c>
      <c r="G170" s="236"/>
      <c r="H170" s="239">
        <v>0.17899999999999999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169</v>
      </c>
      <c r="AU170" s="245" t="s">
        <v>88</v>
      </c>
      <c r="AV170" s="13" t="s">
        <v>88</v>
      </c>
      <c r="AW170" s="13" t="s">
        <v>33</v>
      </c>
      <c r="AX170" s="13" t="s">
        <v>78</v>
      </c>
      <c r="AY170" s="245" t="s">
        <v>158</v>
      </c>
    </row>
    <row r="171" s="13" customFormat="1">
      <c r="A171" s="13"/>
      <c r="B171" s="235"/>
      <c r="C171" s="236"/>
      <c r="D171" s="230" t="s">
        <v>169</v>
      </c>
      <c r="E171" s="237" t="s">
        <v>1</v>
      </c>
      <c r="F171" s="238" t="s">
        <v>212</v>
      </c>
      <c r="G171" s="236"/>
      <c r="H171" s="239">
        <v>2.1419999999999999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169</v>
      </c>
      <c r="AU171" s="245" t="s">
        <v>88</v>
      </c>
      <c r="AV171" s="13" t="s">
        <v>88</v>
      </c>
      <c r="AW171" s="13" t="s">
        <v>33</v>
      </c>
      <c r="AX171" s="13" t="s">
        <v>78</v>
      </c>
      <c r="AY171" s="245" t="s">
        <v>158</v>
      </c>
    </row>
    <row r="172" s="2" customFormat="1" ht="16.5" customHeight="1">
      <c r="A172" s="37"/>
      <c r="B172" s="38"/>
      <c r="C172" s="217" t="s">
        <v>213</v>
      </c>
      <c r="D172" s="217" t="s">
        <v>160</v>
      </c>
      <c r="E172" s="218" t="s">
        <v>214</v>
      </c>
      <c r="F172" s="219" t="s">
        <v>215</v>
      </c>
      <c r="G172" s="220" t="s">
        <v>163</v>
      </c>
      <c r="H172" s="221">
        <v>259.39600000000002</v>
      </c>
      <c r="I172" s="222"/>
      <c r="J172" s="223">
        <f>ROUND(I172*H172,2)</f>
        <v>0</v>
      </c>
      <c r="K172" s="219" t="s">
        <v>164</v>
      </c>
      <c r="L172" s="43"/>
      <c r="M172" s="224" t="s">
        <v>1</v>
      </c>
      <c r="N172" s="225" t="s">
        <v>43</v>
      </c>
      <c r="O172" s="90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8" t="s">
        <v>165</v>
      </c>
      <c r="AT172" s="228" t="s">
        <v>160</v>
      </c>
      <c r="AU172" s="228" t="s">
        <v>88</v>
      </c>
      <c r="AY172" s="16" t="s">
        <v>158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6" t="s">
        <v>86</v>
      </c>
      <c r="BK172" s="229">
        <f>ROUND(I172*H172,2)</f>
        <v>0</v>
      </c>
      <c r="BL172" s="16" t="s">
        <v>165</v>
      </c>
      <c r="BM172" s="228" t="s">
        <v>216</v>
      </c>
    </row>
    <row r="173" s="2" customFormat="1">
      <c r="A173" s="37"/>
      <c r="B173" s="38"/>
      <c r="C173" s="39"/>
      <c r="D173" s="230" t="s">
        <v>167</v>
      </c>
      <c r="E173" s="39"/>
      <c r="F173" s="231" t="s">
        <v>217</v>
      </c>
      <c r="G173" s="39"/>
      <c r="H173" s="39"/>
      <c r="I173" s="232"/>
      <c r="J173" s="39"/>
      <c r="K173" s="39"/>
      <c r="L173" s="43"/>
      <c r="M173" s="233"/>
      <c r="N173" s="234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167</v>
      </c>
      <c r="AU173" s="16" t="s">
        <v>88</v>
      </c>
    </row>
    <row r="174" s="13" customFormat="1">
      <c r="A174" s="13"/>
      <c r="B174" s="235"/>
      <c r="C174" s="236"/>
      <c r="D174" s="230" t="s">
        <v>169</v>
      </c>
      <c r="E174" s="237" t="s">
        <v>1</v>
      </c>
      <c r="F174" s="238" t="s">
        <v>170</v>
      </c>
      <c r="G174" s="236"/>
      <c r="H174" s="239">
        <v>114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169</v>
      </c>
      <c r="AU174" s="245" t="s">
        <v>88</v>
      </c>
      <c r="AV174" s="13" t="s">
        <v>88</v>
      </c>
      <c r="AW174" s="13" t="s">
        <v>33</v>
      </c>
      <c r="AX174" s="13" t="s">
        <v>78</v>
      </c>
      <c r="AY174" s="245" t="s">
        <v>158</v>
      </c>
    </row>
    <row r="175" s="13" customFormat="1">
      <c r="A175" s="13"/>
      <c r="B175" s="235"/>
      <c r="C175" s="236"/>
      <c r="D175" s="230" t="s">
        <v>169</v>
      </c>
      <c r="E175" s="237" t="s">
        <v>1</v>
      </c>
      <c r="F175" s="238" t="s">
        <v>175</v>
      </c>
      <c r="G175" s="236"/>
      <c r="H175" s="239">
        <v>83.200000000000003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169</v>
      </c>
      <c r="AU175" s="245" t="s">
        <v>88</v>
      </c>
      <c r="AV175" s="13" t="s">
        <v>88</v>
      </c>
      <c r="AW175" s="13" t="s">
        <v>33</v>
      </c>
      <c r="AX175" s="13" t="s">
        <v>78</v>
      </c>
      <c r="AY175" s="245" t="s">
        <v>158</v>
      </c>
    </row>
    <row r="176" s="13" customFormat="1">
      <c r="A176" s="13"/>
      <c r="B176" s="235"/>
      <c r="C176" s="236"/>
      <c r="D176" s="230" t="s">
        <v>169</v>
      </c>
      <c r="E176" s="237" t="s">
        <v>1</v>
      </c>
      <c r="F176" s="238" t="s">
        <v>193</v>
      </c>
      <c r="G176" s="236"/>
      <c r="H176" s="239">
        <v>5.8360000000000003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169</v>
      </c>
      <c r="AU176" s="245" t="s">
        <v>88</v>
      </c>
      <c r="AV176" s="13" t="s">
        <v>88</v>
      </c>
      <c r="AW176" s="13" t="s">
        <v>33</v>
      </c>
      <c r="AX176" s="13" t="s">
        <v>78</v>
      </c>
      <c r="AY176" s="245" t="s">
        <v>158</v>
      </c>
    </row>
    <row r="177" s="14" customFormat="1">
      <c r="A177" s="14"/>
      <c r="B177" s="246"/>
      <c r="C177" s="247"/>
      <c r="D177" s="230" t="s">
        <v>169</v>
      </c>
      <c r="E177" s="248" t="s">
        <v>1</v>
      </c>
      <c r="F177" s="249" t="s">
        <v>194</v>
      </c>
      <c r="G177" s="247"/>
      <c r="H177" s="248" t="s">
        <v>1</v>
      </c>
      <c r="I177" s="250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169</v>
      </c>
      <c r="AU177" s="255" t="s">
        <v>88</v>
      </c>
      <c r="AV177" s="14" t="s">
        <v>86</v>
      </c>
      <c r="AW177" s="14" t="s">
        <v>33</v>
      </c>
      <c r="AX177" s="14" t="s">
        <v>78</v>
      </c>
      <c r="AY177" s="255" t="s">
        <v>158</v>
      </c>
    </row>
    <row r="178" s="13" customFormat="1">
      <c r="A178" s="13"/>
      <c r="B178" s="235"/>
      <c r="C178" s="236"/>
      <c r="D178" s="230" t="s">
        <v>169</v>
      </c>
      <c r="E178" s="237" t="s">
        <v>1</v>
      </c>
      <c r="F178" s="238" t="s">
        <v>195</v>
      </c>
      <c r="G178" s="236"/>
      <c r="H178" s="239">
        <v>39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169</v>
      </c>
      <c r="AU178" s="245" t="s">
        <v>88</v>
      </c>
      <c r="AV178" s="13" t="s">
        <v>88</v>
      </c>
      <c r="AW178" s="13" t="s">
        <v>33</v>
      </c>
      <c r="AX178" s="13" t="s">
        <v>78</v>
      </c>
      <c r="AY178" s="245" t="s">
        <v>158</v>
      </c>
    </row>
    <row r="179" s="13" customFormat="1">
      <c r="A179" s="13"/>
      <c r="B179" s="235"/>
      <c r="C179" s="236"/>
      <c r="D179" s="230" t="s">
        <v>169</v>
      </c>
      <c r="E179" s="237" t="s">
        <v>1</v>
      </c>
      <c r="F179" s="238" t="s">
        <v>218</v>
      </c>
      <c r="G179" s="236"/>
      <c r="H179" s="239">
        <v>2.278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169</v>
      </c>
      <c r="AU179" s="245" t="s">
        <v>88</v>
      </c>
      <c r="AV179" s="13" t="s">
        <v>88</v>
      </c>
      <c r="AW179" s="13" t="s">
        <v>33</v>
      </c>
      <c r="AX179" s="13" t="s">
        <v>78</v>
      </c>
      <c r="AY179" s="245" t="s">
        <v>158</v>
      </c>
    </row>
    <row r="180" s="13" customFormat="1">
      <c r="A180" s="13"/>
      <c r="B180" s="235"/>
      <c r="C180" s="236"/>
      <c r="D180" s="230" t="s">
        <v>169</v>
      </c>
      <c r="E180" s="237" t="s">
        <v>1</v>
      </c>
      <c r="F180" s="238" t="s">
        <v>219</v>
      </c>
      <c r="G180" s="236"/>
      <c r="H180" s="239">
        <v>0.42399999999999999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169</v>
      </c>
      <c r="AU180" s="245" t="s">
        <v>88</v>
      </c>
      <c r="AV180" s="13" t="s">
        <v>88</v>
      </c>
      <c r="AW180" s="13" t="s">
        <v>33</v>
      </c>
      <c r="AX180" s="13" t="s">
        <v>78</v>
      </c>
      <c r="AY180" s="245" t="s">
        <v>158</v>
      </c>
    </row>
    <row r="181" s="13" customFormat="1">
      <c r="A181" s="13"/>
      <c r="B181" s="235"/>
      <c r="C181" s="236"/>
      <c r="D181" s="230" t="s">
        <v>169</v>
      </c>
      <c r="E181" s="237" t="s">
        <v>1</v>
      </c>
      <c r="F181" s="238" t="s">
        <v>220</v>
      </c>
      <c r="G181" s="236"/>
      <c r="H181" s="239">
        <v>9.1850000000000005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169</v>
      </c>
      <c r="AU181" s="245" t="s">
        <v>88</v>
      </c>
      <c r="AV181" s="13" t="s">
        <v>88</v>
      </c>
      <c r="AW181" s="13" t="s">
        <v>33</v>
      </c>
      <c r="AX181" s="13" t="s">
        <v>78</v>
      </c>
      <c r="AY181" s="245" t="s">
        <v>158</v>
      </c>
    </row>
    <row r="182" s="13" customFormat="1">
      <c r="A182" s="13"/>
      <c r="B182" s="235"/>
      <c r="C182" s="236"/>
      <c r="D182" s="230" t="s">
        <v>169</v>
      </c>
      <c r="E182" s="237" t="s">
        <v>1</v>
      </c>
      <c r="F182" s="238" t="s">
        <v>210</v>
      </c>
      <c r="G182" s="236"/>
      <c r="H182" s="239">
        <v>0.27200000000000002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169</v>
      </c>
      <c r="AU182" s="245" t="s">
        <v>88</v>
      </c>
      <c r="AV182" s="13" t="s">
        <v>88</v>
      </c>
      <c r="AW182" s="13" t="s">
        <v>33</v>
      </c>
      <c r="AX182" s="13" t="s">
        <v>78</v>
      </c>
      <c r="AY182" s="245" t="s">
        <v>158</v>
      </c>
    </row>
    <row r="183" s="13" customFormat="1">
      <c r="A183" s="13"/>
      <c r="B183" s="235"/>
      <c r="C183" s="236"/>
      <c r="D183" s="230" t="s">
        <v>169</v>
      </c>
      <c r="E183" s="237" t="s">
        <v>1</v>
      </c>
      <c r="F183" s="238" t="s">
        <v>211</v>
      </c>
      <c r="G183" s="236"/>
      <c r="H183" s="239">
        <v>0.17899999999999999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169</v>
      </c>
      <c r="AU183" s="245" t="s">
        <v>88</v>
      </c>
      <c r="AV183" s="13" t="s">
        <v>88</v>
      </c>
      <c r="AW183" s="13" t="s">
        <v>33</v>
      </c>
      <c r="AX183" s="13" t="s">
        <v>78</v>
      </c>
      <c r="AY183" s="245" t="s">
        <v>158</v>
      </c>
    </row>
    <row r="184" s="13" customFormat="1">
      <c r="A184" s="13"/>
      <c r="B184" s="235"/>
      <c r="C184" s="236"/>
      <c r="D184" s="230" t="s">
        <v>169</v>
      </c>
      <c r="E184" s="237" t="s">
        <v>1</v>
      </c>
      <c r="F184" s="238" t="s">
        <v>212</v>
      </c>
      <c r="G184" s="236"/>
      <c r="H184" s="239">
        <v>2.1419999999999999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169</v>
      </c>
      <c r="AU184" s="245" t="s">
        <v>88</v>
      </c>
      <c r="AV184" s="13" t="s">
        <v>88</v>
      </c>
      <c r="AW184" s="13" t="s">
        <v>33</v>
      </c>
      <c r="AX184" s="13" t="s">
        <v>78</v>
      </c>
      <c r="AY184" s="245" t="s">
        <v>158</v>
      </c>
    </row>
    <row r="185" s="13" customFormat="1">
      <c r="A185" s="13"/>
      <c r="B185" s="235"/>
      <c r="C185" s="236"/>
      <c r="D185" s="230" t="s">
        <v>169</v>
      </c>
      <c r="E185" s="237" t="s">
        <v>1</v>
      </c>
      <c r="F185" s="238" t="s">
        <v>221</v>
      </c>
      <c r="G185" s="236"/>
      <c r="H185" s="239">
        <v>2.1600000000000001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169</v>
      </c>
      <c r="AU185" s="245" t="s">
        <v>88</v>
      </c>
      <c r="AV185" s="13" t="s">
        <v>88</v>
      </c>
      <c r="AW185" s="13" t="s">
        <v>33</v>
      </c>
      <c r="AX185" s="13" t="s">
        <v>78</v>
      </c>
      <c r="AY185" s="245" t="s">
        <v>158</v>
      </c>
    </row>
    <row r="186" s="13" customFormat="1">
      <c r="A186" s="13"/>
      <c r="B186" s="235"/>
      <c r="C186" s="236"/>
      <c r="D186" s="230" t="s">
        <v>169</v>
      </c>
      <c r="E186" s="237" t="s">
        <v>1</v>
      </c>
      <c r="F186" s="238" t="s">
        <v>222</v>
      </c>
      <c r="G186" s="236"/>
      <c r="H186" s="239">
        <v>0.71999999999999997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169</v>
      </c>
      <c r="AU186" s="245" t="s">
        <v>88</v>
      </c>
      <c r="AV186" s="13" t="s">
        <v>88</v>
      </c>
      <c r="AW186" s="13" t="s">
        <v>33</v>
      </c>
      <c r="AX186" s="13" t="s">
        <v>78</v>
      </c>
      <c r="AY186" s="245" t="s">
        <v>158</v>
      </c>
    </row>
    <row r="187" s="2" customFormat="1" ht="16.5" customHeight="1">
      <c r="A187" s="37"/>
      <c r="B187" s="38"/>
      <c r="C187" s="217" t="s">
        <v>223</v>
      </c>
      <c r="D187" s="217" t="s">
        <v>160</v>
      </c>
      <c r="E187" s="218" t="s">
        <v>224</v>
      </c>
      <c r="F187" s="219" t="s">
        <v>225</v>
      </c>
      <c r="G187" s="220" t="s">
        <v>163</v>
      </c>
      <c r="H187" s="221">
        <v>20.800000000000001</v>
      </c>
      <c r="I187" s="222"/>
      <c r="J187" s="223">
        <f>ROUND(I187*H187,2)</f>
        <v>0</v>
      </c>
      <c r="K187" s="219" t="s">
        <v>164</v>
      </c>
      <c r="L187" s="43"/>
      <c r="M187" s="224" t="s">
        <v>1</v>
      </c>
      <c r="N187" s="225" t="s">
        <v>43</v>
      </c>
      <c r="O187" s="90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165</v>
      </c>
      <c r="AT187" s="228" t="s">
        <v>160</v>
      </c>
      <c r="AU187" s="228" t="s">
        <v>88</v>
      </c>
      <c r="AY187" s="16" t="s">
        <v>158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86</v>
      </c>
      <c r="BK187" s="229">
        <f>ROUND(I187*H187,2)</f>
        <v>0</v>
      </c>
      <c r="BL187" s="16" t="s">
        <v>165</v>
      </c>
      <c r="BM187" s="228" t="s">
        <v>226</v>
      </c>
    </row>
    <row r="188" s="2" customFormat="1">
      <c r="A188" s="37"/>
      <c r="B188" s="38"/>
      <c r="C188" s="39"/>
      <c r="D188" s="230" t="s">
        <v>167</v>
      </c>
      <c r="E188" s="39"/>
      <c r="F188" s="231" t="s">
        <v>227</v>
      </c>
      <c r="G188" s="39"/>
      <c r="H188" s="39"/>
      <c r="I188" s="232"/>
      <c r="J188" s="39"/>
      <c r="K188" s="39"/>
      <c r="L188" s="43"/>
      <c r="M188" s="233"/>
      <c r="N188" s="234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167</v>
      </c>
      <c r="AU188" s="16" t="s">
        <v>88</v>
      </c>
    </row>
    <row r="189" s="13" customFormat="1">
      <c r="A189" s="13"/>
      <c r="B189" s="235"/>
      <c r="C189" s="236"/>
      <c r="D189" s="230" t="s">
        <v>169</v>
      </c>
      <c r="E189" s="237" t="s">
        <v>1</v>
      </c>
      <c r="F189" s="238" t="s">
        <v>181</v>
      </c>
      <c r="G189" s="236"/>
      <c r="H189" s="239">
        <v>20.800000000000001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169</v>
      </c>
      <c r="AU189" s="245" t="s">
        <v>88</v>
      </c>
      <c r="AV189" s="13" t="s">
        <v>88</v>
      </c>
      <c r="AW189" s="13" t="s">
        <v>33</v>
      </c>
      <c r="AX189" s="13" t="s">
        <v>78</v>
      </c>
      <c r="AY189" s="245" t="s">
        <v>158</v>
      </c>
    </row>
    <row r="190" s="2" customFormat="1" ht="16.5" customHeight="1">
      <c r="A190" s="37"/>
      <c r="B190" s="38"/>
      <c r="C190" s="217" t="s">
        <v>228</v>
      </c>
      <c r="D190" s="217" t="s">
        <v>160</v>
      </c>
      <c r="E190" s="218" t="s">
        <v>229</v>
      </c>
      <c r="F190" s="219" t="s">
        <v>230</v>
      </c>
      <c r="G190" s="220" t="s">
        <v>231</v>
      </c>
      <c r="H190" s="221">
        <v>504.35300000000001</v>
      </c>
      <c r="I190" s="222"/>
      <c r="J190" s="223">
        <f>ROUND(I190*H190,2)</f>
        <v>0</v>
      </c>
      <c r="K190" s="219" t="s">
        <v>164</v>
      </c>
      <c r="L190" s="43"/>
      <c r="M190" s="224" t="s">
        <v>1</v>
      </c>
      <c r="N190" s="225" t="s">
        <v>43</v>
      </c>
      <c r="O190" s="90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8" t="s">
        <v>165</v>
      </c>
      <c r="AT190" s="228" t="s">
        <v>160</v>
      </c>
      <c r="AU190" s="228" t="s">
        <v>88</v>
      </c>
      <c r="AY190" s="16" t="s">
        <v>158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6" t="s">
        <v>86</v>
      </c>
      <c r="BK190" s="229">
        <f>ROUND(I190*H190,2)</f>
        <v>0</v>
      </c>
      <c r="BL190" s="16" t="s">
        <v>165</v>
      </c>
      <c r="BM190" s="228" t="s">
        <v>232</v>
      </c>
    </row>
    <row r="191" s="2" customFormat="1">
      <c r="A191" s="37"/>
      <c r="B191" s="38"/>
      <c r="C191" s="39"/>
      <c r="D191" s="230" t="s">
        <v>167</v>
      </c>
      <c r="E191" s="39"/>
      <c r="F191" s="231" t="s">
        <v>233</v>
      </c>
      <c r="G191" s="39"/>
      <c r="H191" s="39"/>
      <c r="I191" s="232"/>
      <c r="J191" s="39"/>
      <c r="K191" s="39"/>
      <c r="L191" s="43"/>
      <c r="M191" s="233"/>
      <c r="N191" s="234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167</v>
      </c>
      <c r="AU191" s="16" t="s">
        <v>88</v>
      </c>
    </row>
    <row r="192" s="13" customFormat="1">
      <c r="A192" s="13"/>
      <c r="B192" s="235"/>
      <c r="C192" s="236"/>
      <c r="D192" s="230" t="s">
        <v>169</v>
      </c>
      <c r="E192" s="237" t="s">
        <v>1</v>
      </c>
      <c r="F192" s="238" t="s">
        <v>170</v>
      </c>
      <c r="G192" s="236"/>
      <c r="H192" s="239">
        <v>114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169</v>
      </c>
      <c r="AU192" s="245" t="s">
        <v>88</v>
      </c>
      <c r="AV192" s="13" t="s">
        <v>88</v>
      </c>
      <c r="AW192" s="13" t="s">
        <v>33</v>
      </c>
      <c r="AX192" s="13" t="s">
        <v>78</v>
      </c>
      <c r="AY192" s="245" t="s">
        <v>158</v>
      </c>
    </row>
    <row r="193" s="13" customFormat="1">
      <c r="A193" s="13"/>
      <c r="B193" s="235"/>
      <c r="C193" s="236"/>
      <c r="D193" s="230" t="s">
        <v>169</v>
      </c>
      <c r="E193" s="237" t="s">
        <v>1</v>
      </c>
      <c r="F193" s="238" t="s">
        <v>234</v>
      </c>
      <c r="G193" s="236"/>
      <c r="H193" s="239">
        <v>104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169</v>
      </c>
      <c r="AU193" s="245" t="s">
        <v>88</v>
      </c>
      <c r="AV193" s="13" t="s">
        <v>88</v>
      </c>
      <c r="AW193" s="13" t="s">
        <v>33</v>
      </c>
      <c r="AX193" s="13" t="s">
        <v>78</v>
      </c>
      <c r="AY193" s="245" t="s">
        <v>158</v>
      </c>
    </row>
    <row r="194" s="13" customFormat="1">
      <c r="A194" s="13"/>
      <c r="B194" s="235"/>
      <c r="C194" s="236"/>
      <c r="D194" s="230" t="s">
        <v>169</v>
      </c>
      <c r="E194" s="237" t="s">
        <v>1</v>
      </c>
      <c r="F194" s="238" t="s">
        <v>218</v>
      </c>
      <c r="G194" s="236"/>
      <c r="H194" s="239">
        <v>2.278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169</v>
      </c>
      <c r="AU194" s="245" t="s">
        <v>88</v>
      </c>
      <c r="AV194" s="13" t="s">
        <v>88</v>
      </c>
      <c r="AW194" s="13" t="s">
        <v>33</v>
      </c>
      <c r="AX194" s="13" t="s">
        <v>78</v>
      </c>
      <c r="AY194" s="245" t="s">
        <v>158</v>
      </c>
    </row>
    <row r="195" s="13" customFormat="1">
      <c r="A195" s="13"/>
      <c r="B195" s="235"/>
      <c r="C195" s="236"/>
      <c r="D195" s="230" t="s">
        <v>169</v>
      </c>
      <c r="E195" s="237" t="s">
        <v>1</v>
      </c>
      <c r="F195" s="238" t="s">
        <v>219</v>
      </c>
      <c r="G195" s="236"/>
      <c r="H195" s="239">
        <v>0.42399999999999999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169</v>
      </c>
      <c r="AU195" s="245" t="s">
        <v>88</v>
      </c>
      <c r="AV195" s="13" t="s">
        <v>88</v>
      </c>
      <c r="AW195" s="13" t="s">
        <v>33</v>
      </c>
      <c r="AX195" s="13" t="s">
        <v>78</v>
      </c>
      <c r="AY195" s="245" t="s">
        <v>158</v>
      </c>
    </row>
    <row r="196" s="13" customFormat="1">
      <c r="A196" s="13"/>
      <c r="B196" s="235"/>
      <c r="C196" s="236"/>
      <c r="D196" s="230" t="s">
        <v>169</v>
      </c>
      <c r="E196" s="237" t="s">
        <v>1</v>
      </c>
      <c r="F196" s="238" t="s">
        <v>220</v>
      </c>
      <c r="G196" s="236"/>
      <c r="H196" s="239">
        <v>9.1850000000000005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169</v>
      </c>
      <c r="AU196" s="245" t="s">
        <v>88</v>
      </c>
      <c r="AV196" s="13" t="s">
        <v>88</v>
      </c>
      <c r="AW196" s="13" t="s">
        <v>33</v>
      </c>
      <c r="AX196" s="13" t="s">
        <v>78</v>
      </c>
      <c r="AY196" s="245" t="s">
        <v>158</v>
      </c>
    </row>
    <row r="197" s="13" customFormat="1">
      <c r="A197" s="13"/>
      <c r="B197" s="235"/>
      <c r="C197" s="236"/>
      <c r="D197" s="230" t="s">
        <v>169</v>
      </c>
      <c r="E197" s="237" t="s">
        <v>1</v>
      </c>
      <c r="F197" s="238" t="s">
        <v>210</v>
      </c>
      <c r="G197" s="236"/>
      <c r="H197" s="239">
        <v>0.27200000000000002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169</v>
      </c>
      <c r="AU197" s="245" t="s">
        <v>88</v>
      </c>
      <c r="AV197" s="13" t="s">
        <v>88</v>
      </c>
      <c r="AW197" s="13" t="s">
        <v>33</v>
      </c>
      <c r="AX197" s="13" t="s">
        <v>78</v>
      </c>
      <c r="AY197" s="245" t="s">
        <v>158</v>
      </c>
    </row>
    <row r="198" s="13" customFormat="1">
      <c r="A198" s="13"/>
      <c r="B198" s="235"/>
      <c r="C198" s="236"/>
      <c r="D198" s="230" t="s">
        <v>169</v>
      </c>
      <c r="E198" s="237" t="s">
        <v>1</v>
      </c>
      <c r="F198" s="238" t="s">
        <v>211</v>
      </c>
      <c r="G198" s="236"/>
      <c r="H198" s="239">
        <v>0.17899999999999999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169</v>
      </c>
      <c r="AU198" s="245" t="s">
        <v>88</v>
      </c>
      <c r="AV198" s="13" t="s">
        <v>88</v>
      </c>
      <c r="AW198" s="13" t="s">
        <v>33</v>
      </c>
      <c r="AX198" s="13" t="s">
        <v>78</v>
      </c>
      <c r="AY198" s="245" t="s">
        <v>158</v>
      </c>
    </row>
    <row r="199" s="13" customFormat="1">
      <c r="A199" s="13"/>
      <c r="B199" s="235"/>
      <c r="C199" s="236"/>
      <c r="D199" s="230" t="s">
        <v>169</v>
      </c>
      <c r="E199" s="237" t="s">
        <v>1</v>
      </c>
      <c r="F199" s="238" t="s">
        <v>212</v>
      </c>
      <c r="G199" s="236"/>
      <c r="H199" s="239">
        <v>2.1419999999999999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169</v>
      </c>
      <c r="AU199" s="245" t="s">
        <v>88</v>
      </c>
      <c r="AV199" s="13" t="s">
        <v>88</v>
      </c>
      <c r="AW199" s="13" t="s">
        <v>33</v>
      </c>
      <c r="AX199" s="13" t="s">
        <v>78</v>
      </c>
      <c r="AY199" s="245" t="s">
        <v>158</v>
      </c>
    </row>
    <row r="200" s="13" customFormat="1">
      <c r="A200" s="13"/>
      <c r="B200" s="235"/>
      <c r="C200" s="236"/>
      <c r="D200" s="230" t="s">
        <v>169</v>
      </c>
      <c r="E200" s="237" t="s">
        <v>1</v>
      </c>
      <c r="F200" s="238" t="s">
        <v>235</v>
      </c>
      <c r="G200" s="236"/>
      <c r="H200" s="239">
        <v>2.1600000000000001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169</v>
      </c>
      <c r="AU200" s="245" t="s">
        <v>88</v>
      </c>
      <c r="AV200" s="13" t="s">
        <v>88</v>
      </c>
      <c r="AW200" s="13" t="s">
        <v>33</v>
      </c>
      <c r="AX200" s="13" t="s">
        <v>78</v>
      </c>
      <c r="AY200" s="245" t="s">
        <v>158</v>
      </c>
    </row>
    <row r="201" s="13" customFormat="1">
      <c r="A201" s="13"/>
      <c r="B201" s="235"/>
      <c r="C201" s="236"/>
      <c r="D201" s="230" t="s">
        <v>169</v>
      </c>
      <c r="E201" s="237" t="s">
        <v>1</v>
      </c>
      <c r="F201" s="238" t="s">
        <v>222</v>
      </c>
      <c r="G201" s="236"/>
      <c r="H201" s="239">
        <v>0.71999999999999997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169</v>
      </c>
      <c r="AU201" s="245" t="s">
        <v>88</v>
      </c>
      <c r="AV201" s="13" t="s">
        <v>88</v>
      </c>
      <c r="AW201" s="13" t="s">
        <v>33</v>
      </c>
      <c r="AX201" s="13" t="s">
        <v>78</v>
      </c>
      <c r="AY201" s="245" t="s">
        <v>158</v>
      </c>
    </row>
    <row r="202" s="14" customFormat="1">
      <c r="A202" s="14"/>
      <c r="B202" s="246"/>
      <c r="C202" s="247"/>
      <c r="D202" s="230" t="s">
        <v>169</v>
      </c>
      <c r="E202" s="248" t="s">
        <v>1</v>
      </c>
      <c r="F202" s="249" t="s">
        <v>194</v>
      </c>
      <c r="G202" s="247"/>
      <c r="H202" s="248" t="s">
        <v>1</v>
      </c>
      <c r="I202" s="250"/>
      <c r="J202" s="247"/>
      <c r="K202" s="247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169</v>
      </c>
      <c r="AU202" s="255" t="s">
        <v>88</v>
      </c>
      <c r="AV202" s="14" t="s">
        <v>86</v>
      </c>
      <c r="AW202" s="14" t="s">
        <v>33</v>
      </c>
      <c r="AX202" s="14" t="s">
        <v>78</v>
      </c>
      <c r="AY202" s="255" t="s">
        <v>158</v>
      </c>
    </row>
    <row r="203" s="13" customFormat="1">
      <c r="A203" s="13"/>
      <c r="B203" s="235"/>
      <c r="C203" s="236"/>
      <c r="D203" s="230" t="s">
        <v>169</v>
      </c>
      <c r="E203" s="237" t="s">
        <v>1</v>
      </c>
      <c r="F203" s="238" t="s">
        <v>195</v>
      </c>
      <c r="G203" s="236"/>
      <c r="H203" s="239">
        <v>39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169</v>
      </c>
      <c r="AU203" s="245" t="s">
        <v>88</v>
      </c>
      <c r="AV203" s="13" t="s">
        <v>88</v>
      </c>
      <c r="AW203" s="13" t="s">
        <v>33</v>
      </c>
      <c r="AX203" s="13" t="s">
        <v>78</v>
      </c>
      <c r="AY203" s="245" t="s">
        <v>158</v>
      </c>
    </row>
    <row r="204" s="13" customFormat="1">
      <c r="A204" s="13"/>
      <c r="B204" s="235"/>
      <c r="C204" s="236"/>
      <c r="D204" s="230" t="s">
        <v>169</v>
      </c>
      <c r="E204" s="237" t="s">
        <v>1</v>
      </c>
      <c r="F204" s="238" t="s">
        <v>193</v>
      </c>
      <c r="G204" s="236"/>
      <c r="H204" s="239">
        <v>5.8360000000000003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169</v>
      </c>
      <c r="AU204" s="245" t="s">
        <v>88</v>
      </c>
      <c r="AV204" s="13" t="s">
        <v>88</v>
      </c>
      <c r="AW204" s="13" t="s">
        <v>33</v>
      </c>
      <c r="AX204" s="13" t="s">
        <v>78</v>
      </c>
      <c r="AY204" s="245" t="s">
        <v>158</v>
      </c>
    </row>
    <row r="205" s="13" customFormat="1">
      <c r="A205" s="13"/>
      <c r="B205" s="235"/>
      <c r="C205" s="236"/>
      <c r="D205" s="230" t="s">
        <v>169</v>
      </c>
      <c r="E205" s="236"/>
      <c r="F205" s="238" t="s">
        <v>236</v>
      </c>
      <c r="G205" s="236"/>
      <c r="H205" s="239">
        <v>504.35300000000001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169</v>
      </c>
      <c r="AU205" s="245" t="s">
        <v>88</v>
      </c>
      <c r="AV205" s="13" t="s">
        <v>88</v>
      </c>
      <c r="AW205" s="13" t="s">
        <v>4</v>
      </c>
      <c r="AX205" s="13" t="s">
        <v>86</v>
      </c>
      <c r="AY205" s="245" t="s">
        <v>158</v>
      </c>
    </row>
    <row r="206" s="2" customFormat="1" ht="16.5" customHeight="1">
      <c r="A206" s="37"/>
      <c r="B206" s="38"/>
      <c r="C206" s="217" t="s">
        <v>237</v>
      </c>
      <c r="D206" s="217" t="s">
        <v>160</v>
      </c>
      <c r="E206" s="218" t="s">
        <v>238</v>
      </c>
      <c r="F206" s="219" t="s">
        <v>239</v>
      </c>
      <c r="G206" s="220" t="s">
        <v>163</v>
      </c>
      <c r="H206" s="221">
        <v>280.19600000000003</v>
      </c>
      <c r="I206" s="222"/>
      <c r="J206" s="223">
        <f>ROUND(I206*H206,2)</f>
        <v>0</v>
      </c>
      <c r="K206" s="219" t="s">
        <v>164</v>
      </c>
      <c r="L206" s="43"/>
      <c r="M206" s="224" t="s">
        <v>1</v>
      </c>
      <c r="N206" s="225" t="s">
        <v>43</v>
      </c>
      <c r="O206" s="90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8" t="s">
        <v>165</v>
      </c>
      <c r="AT206" s="228" t="s">
        <v>160</v>
      </c>
      <c r="AU206" s="228" t="s">
        <v>88</v>
      </c>
      <c r="AY206" s="16" t="s">
        <v>158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6" t="s">
        <v>86</v>
      </c>
      <c r="BK206" s="229">
        <f>ROUND(I206*H206,2)</f>
        <v>0</v>
      </c>
      <c r="BL206" s="16" t="s">
        <v>165</v>
      </c>
      <c r="BM206" s="228" t="s">
        <v>240</v>
      </c>
    </row>
    <row r="207" s="2" customFormat="1">
      <c r="A207" s="37"/>
      <c r="B207" s="38"/>
      <c r="C207" s="39"/>
      <c r="D207" s="230" t="s">
        <v>167</v>
      </c>
      <c r="E207" s="39"/>
      <c r="F207" s="231" t="s">
        <v>241</v>
      </c>
      <c r="G207" s="39"/>
      <c r="H207" s="39"/>
      <c r="I207" s="232"/>
      <c r="J207" s="39"/>
      <c r="K207" s="39"/>
      <c r="L207" s="43"/>
      <c r="M207" s="233"/>
      <c r="N207" s="234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167</v>
      </c>
      <c r="AU207" s="16" t="s">
        <v>88</v>
      </c>
    </row>
    <row r="208" s="13" customFormat="1">
      <c r="A208" s="13"/>
      <c r="B208" s="235"/>
      <c r="C208" s="236"/>
      <c r="D208" s="230" t="s">
        <v>169</v>
      </c>
      <c r="E208" s="237" t="s">
        <v>1</v>
      </c>
      <c r="F208" s="238" t="s">
        <v>170</v>
      </c>
      <c r="G208" s="236"/>
      <c r="H208" s="239">
        <v>114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169</v>
      </c>
      <c r="AU208" s="245" t="s">
        <v>88</v>
      </c>
      <c r="AV208" s="13" t="s">
        <v>88</v>
      </c>
      <c r="AW208" s="13" t="s">
        <v>33</v>
      </c>
      <c r="AX208" s="13" t="s">
        <v>78</v>
      </c>
      <c r="AY208" s="245" t="s">
        <v>158</v>
      </c>
    </row>
    <row r="209" s="13" customFormat="1">
      <c r="A209" s="13"/>
      <c r="B209" s="235"/>
      <c r="C209" s="236"/>
      <c r="D209" s="230" t="s">
        <v>169</v>
      </c>
      <c r="E209" s="237" t="s">
        <v>1</v>
      </c>
      <c r="F209" s="238" t="s">
        <v>234</v>
      </c>
      <c r="G209" s="236"/>
      <c r="H209" s="239">
        <v>104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169</v>
      </c>
      <c r="AU209" s="245" t="s">
        <v>88</v>
      </c>
      <c r="AV209" s="13" t="s">
        <v>88</v>
      </c>
      <c r="AW209" s="13" t="s">
        <v>33</v>
      </c>
      <c r="AX209" s="13" t="s">
        <v>78</v>
      </c>
      <c r="AY209" s="245" t="s">
        <v>158</v>
      </c>
    </row>
    <row r="210" s="13" customFormat="1">
      <c r="A210" s="13"/>
      <c r="B210" s="235"/>
      <c r="C210" s="236"/>
      <c r="D210" s="230" t="s">
        <v>169</v>
      </c>
      <c r="E210" s="237" t="s">
        <v>1</v>
      </c>
      <c r="F210" s="238" t="s">
        <v>193</v>
      </c>
      <c r="G210" s="236"/>
      <c r="H210" s="239">
        <v>5.8360000000000003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169</v>
      </c>
      <c r="AU210" s="245" t="s">
        <v>88</v>
      </c>
      <c r="AV210" s="13" t="s">
        <v>88</v>
      </c>
      <c r="AW210" s="13" t="s">
        <v>33</v>
      </c>
      <c r="AX210" s="13" t="s">
        <v>78</v>
      </c>
      <c r="AY210" s="245" t="s">
        <v>158</v>
      </c>
    </row>
    <row r="211" s="13" customFormat="1">
      <c r="A211" s="13"/>
      <c r="B211" s="235"/>
      <c r="C211" s="236"/>
      <c r="D211" s="230" t="s">
        <v>169</v>
      </c>
      <c r="E211" s="237" t="s">
        <v>1</v>
      </c>
      <c r="F211" s="238" t="s">
        <v>218</v>
      </c>
      <c r="G211" s="236"/>
      <c r="H211" s="239">
        <v>2.278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169</v>
      </c>
      <c r="AU211" s="245" t="s">
        <v>88</v>
      </c>
      <c r="AV211" s="13" t="s">
        <v>88</v>
      </c>
      <c r="AW211" s="13" t="s">
        <v>33</v>
      </c>
      <c r="AX211" s="13" t="s">
        <v>78</v>
      </c>
      <c r="AY211" s="245" t="s">
        <v>158</v>
      </c>
    </row>
    <row r="212" s="13" customFormat="1">
      <c r="A212" s="13"/>
      <c r="B212" s="235"/>
      <c r="C212" s="236"/>
      <c r="D212" s="230" t="s">
        <v>169</v>
      </c>
      <c r="E212" s="237" t="s">
        <v>1</v>
      </c>
      <c r="F212" s="238" t="s">
        <v>219</v>
      </c>
      <c r="G212" s="236"/>
      <c r="H212" s="239">
        <v>0.42399999999999999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169</v>
      </c>
      <c r="AU212" s="245" t="s">
        <v>88</v>
      </c>
      <c r="AV212" s="13" t="s">
        <v>88</v>
      </c>
      <c r="AW212" s="13" t="s">
        <v>33</v>
      </c>
      <c r="AX212" s="13" t="s">
        <v>78</v>
      </c>
      <c r="AY212" s="245" t="s">
        <v>158</v>
      </c>
    </row>
    <row r="213" s="13" customFormat="1">
      <c r="A213" s="13"/>
      <c r="B213" s="235"/>
      <c r="C213" s="236"/>
      <c r="D213" s="230" t="s">
        <v>169</v>
      </c>
      <c r="E213" s="237" t="s">
        <v>1</v>
      </c>
      <c r="F213" s="238" t="s">
        <v>220</v>
      </c>
      <c r="G213" s="236"/>
      <c r="H213" s="239">
        <v>9.1850000000000005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169</v>
      </c>
      <c r="AU213" s="245" t="s">
        <v>88</v>
      </c>
      <c r="AV213" s="13" t="s">
        <v>88</v>
      </c>
      <c r="AW213" s="13" t="s">
        <v>33</v>
      </c>
      <c r="AX213" s="13" t="s">
        <v>78</v>
      </c>
      <c r="AY213" s="245" t="s">
        <v>158</v>
      </c>
    </row>
    <row r="214" s="13" customFormat="1">
      <c r="A214" s="13"/>
      <c r="B214" s="235"/>
      <c r="C214" s="236"/>
      <c r="D214" s="230" t="s">
        <v>169</v>
      </c>
      <c r="E214" s="237" t="s">
        <v>1</v>
      </c>
      <c r="F214" s="238" t="s">
        <v>210</v>
      </c>
      <c r="G214" s="236"/>
      <c r="H214" s="239">
        <v>0.27200000000000002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169</v>
      </c>
      <c r="AU214" s="245" t="s">
        <v>88</v>
      </c>
      <c r="AV214" s="13" t="s">
        <v>88</v>
      </c>
      <c r="AW214" s="13" t="s">
        <v>33</v>
      </c>
      <c r="AX214" s="13" t="s">
        <v>78</v>
      </c>
      <c r="AY214" s="245" t="s">
        <v>158</v>
      </c>
    </row>
    <row r="215" s="13" customFormat="1">
      <c r="A215" s="13"/>
      <c r="B215" s="235"/>
      <c r="C215" s="236"/>
      <c r="D215" s="230" t="s">
        <v>169</v>
      </c>
      <c r="E215" s="237" t="s">
        <v>1</v>
      </c>
      <c r="F215" s="238" t="s">
        <v>211</v>
      </c>
      <c r="G215" s="236"/>
      <c r="H215" s="239">
        <v>0.17899999999999999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169</v>
      </c>
      <c r="AU215" s="245" t="s">
        <v>88</v>
      </c>
      <c r="AV215" s="13" t="s">
        <v>88</v>
      </c>
      <c r="AW215" s="13" t="s">
        <v>33</v>
      </c>
      <c r="AX215" s="13" t="s">
        <v>78</v>
      </c>
      <c r="AY215" s="245" t="s">
        <v>158</v>
      </c>
    </row>
    <row r="216" s="13" customFormat="1">
      <c r="A216" s="13"/>
      <c r="B216" s="235"/>
      <c r="C216" s="236"/>
      <c r="D216" s="230" t="s">
        <v>169</v>
      </c>
      <c r="E216" s="237" t="s">
        <v>1</v>
      </c>
      <c r="F216" s="238" t="s">
        <v>212</v>
      </c>
      <c r="G216" s="236"/>
      <c r="H216" s="239">
        <v>2.1419999999999999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169</v>
      </c>
      <c r="AU216" s="245" t="s">
        <v>88</v>
      </c>
      <c r="AV216" s="13" t="s">
        <v>88</v>
      </c>
      <c r="AW216" s="13" t="s">
        <v>33</v>
      </c>
      <c r="AX216" s="13" t="s">
        <v>78</v>
      </c>
      <c r="AY216" s="245" t="s">
        <v>158</v>
      </c>
    </row>
    <row r="217" s="13" customFormat="1">
      <c r="A217" s="13"/>
      <c r="B217" s="235"/>
      <c r="C217" s="236"/>
      <c r="D217" s="230" t="s">
        <v>169</v>
      </c>
      <c r="E217" s="237" t="s">
        <v>1</v>
      </c>
      <c r="F217" s="238" t="s">
        <v>242</v>
      </c>
      <c r="G217" s="236"/>
      <c r="H217" s="239">
        <v>2.1600000000000001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169</v>
      </c>
      <c r="AU217" s="245" t="s">
        <v>88</v>
      </c>
      <c r="AV217" s="13" t="s">
        <v>88</v>
      </c>
      <c r="AW217" s="13" t="s">
        <v>33</v>
      </c>
      <c r="AX217" s="13" t="s">
        <v>78</v>
      </c>
      <c r="AY217" s="245" t="s">
        <v>158</v>
      </c>
    </row>
    <row r="218" s="13" customFormat="1">
      <c r="A218" s="13"/>
      <c r="B218" s="235"/>
      <c r="C218" s="236"/>
      <c r="D218" s="230" t="s">
        <v>169</v>
      </c>
      <c r="E218" s="237" t="s">
        <v>1</v>
      </c>
      <c r="F218" s="238" t="s">
        <v>222</v>
      </c>
      <c r="G218" s="236"/>
      <c r="H218" s="239">
        <v>0.71999999999999997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169</v>
      </c>
      <c r="AU218" s="245" t="s">
        <v>88</v>
      </c>
      <c r="AV218" s="13" t="s">
        <v>88</v>
      </c>
      <c r="AW218" s="13" t="s">
        <v>33</v>
      </c>
      <c r="AX218" s="13" t="s">
        <v>78</v>
      </c>
      <c r="AY218" s="245" t="s">
        <v>158</v>
      </c>
    </row>
    <row r="219" s="14" customFormat="1">
      <c r="A219" s="14"/>
      <c r="B219" s="246"/>
      <c r="C219" s="247"/>
      <c r="D219" s="230" t="s">
        <v>169</v>
      </c>
      <c r="E219" s="248" t="s">
        <v>1</v>
      </c>
      <c r="F219" s="249" t="s">
        <v>194</v>
      </c>
      <c r="G219" s="247"/>
      <c r="H219" s="248" t="s">
        <v>1</v>
      </c>
      <c r="I219" s="250"/>
      <c r="J219" s="247"/>
      <c r="K219" s="247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169</v>
      </c>
      <c r="AU219" s="255" t="s">
        <v>88</v>
      </c>
      <c r="AV219" s="14" t="s">
        <v>86</v>
      </c>
      <c r="AW219" s="14" t="s">
        <v>33</v>
      </c>
      <c r="AX219" s="14" t="s">
        <v>78</v>
      </c>
      <c r="AY219" s="255" t="s">
        <v>158</v>
      </c>
    </row>
    <row r="220" s="13" customFormat="1">
      <c r="A220" s="13"/>
      <c r="B220" s="235"/>
      <c r="C220" s="236"/>
      <c r="D220" s="230" t="s">
        <v>169</v>
      </c>
      <c r="E220" s="237" t="s">
        <v>1</v>
      </c>
      <c r="F220" s="238" t="s">
        <v>195</v>
      </c>
      <c r="G220" s="236"/>
      <c r="H220" s="239">
        <v>39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169</v>
      </c>
      <c r="AU220" s="245" t="s">
        <v>88</v>
      </c>
      <c r="AV220" s="13" t="s">
        <v>88</v>
      </c>
      <c r="AW220" s="13" t="s">
        <v>33</v>
      </c>
      <c r="AX220" s="13" t="s">
        <v>78</v>
      </c>
      <c r="AY220" s="245" t="s">
        <v>158</v>
      </c>
    </row>
    <row r="221" s="2" customFormat="1" ht="16.5" customHeight="1">
      <c r="A221" s="37"/>
      <c r="B221" s="38"/>
      <c r="C221" s="217" t="s">
        <v>243</v>
      </c>
      <c r="D221" s="217" t="s">
        <v>160</v>
      </c>
      <c r="E221" s="218" t="s">
        <v>244</v>
      </c>
      <c r="F221" s="219" t="s">
        <v>245</v>
      </c>
      <c r="G221" s="220" t="s">
        <v>163</v>
      </c>
      <c r="H221" s="221">
        <v>177.52699999999999</v>
      </c>
      <c r="I221" s="222"/>
      <c r="J221" s="223">
        <f>ROUND(I221*H221,2)</f>
        <v>0</v>
      </c>
      <c r="K221" s="219" t="s">
        <v>164</v>
      </c>
      <c r="L221" s="43"/>
      <c r="M221" s="224" t="s">
        <v>1</v>
      </c>
      <c r="N221" s="225" t="s">
        <v>43</v>
      </c>
      <c r="O221" s="90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8" t="s">
        <v>165</v>
      </c>
      <c r="AT221" s="228" t="s">
        <v>160</v>
      </c>
      <c r="AU221" s="228" t="s">
        <v>88</v>
      </c>
      <c r="AY221" s="16" t="s">
        <v>158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6" t="s">
        <v>86</v>
      </c>
      <c r="BK221" s="229">
        <f>ROUND(I221*H221,2)</f>
        <v>0</v>
      </c>
      <c r="BL221" s="16" t="s">
        <v>165</v>
      </c>
      <c r="BM221" s="228" t="s">
        <v>246</v>
      </c>
    </row>
    <row r="222" s="2" customFormat="1">
      <c r="A222" s="37"/>
      <c r="B222" s="38"/>
      <c r="C222" s="39"/>
      <c r="D222" s="230" t="s">
        <v>167</v>
      </c>
      <c r="E222" s="39"/>
      <c r="F222" s="231" t="s">
        <v>247</v>
      </c>
      <c r="G222" s="39"/>
      <c r="H222" s="39"/>
      <c r="I222" s="232"/>
      <c r="J222" s="39"/>
      <c r="K222" s="39"/>
      <c r="L222" s="43"/>
      <c r="M222" s="233"/>
      <c r="N222" s="234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167</v>
      </c>
      <c r="AU222" s="16" t="s">
        <v>88</v>
      </c>
    </row>
    <row r="223" s="14" customFormat="1">
      <c r="A223" s="14"/>
      <c r="B223" s="246"/>
      <c r="C223" s="247"/>
      <c r="D223" s="230" t="s">
        <v>169</v>
      </c>
      <c r="E223" s="248" t="s">
        <v>1</v>
      </c>
      <c r="F223" s="249" t="s">
        <v>248</v>
      </c>
      <c r="G223" s="247"/>
      <c r="H223" s="248" t="s">
        <v>1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169</v>
      </c>
      <c r="AU223" s="255" t="s">
        <v>88</v>
      </c>
      <c r="AV223" s="14" t="s">
        <v>86</v>
      </c>
      <c r="AW223" s="14" t="s">
        <v>33</v>
      </c>
      <c r="AX223" s="14" t="s">
        <v>78</v>
      </c>
      <c r="AY223" s="255" t="s">
        <v>158</v>
      </c>
    </row>
    <row r="224" s="13" customFormat="1">
      <c r="A224" s="13"/>
      <c r="B224" s="235"/>
      <c r="C224" s="236"/>
      <c r="D224" s="230" t="s">
        <v>169</v>
      </c>
      <c r="E224" s="237" t="s">
        <v>1</v>
      </c>
      <c r="F224" s="238" t="s">
        <v>249</v>
      </c>
      <c r="G224" s="236"/>
      <c r="H224" s="239">
        <v>69.546000000000006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169</v>
      </c>
      <c r="AU224" s="245" t="s">
        <v>88</v>
      </c>
      <c r="AV224" s="13" t="s">
        <v>88</v>
      </c>
      <c r="AW224" s="13" t="s">
        <v>33</v>
      </c>
      <c r="AX224" s="13" t="s">
        <v>78</v>
      </c>
      <c r="AY224" s="245" t="s">
        <v>158</v>
      </c>
    </row>
    <row r="225" s="13" customFormat="1">
      <c r="A225" s="13"/>
      <c r="B225" s="235"/>
      <c r="C225" s="236"/>
      <c r="D225" s="230" t="s">
        <v>169</v>
      </c>
      <c r="E225" s="237" t="s">
        <v>1</v>
      </c>
      <c r="F225" s="238" t="s">
        <v>250</v>
      </c>
      <c r="G225" s="236"/>
      <c r="H225" s="239">
        <v>3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169</v>
      </c>
      <c r="AU225" s="245" t="s">
        <v>88</v>
      </c>
      <c r="AV225" s="13" t="s">
        <v>88</v>
      </c>
      <c r="AW225" s="13" t="s">
        <v>33</v>
      </c>
      <c r="AX225" s="13" t="s">
        <v>78</v>
      </c>
      <c r="AY225" s="245" t="s">
        <v>158</v>
      </c>
    </row>
    <row r="226" s="13" customFormat="1">
      <c r="A226" s="13"/>
      <c r="B226" s="235"/>
      <c r="C226" s="236"/>
      <c r="D226" s="230" t="s">
        <v>169</v>
      </c>
      <c r="E226" s="237" t="s">
        <v>1</v>
      </c>
      <c r="F226" s="238" t="s">
        <v>251</v>
      </c>
      <c r="G226" s="236"/>
      <c r="H226" s="239">
        <v>104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169</v>
      </c>
      <c r="AU226" s="245" t="s">
        <v>88</v>
      </c>
      <c r="AV226" s="13" t="s">
        <v>88</v>
      </c>
      <c r="AW226" s="13" t="s">
        <v>33</v>
      </c>
      <c r="AX226" s="13" t="s">
        <v>78</v>
      </c>
      <c r="AY226" s="245" t="s">
        <v>158</v>
      </c>
    </row>
    <row r="227" s="13" customFormat="1">
      <c r="A227" s="13"/>
      <c r="B227" s="235"/>
      <c r="C227" s="236"/>
      <c r="D227" s="230" t="s">
        <v>169</v>
      </c>
      <c r="E227" s="237" t="s">
        <v>1</v>
      </c>
      <c r="F227" s="238" t="s">
        <v>252</v>
      </c>
      <c r="G227" s="236"/>
      <c r="H227" s="239">
        <v>0.063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169</v>
      </c>
      <c r="AU227" s="245" t="s">
        <v>88</v>
      </c>
      <c r="AV227" s="13" t="s">
        <v>88</v>
      </c>
      <c r="AW227" s="13" t="s">
        <v>33</v>
      </c>
      <c r="AX227" s="13" t="s">
        <v>78</v>
      </c>
      <c r="AY227" s="245" t="s">
        <v>158</v>
      </c>
    </row>
    <row r="228" s="13" customFormat="1">
      <c r="A228" s="13"/>
      <c r="B228" s="235"/>
      <c r="C228" s="236"/>
      <c r="D228" s="230" t="s">
        <v>169</v>
      </c>
      <c r="E228" s="237" t="s">
        <v>1</v>
      </c>
      <c r="F228" s="238" t="s">
        <v>253</v>
      </c>
      <c r="G228" s="236"/>
      <c r="H228" s="239">
        <v>0.91800000000000004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169</v>
      </c>
      <c r="AU228" s="245" t="s">
        <v>88</v>
      </c>
      <c r="AV228" s="13" t="s">
        <v>88</v>
      </c>
      <c r="AW228" s="13" t="s">
        <v>33</v>
      </c>
      <c r="AX228" s="13" t="s">
        <v>78</v>
      </c>
      <c r="AY228" s="245" t="s">
        <v>158</v>
      </c>
    </row>
    <row r="229" s="2" customFormat="1" ht="16.5" customHeight="1">
      <c r="A229" s="37"/>
      <c r="B229" s="38"/>
      <c r="C229" s="256" t="s">
        <v>254</v>
      </c>
      <c r="D229" s="256" t="s">
        <v>255</v>
      </c>
      <c r="E229" s="257" t="s">
        <v>256</v>
      </c>
      <c r="F229" s="258" t="s">
        <v>257</v>
      </c>
      <c r="G229" s="259" t="s">
        <v>231</v>
      </c>
      <c r="H229" s="260">
        <v>355.05399999999997</v>
      </c>
      <c r="I229" s="261"/>
      <c r="J229" s="262">
        <f>ROUND(I229*H229,2)</f>
        <v>0</v>
      </c>
      <c r="K229" s="258" t="s">
        <v>164</v>
      </c>
      <c r="L229" s="263"/>
      <c r="M229" s="264" t="s">
        <v>1</v>
      </c>
      <c r="N229" s="265" t="s">
        <v>43</v>
      </c>
      <c r="O229" s="90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8" t="s">
        <v>213</v>
      </c>
      <c r="AT229" s="228" t="s">
        <v>255</v>
      </c>
      <c r="AU229" s="228" t="s">
        <v>88</v>
      </c>
      <c r="AY229" s="16" t="s">
        <v>158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6" t="s">
        <v>86</v>
      </c>
      <c r="BK229" s="229">
        <f>ROUND(I229*H229,2)</f>
        <v>0</v>
      </c>
      <c r="BL229" s="16" t="s">
        <v>165</v>
      </c>
      <c r="BM229" s="228" t="s">
        <v>258</v>
      </c>
    </row>
    <row r="230" s="2" customFormat="1">
      <c r="A230" s="37"/>
      <c r="B230" s="38"/>
      <c r="C230" s="39"/>
      <c r="D230" s="230" t="s">
        <v>167</v>
      </c>
      <c r="E230" s="39"/>
      <c r="F230" s="231" t="s">
        <v>259</v>
      </c>
      <c r="G230" s="39"/>
      <c r="H230" s="39"/>
      <c r="I230" s="232"/>
      <c r="J230" s="39"/>
      <c r="K230" s="39"/>
      <c r="L230" s="43"/>
      <c r="M230" s="233"/>
      <c r="N230" s="234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167</v>
      </c>
      <c r="AU230" s="16" t="s">
        <v>88</v>
      </c>
    </row>
    <row r="231" s="14" customFormat="1">
      <c r="A231" s="14"/>
      <c r="B231" s="246"/>
      <c r="C231" s="247"/>
      <c r="D231" s="230" t="s">
        <v>169</v>
      </c>
      <c r="E231" s="248" t="s">
        <v>1</v>
      </c>
      <c r="F231" s="249" t="s">
        <v>248</v>
      </c>
      <c r="G231" s="247"/>
      <c r="H231" s="248" t="s">
        <v>1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169</v>
      </c>
      <c r="AU231" s="255" t="s">
        <v>88</v>
      </c>
      <c r="AV231" s="14" t="s">
        <v>86</v>
      </c>
      <c r="AW231" s="14" t="s">
        <v>33</v>
      </c>
      <c r="AX231" s="14" t="s">
        <v>78</v>
      </c>
      <c r="AY231" s="255" t="s">
        <v>158</v>
      </c>
    </row>
    <row r="232" s="13" customFormat="1">
      <c r="A232" s="13"/>
      <c r="B232" s="235"/>
      <c r="C232" s="236"/>
      <c r="D232" s="230" t="s">
        <v>169</v>
      </c>
      <c r="E232" s="237" t="s">
        <v>1</v>
      </c>
      <c r="F232" s="238" t="s">
        <v>249</v>
      </c>
      <c r="G232" s="236"/>
      <c r="H232" s="239">
        <v>69.546000000000006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169</v>
      </c>
      <c r="AU232" s="245" t="s">
        <v>88</v>
      </c>
      <c r="AV232" s="13" t="s">
        <v>88</v>
      </c>
      <c r="AW232" s="13" t="s">
        <v>33</v>
      </c>
      <c r="AX232" s="13" t="s">
        <v>78</v>
      </c>
      <c r="AY232" s="245" t="s">
        <v>158</v>
      </c>
    </row>
    <row r="233" s="13" customFormat="1">
      <c r="A233" s="13"/>
      <c r="B233" s="235"/>
      <c r="C233" s="236"/>
      <c r="D233" s="230" t="s">
        <v>169</v>
      </c>
      <c r="E233" s="237" t="s">
        <v>1</v>
      </c>
      <c r="F233" s="238" t="s">
        <v>250</v>
      </c>
      <c r="G233" s="236"/>
      <c r="H233" s="239">
        <v>3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169</v>
      </c>
      <c r="AU233" s="245" t="s">
        <v>88</v>
      </c>
      <c r="AV233" s="13" t="s">
        <v>88</v>
      </c>
      <c r="AW233" s="13" t="s">
        <v>33</v>
      </c>
      <c r="AX233" s="13" t="s">
        <v>78</v>
      </c>
      <c r="AY233" s="245" t="s">
        <v>158</v>
      </c>
    </row>
    <row r="234" s="13" customFormat="1">
      <c r="A234" s="13"/>
      <c r="B234" s="235"/>
      <c r="C234" s="236"/>
      <c r="D234" s="230" t="s">
        <v>169</v>
      </c>
      <c r="E234" s="237" t="s">
        <v>1</v>
      </c>
      <c r="F234" s="238" t="s">
        <v>251</v>
      </c>
      <c r="G234" s="236"/>
      <c r="H234" s="239">
        <v>104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169</v>
      </c>
      <c r="AU234" s="245" t="s">
        <v>88</v>
      </c>
      <c r="AV234" s="13" t="s">
        <v>88</v>
      </c>
      <c r="AW234" s="13" t="s">
        <v>33</v>
      </c>
      <c r="AX234" s="13" t="s">
        <v>78</v>
      </c>
      <c r="AY234" s="245" t="s">
        <v>158</v>
      </c>
    </row>
    <row r="235" s="13" customFormat="1">
      <c r="A235" s="13"/>
      <c r="B235" s="235"/>
      <c r="C235" s="236"/>
      <c r="D235" s="230" t="s">
        <v>169</v>
      </c>
      <c r="E235" s="237" t="s">
        <v>1</v>
      </c>
      <c r="F235" s="238" t="s">
        <v>252</v>
      </c>
      <c r="G235" s="236"/>
      <c r="H235" s="239">
        <v>0.063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169</v>
      </c>
      <c r="AU235" s="245" t="s">
        <v>88</v>
      </c>
      <c r="AV235" s="13" t="s">
        <v>88</v>
      </c>
      <c r="AW235" s="13" t="s">
        <v>33</v>
      </c>
      <c r="AX235" s="13" t="s">
        <v>78</v>
      </c>
      <c r="AY235" s="245" t="s">
        <v>158</v>
      </c>
    </row>
    <row r="236" s="13" customFormat="1">
      <c r="A236" s="13"/>
      <c r="B236" s="235"/>
      <c r="C236" s="236"/>
      <c r="D236" s="230" t="s">
        <v>169</v>
      </c>
      <c r="E236" s="237" t="s">
        <v>1</v>
      </c>
      <c r="F236" s="238" t="s">
        <v>253</v>
      </c>
      <c r="G236" s="236"/>
      <c r="H236" s="239">
        <v>0.91800000000000004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169</v>
      </c>
      <c r="AU236" s="245" t="s">
        <v>88</v>
      </c>
      <c r="AV236" s="13" t="s">
        <v>88</v>
      </c>
      <c r="AW236" s="13" t="s">
        <v>33</v>
      </c>
      <c r="AX236" s="13" t="s">
        <v>78</v>
      </c>
      <c r="AY236" s="245" t="s">
        <v>158</v>
      </c>
    </row>
    <row r="237" s="13" customFormat="1">
      <c r="A237" s="13"/>
      <c r="B237" s="235"/>
      <c r="C237" s="236"/>
      <c r="D237" s="230" t="s">
        <v>169</v>
      </c>
      <c r="E237" s="236"/>
      <c r="F237" s="238" t="s">
        <v>260</v>
      </c>
      <c r="G237" s="236"/>
      <c r="H237" s="239">
        <v>355.05399999999997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169</v>
      </c>
      <c r="AU237" s="245" t="s">
        <v>88</v>
      </c>
      <c r="AV237" s="13" t="s">
        <v>88</v>
      </c>
      <c r="AW237" s="13" t="s">
        <v>4</v>
      </c>
      <c r="AX237" s="13" t="s">
        <v>86</v>
      </c>
      <c r="AY237" s="245" t="s">
        <v>158</v>
      </c>
    </row>
    <row r="238" s="2" customFormat="1" ht="16.5" customHeight="1">
      <c r="A238" s="37"/>
      <c r="B238" s="38"/>
      <c r="C238" s="217" t="s">
        <v>261</v>
      </c>
      <c r="D238" s="217" t="s">
        <v>160</v>
      </c>
      <c r="E238" s="218" t="s">
        <v>214</v>
      </c>
      <c r="F238" s="219" t="s">
        <v>215</v>
      </c>
      <c r="G238" s="220" t="s">
        <v>163</v>
      </c>
      <c r="H238" s="221">
        <v>19.5</v>
      </c>
      <c r="I238" s="222"/>
      <c r="J238" s="223">
        <f>ROUND(I238*H238,2)</f>
        <v>0</v>
      </c>
      <c r="K238" s="219" t="s">
        <v>164</v>
      </c>
      <c r="L238" s="43"/>
      <c r="M238" s="224" t="s">
        <v>1</v>
      </c>
      <c r="N238" s="225" t="s">
        <v>43</v>
      </c>
      <c r="O238" s="90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8" t="s">
        <v>165</v>
      </c>
      <c r="AT238" s="228" t="s">
        <v>160</v>
      </c>
      <c r="AU238" s="228" t="s">
        <v>88</v>
      </c>
      <c r="AY238" s="16" t="s">
        <v>158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6" t="s">
        <v>86</v>
      </c>
      <c r="BK238" s="229">
        <f>ROUND(I238*H238,2)</f>
        <v>0</v>
      </c>
      <c r="BL238" s="16" t="s">
        <v>165</v>
      </c>
      <c r="BM238" s="228" t="s">
        <v>262</v>
      </c>
    </row>
    <row r="239" s="2" customFormat="1">
      <c r="A239" s="37"/>
      <c r="B239" s="38"/>
      <c r="C239" s="39"/>
      <c r="D239" s="230" t="s">
        <v>167</v>
      </c>
      <c r="E239" s="39"/>
      <c r="F239" s="231" t="s">
        <v>217</v>
      </c>
      <c r="G239" s="39"/>
      <c r="H239" s="39"/>
      <c r="I239" s="232"/>
      <c r="J239" s="39"/>
      <c r="K239" s="39"/>
      <c r="L239" s="43"/>
      <c r="M239" s="233"/>
      <c r="N239" s="234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167</v>
      </c>
      <c r="AU239" s="16" t="s">
        <v>88</v>
      </c>
    </row>
    <row r="240" s="14" customFormat="1">
      <c r="A240" s="14"/>
      <c r="B240" s="246"/>
      <c r="C240" s="247"/>
      <c r="D240" s="230" t="s">
        <v>169</v>
      </c>
      <c r="E240" s="248" t="s">
        <v>1</v>
      </c>
      <c r="F240" s="249" t="s">
        <v>263</v>
      </c>
      <c r="G240" s="247"/>
      <c r="H240" s="248" t="s">
        <v>1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169</v>
      </c>
      <c r="AU240" s="255" t="s">
        <v>88</v>
      </c>
      <c r="AV240" s="14" t="s">
        <v>86</v>
      </c>
      <c r="AW240" s="14" t="s">
        <v>33</v>
      </c>
      <c r="AX240" s="14" t="s">
        <v>78</v>
      </c>
      <c r="AY240" s="255" t="s">
        <v>158</v>
      </c>
    </row>
    <row r="241" s="13" customFormat="1">
      <c r="A241" s="13"/>
      <c r="B241" s="235"/>
      <c r="C241" s="236"/>
      <c r="D241" s="230" t="s">
        <v>169</v>
      </c>
      <c r="E241" s="237" t="s">
        <v>1</v>
      </c>
      <c r="F241" s="238" t="s">
        <v>264</v>
      </c>
      <c r="G241" s="236"/>
      <c r="H241" s="239">
        <v>19.5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169</v>
      </c>
      <c r="AU241" s="245" t="s">
        <v>88</v>
      </c>
      <c r="AV241" s="13" t="s">
        <v>88</v>
      </c>
      <c r="AW241" s="13" t="s">
        <v>33</v>
      </c>
      <c r="AX241" s="13" t="s">
        <v>78</v>
      </c>
      <c r="AY241" s="245" t="s">
        <v>158</v>
      </c>
    </row>
    <row r="242" s="2" customFormat="1" ht="16.5" customHeight="1">
      <c r="A242" s="37"/>
      <c r="B242" s="38"/>
      <c r="C242" s="217" t="s">
        <v>8</v>
      </c>
      <c r="D242" s="217" t="s">
        <v>160</v>
      </c>
      <c r="E242" s="218" t="s">
        <v>265</v>
      </c>
      <c r="F242" s="219" t="s">
        <v>266</v>
      </c>
      <c r="G242" s="220" t="s">
        <v>163</v>
      </c>
      <c r="H242" s="221">
        <v>19.5</v>
      </c>
      <c r="I242" s="222"/>
      <c r="J242" s="223">
        <f>ROUND(I242*H242,2)</f>
        <v>0</v>
      </c>
      <c r="K242" s="219" t="s">
        <v>164</v>
      </c>
      <c r="L242" s="43"/>
      <c r="M242" s="224" t="s">
        <v>1</v>
      </c>
      <c r="N242" s="225" t="s">
        <v>43</v>
      </c>
      <c r="O242" s="90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8" t="s">
        <v>165</v>
      </c>
      <c r="AT242" s="228" t="s">
        <v>160</v>
      </c>
      <c r="AU242" s="228" t="s">
        <v>88</v>
      </c>
      <c r="AY242" s="16" t="s">
        <v>158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6" t="s">
        <v>86</v>
      </c>
      <c r="BK242" s="229">
        <f>ROUND(I242*H242,2)</f>
        <v>0</v>
      </c>
      <c r="BL242" s="16" t="s">
        <v>165</v>
      </c>
      <c r="BM242" s="228" t="s">
        <v>267</v>
      </c>
    </row>
    <row r="243" s="2" customFormat="1">
      <c r="A243" s="37"/>
      <c r="B243" s="38"/>
      <c r="C243" s="39"/>
      <c r="D243" s="230" t="s">
        <v>167</v>
      </c>
      <c r="E243" s="39"/>
      <c r="F243" s="231" t="s">
        <v>268</v>
      </c>
      <c r="G243" s="39"/>
      <c r="H243" s="39"/>
      <c r="I243" s="232"/>
      <c r="J243" s="39"/>
      <c r="K243" s="39"/>
      <c r="L243" s="43"/>
      <c r="M243" s="233"/>
      <c r="N243" s="234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167</v>
      </c>
      <c r="AU243" s="16" t="s">
        <v>88</v>
      </c>
    </row>
    <row r="244" s="14" customFormat="1">
      <c r="A244" s="14"/>
      <c r="B244" s="246"/>
      <c r="C244" s="247"/>
      <c r="D244" s="230" t="s">
        <v>169</v>
      </c>
      <c r="E244" s="248" t="s">
        <v>1</v>
      </c>
      <c r="F244" s="249" t="s">
        <v>269</v>
      </c>
      <c r="G244" s="247"/>
      <c r="H244" s="248" t="s">
        <v>1</v>
      </c>
      <c r="I244" s="250"/>
      <c r="J244" s="247"/>
      <c r="K244" s="247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169</v>
      </c>
      <c r="AU244" s="255" t="s">
        <v>88</v>
      </c>
      <c r="AV244" s="14" t="s">
        <v>86</v>
      </c>
      <c r="AW244" s="14" t="s">
        <v>33</v>
      </c>
      <c r="AX244" s="14" t="s">
        <v>78</v>
      </c>
      <c r="AY244" s="255" t="s">
        <v>158</v>
      </c>
    </row>
    <row r="245" s="13" customFormat="1">
      <c r="A245" s="13"/>
      <c r="B245" s="235"/>
      <c r="C245" s="236"/>
      <c r="D245" s="230" t="s">
        <v>169</v>
      </c>
      <c r="E245" s="237" t="s">
        <v>1</v>
      </c>
      <c r="F245" s="238" t="s">
        <v>264</v>
      </c>
      <c r="G245" s="236"/>
      <c r="H245" s="239">
        <v>19.5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169</v>
      </c>
      <c r="AU245" s="245" t="s">
        <v>88</v>
      </c>
      <c r="AV245" s="13" t="s">
        <v>88</v>
      </c>
      <c r="AW245" s="13" t="s">
        <v>33</v>
      </c>
      <c r="AX245" s="13" t="s">
        <v>78</v>
      </c>
      <c r="AY245" s="245" t="s">
        <v>158</v>
      </c>
    </row>
    <row r="246" s="2" customFormat="1" ht="16.5" customHeight="1">
      <c r="A246" s="37"/>
      <c r="B246" s="38"/>
      <c r="C246" s="217" t="s">
        <v>270</v>
      </c>
      <c r="D246" s="217" t="s">
        <v>160</v>
      </c>
      <c r="E246" s="218" t="s">
        <v>244</v>
      </c>
      <c r="F246" s="219" t="s">
        <v>245</v>
      </c>
      <c r="G246" s="220" t="s">
        <v>163</v>
      </c>
      <c r="H246" s="221">
        <v>19.5</v>
      </c>
      <c r="I246" s="222"/>
      <c r="J246" s="223">
        <f>ROUND(I246*H246,2)</f>
        <v>0</v>
      </c>
      <c r="K246" s="219" t="s">
        <v>164</v>
      </c>
      <c r="L246" s="43"/>
      <c r="M246" s="224" t="s">
        <v>1</v>
      </c>
      <c r="N246" s="225" t="s">
        <v>43</v>
      </c>
      <c r="O246" s="90"/>
      <c r="P246" s="226">
        <f>O246*H246</f>
        <v>0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8" t="s">
        <v>165</v>
      </c>
      <c r="AT246" s="228" t="s">
        <v>160</v>
      </c>
      <c r="AU246" s="228" t="s">
        <v>88</v>
      </c>
      <c r="AY246" s="16" t="s">
        <v>158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6" t="s">
        <v>86</v>
      </c>
      <c r="BK246" s="229">
        <f>ROUND(I246*H246,2)</f>
        <v>0</v>
      </c>
      <c r="BL246" s="16" t="s">
        <v>165</v>
      </c>
      <c r="BM246" s="228" t="s">
        <v>271</v>
      </c>
    </row>
    <row r="247" s="2" customFormat="1">
      <c r="A247" s="37"/>
      <c r="B247" s="38"/>
      <c r="C247" s="39"/>
      <c r="D247" s="230" t="s">
        <v>167</v>
      </c>
      <c r="E247" s="39"/>
      <c r="F247" s="231" t="s">
        <v>247</v>
      </c>
      <c r="G247" s="39"/>
      <c r="H247" s="39"/>
      <c r="I247" s="232"/>
      <c r="J247" s="39"/>
      <c r="K247" s="39"/>
      <c r="L247" s="43"/>
      <c r="M247" s="233"/>
      <c r="N247" s="234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167</v>
      </c>
      <c r="AU247" s="16" t="s">
        <v>88</v>
      </c>
    </row>
    <row r="248" s="14" customFormat="1">
      <c r="A248" s="14"/>
      <c r="B248" s="246"/>
      <c r="C248" s="247"/>
      <c r="D248" s="230" t="s">
        <v>169</v>
      </c>
      <c r="E248" s="248" t="s">
        <v>1</v>
      </c>
      <c r="F248" s="249" t="s">
        <v>272</v>
      </c>
      <c r="G248" s="247"/>
      <c r="H248" s="248" t="s">
        <v>1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169</v>
      </c>
      <c r="AU248" s="255" t="s">
        <v>88</v>
      </c>
      <c r="AV248" s="14" t="s">
        <v>86</v>
      </c>
      <c r="AW248" s="14" t="s">
        <v>33</v>
      </c>
      <c r="AX248" s="14" t="s">
        <v>78</v>
      </c>
      <c r="AY248" s="255" t="s">
        <v>158</v>
      </c>
    </row>
    <row r="249" s="13" customFormat="1">
      <c r="A249" s="13"/>
      <c r="B249" s="235"/>
      <c r="C249" s="236"/>
      <c r="D249" s="230" t="s">
        <v>169</v>
      </c>
      <c r="E249" s="237" t="s">
        <v>1</v>
      </c>
      <c r="F249" s="238" t="s">
        <v>264</v>
      </c>
      <c r="G249" s="236"/>
      <c r="H249" s="239">
        <v>19.5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169</v>
      </c>
      <c r="AU249" s="245" t="s">
        <v>88</v>
      </c>
      <c r="AV249" s="13" t="s">
        <v>88</v>
      </c>
      <c r="AW249" s="13" t="s">
        <v>33</v>
      </c>
      <c r="AX249" s="13" t="s">
        <v>78</v>
      </c>
      <c r="AY249" s="245" t="s">
        <v>158</v>
      </c>
    </row>
    <row r="250" s="2" customFormat="1" ht="16.5" customHeight="1">
      <c r="A250" s="37"/>
      <c r="B250" s="38"/>
      <c r="C250" s="217" t="s">
        <v>273</v>
      </c>
      <c r="D250" s="217" t="s">
        <v>160</v>
      </c>
      <c r="E250" s="218" t="s">
        <v>274</v>
      </c>
      <c r="F250" s="219" t="s">
        <v>275</v>
      </c>
      <c r="G250" s="220" t="s">
        <v>163</v>
      </c>
      <c r="H250" s="221">
        <v>15.6</v>
      </c>
      <c r="I250" s="222"/>
      <c r="J250" s="223">
        <f>ROUND(I250*H250,2)</f>
        <v>0</v>
      </c>
      <c r="K250" s="219" t="s">
        <v>164</v>
      </c>
      <c r="L250" s="43"/>
      <c r="M250" s="224" t="s">
        <v>1</v>
      </c>
      <c r="N250" s="225" t="s">
        <v>43</v>
      </c>
      <c r="O250" s="90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8" t="s">
        <v>165</v>
      </c>
      <c r="AT250" s="228" t="s">
        <v>160</v>
      </c>
      <c r="AU250" s="228" t="s">
        <v>88</v>
      </c>
      <c r="AY250" s="16" t="s">
        <v>158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6" t="s">
        <v>86</v>
      </c>
      <c r="BK250" s="229">
        <f>ROUND(I250*H250,2)</f>
        <v>0</v>
      </c>
      <c r="BL250" s="16" t="s">
        <v>165</v>
      </c>
      <c r="BM250" s="228" t="s">
        <v>276</v>
      </c>
    </row>
    <row r="251" s="2" customFormat="1">
      <c r="A251" s="37"/>
      <c r="B251" s="38"/>
      <c r="C251" s="39"/>
      <c r="D251" s="230" t="s">
        <v>167</v>
      </c>
      <c r="E251" s="39"/>
      <c r="F251" s="231" t="s">
        <v>277</v>
      </c>
      <c r="G251" s="39"/>
      <c r="H251" s="39"/>
      <c r="I251" s="232"/>
      <c r="J251" s="39"/>
      <c r="K251" s="39"/>
      <c r="L251" s="43"/>
      <c r="M251" s="233"/>
      <c r="N251" s="234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167</v>
      </c>
      <c r="AU251" s="16" t="s">
        <v>88</v>
      </c>
    </row>
    <row r="252" s="14" customFormat="1">
      <c r="A252" s="14"/>
      <c r="B252" s="246"/>
      <c r="C252" s="247"/>
      <c r="D252" s="230" t="s">
        <v>169</v>
      </c>
      <c r="E252" s="248" t="s">
        <v>1</v>
      </c>
      <c r="F252" s="249" t="s">
        <v>278</v>
      </c>
      <c r="G252" s="247"/>
      <c r="H252" s="248" t="s">
        <v>1</v>
      </c>
      <c r="I252" s="250"/>
      <c r="J252" s="247"/>
      <c r="K252" s="247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169</v>
      </c>
      <c r="AU252" s="255" t="s">
        <v>88</v>
      </c>
      <c r="AV252" s="14" t="s">
        <v>86</v>
      </c>
      <c r="AW252" s="14" t="s">
        <v>33</v>
      </c>
      <c r="AX252" s="14" t="s">
        <v>78</v>
      </c>
      <c r="AY252" s="255" t="s">
        <v>158</v>
      </c>
    </row>
    <row r="253" s="13" customFormat="1">
      <c r="A253" s="13"/>
      <c r="B253" s="235"/>
      <c r="C253" s="236"/>
      <c r="D253" s="230" t="s">
        <v>169</v>
      </c>
      <c r="E253" s="237" t="s">
        <v>1</v>
      </c>
      <c r="F253" s="238" t="s">
        <v>279</v>
      </c>
      <c r="G253" s="236"/>
      <c r="H253" s="239">
        <v>15.6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169</v>
      </c>
      <c r="AU253" s="245" t="s">
        <v>88</v>
      </c>
      <c r="AV253" s="13" t="s">
        <v>88</v>
      </c>
      <c r="AW253" s="13" t="s">
        <v>33</v>
      </c>
      <c r="AX253" s="13" t="s">
        <v>78</v>
      </c>
      <c r="AY253" s="245" t="s">
        <v>158</v>
      </c>
    </row>
    <row r="254" s="2" customFormat="1" ht="16.5" customHeight="1">
      <c r="A254" s="37"/>
      <c r="B254" s="38"/>
      <c r="C254" s="256" t="s">
        <v>280</v>
      </c>
      <c r="D254" s="256" t="s">
        <v>255</v>
      </c>
      <c r="E254" s="257" t="s">
        <v>281</v>
      </c>
      <c r="F254" s="258" t="s">
        <v>282</v>
      </c>
      <c r="G254" s="259" t="s">
        <v>231</v>
      </c>
      <c r="H254" s="260">
        <v>31.199999999999999</v>
      </c>
      <c r="I254" s="261"/>
      <c r="J254" s="262">
        <f>ROUND(I254*H254,2)</f>
        <v>0</v>
      </c>
      <c r="K254" s="258" t="s">
        <v>164</v>
      </c>
      <c r="L254" s="263"/>
      <c r="M254" s="264" t="s">
        <v>1</v>
      </c>
      <c r="N254" s="265" t="s">
        <v>43</v>
      </c>
      <c r="O254" s="90"/>
      <c r="P254" s="226">
        <f>O254*H254</f>
        <v>0</v>
      </c>
      <c r="Q254" s="226">
        <v>1</v>
      </c>
      <c r="R254" s="226">
        <f>Q254*H254</f>
        <v>31.199999999999999</v>
      </c>
      <c r="S254" s="226">
        <v>0</v>
      </c>
      <c r="T254" s="227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8" t="s">
        <v>213</v>
      </c>
      <c r="AT254" s="228" t="s">
        <v>255</v>
      </c>
      <c r="AU254" s="228" t="s">
        <v>88</v>
      </c>
      <c r="AY254" s="16" t="s">
        <v>158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6" t="s">
        <v>86</v>
      </c>
      <c r="BK254" s="229">
        <f>ROUND(I254*H254,2)</f>
        <v>0</v>
      </c>
      <c r="BL254" s="16" t="s">
        <v>165</v>
      </c>
      <c r="BM254" s="228" t="s">
        <v>283</v>
      </c>
    </row>
    <row r="255" s="2" customFormat="1">
      <c r="A255" s="37"/>
      <c r="B255" s="38"/>
      <c r="C255" s="39"/>
      <c r="D255" s="230" t="s">
        <v>167</v>
      </c>
      <c r="E255" s="39"/>
      <c r="F255" s="231" t="s">
        <v>282</v>
      </c>
      <c r="G255" s="39"/>
      <c r="H255" s="39"/>
      <c r="I255" s="232"/>
      <c r="J255" s="39"/>
      <c r="K255" s="39"/>
      <c r="L255" s="43"/>
      <c r="M255" s="233"/>
      <c r="N255" s="234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167</v>
      </c>
      <c r="AU255" s="16" t="s">
        <v>88</v>
      </c>
    </row>
    <row r="256" s="13" customFormat="1">
      <c r="A256" s="13"/>
      <c r="B256" s="235"/>
      <c r="C256" s="236"/>
      <c r="D256" s="230" t="s">
        <v>169</v>
      </c>
      <c r="E256" s="236"/>
      <c r="F256" s="238" t="s">
        <v>284</v>
      </c>
      <c r="G256" s="236"/>
      <c r="H256" s="239">
        <v>31.199999999999999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169</v>
      </c>
      <c r="AU256" s="245" t="s">
        <v>88</v>
      </c>
      <c r="AV256" s="13" t="s">
        <v>88</v>
      </c>
      <c r="AW256" s="13" t="s">
        <v>4</v>
      </c>
      <c r="AX256" s="13" t="s">
        <v>86</v>
      </c>
      <c r="AY256" s="245" t="s">
        <v>158</v>
      </c>
    </row>
    <row r="257" s="2" customFormat="1" ht="16.5" customHeight="1">
      <c r="A257" s="37"/>
      <c r="B257" s="38"/>
      <c r="C257" s="217" t="s">
        <v>285</v>
      </c>
      <c r="D257" s="217" t="s">
        <v>160</v>
      </c>
      <c r="E257" s="218" t="s">
        <v>286</v>
      </c>
      <c r="F257" s="219" t="s">
        <v>287</v>
      </c>
      <c r="G257" s="220" t="s">
        <v>288</v>
      </c>
      <c r="H257" s="221">
        <v>23.760000000000002</v>
      </c>
      <c r="I257" s="222"/>
      <c r="J257" s="223">
        <f>ROUND(I257*H257,2)</f>
        <v>0</v>
      </c>
      <c r="K257" s="219" t="s">
        <v>164</v>
      </c>
      <c r="L257" s="43"/>
      <c r="M257" s="224" t="s">
        <v>1</v>
      </c>
      <c r="N257" s="225" t="s">
        <v>43</v>
      </c>
      <c r="O257" s="90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8" t="s">
        <v>165</v>
      </c>
      <c r="AT257" s="228" t="s">
        <v>160</v>
      </c>
      <c r="AU257" s="228" t="s">
        <v>88</v>
      </c>
      <c r="AY257" s="16" t="s">
        <v>158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6" t="s">
        <v>86</v>
      </c>
      <c r="BK257" s="229">
        <f>ROUND(I257*H257,2)</f>
        <v>0</v>
      </c>
      <c r="BL257" s="16" t="s">
        <v>165</v>
      </c>
      <c r="BM257" s="228" t="s">
        <v>289</v>
      </c>
    </row>
    <row r="258" s="2" customFormat="1">
      <c r="A258" s="37"/>
      <c r="B258" s="38"/>
      <c r="C258" s="39"/>
      <c r="D258" s="230" t="s">
        <v>167</v>
      </c>
      <c r="E258" s="39"/>
      <c r="F258" s="231" t="s">
        <v>290</v>
      </c>
      <c r="G258" s="39"/>
      <c r="H258" s="39"/>
      <c r="I258" s="232"/>
      <c r="J258" s="39"/>
      <c r="K258" s="39"/>
      <c r="L258" s="43"/>
      <c r="M258" s="233"/>
      <c r="N258" s="234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167</v>
      </c>
      <c r="AU258" s="16" t="s">
        <v>88</v>
      </c>
    </row>
    <row r="259" s="13" customFormat="1">
      <c r="A259" s="13"/>
      <c r="B259" s="235"/>
      <c r="C259" s="236"/>
      <c r="D259" s="230" t="s">
        <v>169</v>
      </c>
      <c r="E259" s="237" t="s">
        <v>1</v>
      </c>
      <c r="F259" s="238" t="s">
        <v>291</v>
      </c>
      <c r="G259" s="236"/>
      <c r="H259" s="239">
        <v>23.760000000000002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169</v>
      </c>
      <c r="AU259" s="245" t="s">
        <v>88</v>
      </c>
      <c r="AV259" s="13" t="s">
        <v>88</v>
      </c>
      <c r="AW259" s="13" t="s">
        <v>33</v>
      </c>
      <c r="AX259" s="13" t="s">
        <v>78</v>
      </c>
      <c r="AY259" s="245" t="s">
        <v>158</v>
      </c>
    </row>
    <row r="260" s="12" customFormat="1" ht="22.8" customHeight="1">
      <c r="A260" s="12"/>
      <c r="B260" s="201"/>
      <c r="C260" s="202"/>
      <c r="D260" s="203" t="s">
        <v>77</v>
      </c>
      <c r="E260" s="215" t="s">
        <v>88</v>
      </c>
      <c r="F260" s="215" t="s">
        <v>292</v>
      </c>
      <c r="G260" s="202"/>
      <c r="H260" s="202"/>
      <c r="I260" s="205"/>
      <c r="J260" s="216">
        <f>BK260</f>
        <v>0</v>
      </c>
      <c r="K260" s="202"/>
      <c r="L260" s="207"/>
      <c r="M260" s="208"/>
      <c r="N260" s="209"/>
      <c r="O260" s="209"/>
      <c r="P260" s="210">
        <f>SUM(P261:P299)</f>
        <v>0</v>
      </c>
      <c r="Q260" s="209"/>
      <c r="R260" s="210">
        <f>SUM(R261:R299)</f>
        <v>37.046626100000005</v>
      </c>
      <c r="S260" s="209"/>
      <c r="T260" s="211">
        <f>SUM(T261:T299)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2" t="s">
        <v>86</v>
      </c>
      <c r="AT260" s="213" t="s">
        <v>77</v>
      </c>
      <c r="AU260" s="213" t="s">
        <v>86</v>
      </c>
      <c r="AY260" s="212" t="s">
        <v>158</v>
      </c>
      <c r="BK260" s="214">
        <f>SUM(BK261:BK299)</f>
        <v>0</v>
      </c>
    </row>
    <row r="261" s="2" customFormat="1" ht="16.5" customHeight="1">
      <c r="A261" s="37"/>
      <c r="B261" s="38"/>
      <c r="C261" s="217" t="s">
        <v>293</v>
      </c>
      <c r="D261" s="217" t="s">
        <v>160</v>
      </c>
      <c r="E261" s="218" t="s">
        <v>294</v>
      </c>
      <c r="F261" s="219" t="s">
        <v>295</v>
      </c>
      <c r="G261" s="220" t="s">
        <v>288</v>
      </c>
      <c r="H261" s="221">
        <v>123.20999999999999</v>
      </c>
      <c r="I261" s="222"/>
      <c r="J261" s="223">
        <f>ROUND(I261*H261,2)</f>
        <v>0</v>
      </c>
      <c r="K261" s="219" t="s">
        <v>164</v>
      </c>
      <c r="L261" s="43"/>
      <c r="M261" s="224" t="s">
        <v>1</v>
      </c>
      <c r="N261" s="225" t="s">
        <v>43</v>
      </c>
      <c r="O261" s="90"/>
      <c r="P261" s="226">
        <f>O261*H261</f>
        <v>0</v>
      </c>
      <c r="Q261" s="226">
        <v>0.00017000000000000001</v>
      </c>
      <c r="R261" s="226">
        <f>Q261*H261</f>
        <v>0.020945700000000001</v>
      </c>
      <c r="S261" s="226">
        <v>0</v>
      </c>
      <c r="T261" s="227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8" t="s">
        <v>165</v>
      </c>
      <c r="AT261" s="228" t="s">
        <v>160</v>
      </c>
      <c r="AU261" s="228" t="s">
        <v>88</v>
      </c>
      <c r="AY261" s="16" t="s">
        <v>158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6" t="s">
        <v>86</v>
      </c>
      <c r="BK261" s="229">
        <f>ROUND(I261*H261,2)</f>
        <v>0</v>
      </c>
      <c r="BL261" s="16" t="s">
        <v>165</v>
      </c>
      <c r="BM261" s="228" t="s">
        <v>296</v>
      </c>
    </row>
    <row r="262" s="2" customFormat="1">
      <c r="A262" s="37"/>
      <c r="B262" s="38"/>
      <c r="C262" s="39"/>
      <c r="D262" s="230" t="s">
        <v>167</v>
      </c>
      <c r="E262" s="39"/>
      <c r="F262" s="231" t="s">
        <v>297</v>
      </c>
      <c r="G262" s="39"/>
      <c r="H262" s="39"/>
      <c r="I262" s="232"/>
      <c r="J262" s="39"/>
      <c r="K262" s="39"/>
      <c r="L262" s="43"/>
      <c r="M262" s="233"/>
      <c r="N262" s="234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167</v>
      </c>
      <c r="AU262" s="16" t="s">
        <v>88</v>
      </c>
    </row>
    <row r="263" s="13" customFormat="1">
      <c r="A263" s="13"/>
      <c r="B263" s="235"/>
      <c r="C263" s="236"/>
      <c r="D263" s="230" t="s">
        <v>169</v>
      </c>
      <c r="E263" s="237" t="s">
        <v>1</v>
      </c>
      <c r="F263" s="238" t="s">
        <v>298</v>
      </c>
      <c r="G263" s="236"/>
      <c r="H263" s="239">
        <v>123.20999999999999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169</v>
      </c>
      <c r="AU263" s="245" t="s">
        <v>88</v>
      </c>
      <c r="AV263" s="13" t="s">
        <v>88</v>
      </c>
      <c r="AW263" s="13" t="s">
        <v>33</v>
      </c>
      <c r="AX263" s="13" t="s">
        <v>78</v>
      </c>
      <c r="AY263" s="245" t="s">
        <v>158</v>
      </c>
    </row>
    <row r="264" s="2" customFormat="1" ht="16.5" customHeight="1">
      <c r="A264" s="37"/>
      <c r="B264" s="38"/>
      <c r="C264" s="256" t="s">
        <v>7</v>
      </c>
      <c r="D264" s="256" t="s">
        <v>255</v>
      </c>
      <c r="E264" s="257" t="s">
        <v>299</v>
      </c>
      <c r="F264" s="258" t="s">
        <v>300</v>
      </c>
      <c r="G264" s="259" t="s">
        <v>288</v>
      </c>
      <c r="H264" s="260">
        <v>141.69200000000001</v>
      </c>
      <c r="I264" s="261"/>
      <c r="J264" s="262">
        <f>ROUND(I264*H264,2)</f>
        <v>0</v>
      </c>
      <c r="K264" s="258" t="s">
        <v>164</v>
      </c>
      <c r="L264" s="263"/>
      <c r="M264" s="264" t="s">
        <v>1</v>
      </c>
      <c r="N264" s="265" t="s">
        <v>43</v>
      </c>
      <c r="O264" s="90"/>
      <c r="P264" s="226">
        <f>O264*H264</f>
        <v>0</v>
      </c>
      <c r="Q264" s="226">
        <v>0.00020000000000000001</v>
      </c>
      <c r="R264" s="226">
        <f>Q264*H264</f>
        <v>0.028338400000000003</v>
      </c>
      <c r="S264" s="226">
        <v>0</v>
      </c>
      <c r="T264" s="22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8" t="s">
        <v>213</v>
      </c>
      <c r="AT264" s="228" t="s">
        <v>255</v>
      </c>
      <c r="AU264" s="228" t="s">
        <v>88</v>
      </c>
      <c r="AY264" s="16" t="s">
        <v>158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6" t="s">
        <v>86</v>
      </c>
      <c r="BK264" s="229">
        <f>ROUND(I264*H264,2)</f>
        <v>0</v>
      </c>
      <c r="BL264" s="16" t="s">
        <v>165</v>
      </c>
      <c r="BM264" s="228" t="s">
        <v>301</v>
      </c>
    </row>
    <row r="265" s="2" customFormat="1">
      <c r="A265" s="37"/>
      <c r="B265" s="38"/>
      <c r="C265" s="39"/>
      <c r="D265" s="230" t="s">
        <v>167</v>
      </c>
      <c r="E265" s="39"/>
      <c r="F265" s="231" t="s">
        <v>300</v>
      </c>
      <c r="G265" s="39"/>
      <c r="H265" s="39"/>
      <c r="I265" s="232"/>
      <c r="J265" s="39"/>
      <c r="K265" s="39"/>
      <c r="L265" s="43"/>
      <c r="M265" s="233"/>
      <c r="N265" s="234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167</v>
      </c>
      <c r="AU265" s="16" t="s">
        <v>88</v>
      </c>
    </row>
    <row r="266" s="13" customFormat="1">
      <c r="A266" s="13"/>
      <c r="B266" s="235"/>
      <c r="C266" s="236"/>
      <c r="D266" s="230" t="s">
        <v>169</v>
      </c>
      <c r="E266" s="236"/>
      <c r="F266" s="238" t="s">
        <v>302</v>
      </c>
      <c r="G266" s="236"/>
      <c r="H266" s="239">
        <v>141.69200000000001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169</v>
      </c>
      <c r="AU266" s="245" t="s">
        <v>88</v>
      </c>
      <c r="AV266" s="13" t="s">
        <v>88</v>
      </c>
      <c r="AW266" s="13" t="s">
        <v>4</v>
      </c>
      <c r="AX266" s="13" t="s">
        <v>86</v>
      </c>
      <c r="AY266" s="245" t="s">
        <v>158</v>
      </c>
    </row>
    <row r="267" s="2" customFormat="1">
      <c r="A267" s="37"/>
      <c r="B267" s="38"/>
      <c r="C267" s="217" t="s">
        <v>303</v>
      </c>
      <c r="D267" s="217" t="s">
        <v>160</v>
      </c>
      <c r="E267" s="218" t="s">
        <v>304</v>
      </c>
      <c r="F267" s="219" t="s">
        <v>305</v>
      </c>
      <c r="G267" s="220" t="s">
        <v>199</v>
      </c>
      <c r="H267" s="221">
        <v>68.450000000000003</v>
      </c>
      <c r="I267" s="222"/>
      <c r="J267" s="223">
        <f>ROUND(I267*H267,2)</f>
        <v>0</v>
      </c>
      <c r="K267" s="219" t="s">
        <v>164</v>
      </c>
      <c r="L267" s="43"/>
      <c r="M267" s="224" t="s">
        <v>1</v>
      </c>
      <c r="N267" s="225" t="s">
        <v>43</v>
      </c>
      <c r="O267" s="90"/>
      <c r="P267" s="226">
        <f>O267*H267</f>
        <v>0</v>
      </c>
      <c r="Q267" s="226">
        <v>0.20469000000000001</v>
      </c>
      <c r="R267" s="226">
        <f>Q267*H267</f>
        <v>14.011030500000002</v>
      </c>
      <c r="S267" s="226">
        <v>0</v>
      </c>
      <c r="T267" s="227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8" t="s">
        <v>165</v>
      </c>
      <c r="AT267" s="228" t="s">
        <v>160</v>
      </c>
      <c r="AU267" s="228" t="s">
        <v>88</v>
      </c>
      <c r="AY267" s="16" t="s">
        <v>158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6" t="s">
        <v>86</v>
      </c>
      <c r="BK267" s="229">
        <f>ROUND(I267*H267,2)</f>
        <v>0</v>
      </c>
      <c r="BL267" s="16" t="s">
        <v>165</v>
      </c>
      <c r="BM267" s="228" t="s">
        <v>306</v>
      </c>
    </row>
    <row r="268" s="2" customFormat="1">
      <c r="A268" s="37"/>
      <c r="B268" s="38"/>
      <c r="C268" s="39"/>
      <c r="D268" s="230" t="s">
        <v>167</v>
      </c>
      <c r="E268" s="39"/>
      <c r="F268" s="231" t="s">
        <v>307</v>
      </c>
      <c r="G268" s="39"/>
      <c r="H268" s="39"/>
      <c r="I268" s="232"/>
      <c r="J268" s="39"/>
      <c r="K268" s="39"/>
      <c r="L268" s="43"/>
      <c r="M268" s="233"/>
      <c r="N268" s="234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167</v>
      </c>
      <c r="AU268" s="16" t="s">
        <v>88</v>
      </c>
    </row>
    <row r="269" s="13" customFormat="1">
      <c r="A269" s="13"/>
      <c r="B269" s="235"/>
      <c r="C269" s="236"/>
      <c r="D269" s="230" t="s">
        <v>169</v>
      </c>
      <c r="E269" s="237" t="s">
        <v>1</v>
      </c>
      <c r="F269" s="238" t="s">
        <v>308</v>
      </c>
      <c r="G269" s="236"/>
      <c r="H269" s="239">
        <v>68.450000000000003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169</v>
      </c>
      <c r="AU269" s="245" t="s">
        <v>88</v>
      </c>
      <c r="AV269" s="13" t="s">
        <v>88</v>
      </c>
      <c r="AW269" s="13" t="s">
        <v>33</v>
      </c>
      <c r="AX269" s="13" t="s">
        <v>78</v>
      </c>
      <c r="AY269" s="245" t="s">
        <v>158</v>
      </c>
    </row>
    <row r="270" s="2" customFormat="1" ht="16.5" customHeight="1">
      <c r="A270" s="37"/>
      <c r="B270" s="38"/>
      <c r="C270" s="217" t="s">
        <v>309</v>
      </c>
      <c r="D270" s="217" t="s">
        <v>160</v>
      </c>
      <c r="E270" s="218" t="s">
        <v>310</v>
      </c>
      <c r="F270" s="219" t="s">
        <v>311</v>
      </c>
      <c r="G270" s="220" t="s">
        <v>163</v>
      </c>
      <c r="H270" s="221">
        <v>2.214</v>
      </c>
      <c r="I270" s="222"/>
      <c r="J270" s="223">
        <f>ROUND(I270*H270,2)</f>
        <v>0</v>
      </c>
      <c r="K270" s="219" t="s">
        <v>164</v>
      </c>
      <c r="L270" s="43"/>
      <c r="M270" s="224" t="s">
        <v>1</v>
      </c>
      <c r="N270" s="225" t="s">
        <v>43</v>
      </c>
      <c r="O270" s="90"/>
      <c r="P270" s="226">
        <f>O270*H270</f>
        <v>0</v>
      </c>
      <c r="Q270" s="226">
        <v>2.2563399999999998</v>
      </c>
      <c r="R270" s="226">
        <f>Q270*H270</f>
        <v>4.9955367599999994</v>
      </c>
      <c r="S270" s="226">
        <v>0</v>
      </c>
      <c r="T270" s="227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8" t="s">
        <v>165</v>
      </c>
      <c r="AT270" s="228" t="s">
        <v>160</v>
      </c>
      <c r="AU270" s="228" t="s">
        <v>88</v>
      </c>
      <c r="AY270" s="16" t="s">
        <v>158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6" t="s">
        <v>86</v>
      </c>
      <c r="BK270" s="229">
        <f>ROUND(I270*H270,2)</f>
        <v>0</v>
      </c>
      <c r="BL270" s="16" t="s">
        <v>165</v>
      </c>
      <c r="BM270" s="228" t="s">
        <v>312</v>
      </c>
    </row>
    <row r="271" s="2" customFormat="1">
      <c r="A271" s="37"/>
      <c r="B271" s="38"/>
      <c r="C271" s="39"/>
      <c r="D271" s="230" t="s">
        <v>167</v>
      </c>
      <c r="E271" s="39"/>
      <c r="F271" s="231" t="s">
        <v>313</v>
      </c>
      <c r="G271" s="39"/>
      <c r="H271" s="39"/>
      <c r="I271" s="232"/>
      <c r="J271" s="39"/>
      <c r="K271" s="39"/>
      <c r="L271" s="43"/>
      <c r="M271" s="233"/>
      <c r="N271" s="234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167</v>
      </c>
      <c r="AU271" s="16" t="s">
        <v>88</v>
      </c>
    </row>
    <row r="272" s="13" customFormat="1">
      <c r="A272" s="13"/>
      <c r="B272" s="235"/>
      <c r="C272" s="236"/>
      <c r="D272" s="230" t="s">
        <v>169</v>
      </c>
      <c r="E272" s="237" t="s">
        <v>1</v>
      </c>
      <c r="F272" s="238" t="s">
        <v>314</v>
      </c>
      <c r="G272" s="236"/>
      <c r="H272" s="239">
        <v>2.0539999999999998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169</v>
      </c>
      <c r="AU272" s="245" t="s">
        <v>88</v>
      </c>
      <c r="AV272" s="13" t="s">
        <v>88</v>
      </c>
      <c r="AW272" s="13" t="s">
        <v>33</v>
      </c>
      <c r="AX272" s="13" t="s">
        <v>78</v>
      </c>
      <c r="AY272" s="245" t="s">
        <v>158</v>
      </c>
    </row>
    <row r="273" s="13" customFormat="1">
      <c r="A273" s="13"/>
      <c r="B273" s="235"/>
      <c r="C273" s="236"/>
      <c r="D273" s="230" t="s">
        <v>169</v>
      </c>
      <c r="E273" s="237" t="s">
        <v>1</v>
      </c>
      <c r="F273" s="238" t="s">
        <v>315</v>
      </c>
      <c r="G273" s="236"/>
      <c r="H273" s="239">
        <v>0.16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169</v>
      </c>
      <c r="AU273" s="245" t="s">
        <v>88</v>
      </c>
      <c r="AV273" s="13" t="s">
        <v>88</v>
      </c>
      <c r="AW273" s="13" t="s">
        <v>33</v>
      </c>
      <c r="AX273" s="13" t="s">
        <v>78</v>
      </c>
      <c r="AY273" s="245" t="s">
        <v>158</v>
      </c>
    </row>
    <row r="274" s="2" customFormat="1" ht="16.5" customHeight="1">
      <c r="A274" s="37"/>
      <c r="B274" s="38"/>
      <c r="C274" s="217" t="s">
        <v>316</v>
      </c>
      <c r="D274" s="217" t="s">
        <v>160</v>
      </c>
      <c r="E274" s="218" t="s">
        <v>317</v>
      </c>
      <c r="F274" s="219" t="s">
        <v>318</v>
      </c>
      <c r="G274" s="220" t="s">
        <v>163</v>
      </c>
      <c r="H274" s="221">
        <v>3.2400000000000002</v>
      </c>
      <c r="I274" s="222"/>
      <c r="J274" s="223">
        <f>ROUND(I274*H274,2)</f>
        <v>0</v>
      </c>
      <c r="K274" s="219" t="s">
        <v>164</v>
      </c>
      <c r="L274" s="43"/>
      <c r="M274" s="224" t="s">
        <v>1</v>
      </c>
      <c r="N274" s="225" t="s">
        <v>43</v>
      </c>
      <c r="O274" s="90"/>
      <c r="P274" s="226">
        <f>O274*H274</f>
        <v>0</v>
      </c>
      <c r="Q274" s="226">
        <v>2.45329</v>
      </c>
      <c r="R274" s="226">
        <f>Q274*H274</f>
        <v>7.9486596</v>
      </c>
      <c r="S274" s="226">
        <v>0</v>
      </c>
      <c r="T274" s="227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8" t="s">
        <v>165</v>
      </c>
      <c r="AT274" s="228" t="s">
        <v>160</v>
      </c>
      <c r="AU274" s="228" t="s">
        <v>88</v>
      </c>
      <c r="AY274" s="16" t="s">
        <v>158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6" t="s">
        <v>86</v>
      </c>
      <c r="BK274" s="229">
        <f>ROUND(I274*H274,2)</f>
        <v>0</v>
      </c>
      <c r="BL274" s="16" t="s">
        <v>165</v>
      </c>
      <c r="BM274" s="228" t="s">
        <v>319</v>
      </c>
    </row>
    <row r="275" s="2" customFormat="1">
      <c r="A275" s="37"/>
      <c r="B275" s="38"/>
      <c r="C275" s="39"/>
      <c r="D275" s="230" t="s">
        <v>167</v>
      </c>
      <c r="E275" s="39"/>
      <c r="F275" s="231" t="s">
        <v>320</v>
      </c>
      <c r="G275" s="39"/>
      <c r="H275" s="39"/>
      <c r="I275" s="232"/>
      <c r="J275" s="39"/>
      <c r="K275" s="39"/>
      <c r="L275" s="43"/>
      <c r="M275" s="233"/>
      <c r="N275" s="234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167</v>
      </c>
      <c r="AU275" s="16" t="s">
        <v>88</v>
      </c>
    </row>
    <row r="276" s="13" customFormat="1">
      <c r="A276" s="13"/>
      <c r="B276" s="235"/>
      <c r="C276" s="236"/>
      <c r="D276" s="230" t="s">
        <v>169</v>
      </c>
      <c r="E276" s="237" t="s">
        <v>1</v>
      </c>
      <c r="F276" s="238" t="s">
        <v>321</v>
      </c>
      <c r="G276" s="236"/>
      <c r="H276" s="239">
        <v>3.2400000000000002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169</v>
      </c>
      <c r="AU276" s="245" t="s">
        <v>88</v>
      </c>
      <c r="AV276" s="13" t="s">
        <v>88</v>
      </c>
      <c r="AW276" s="13" t="s">
        <v>33</v>
      </c>
      <c r="AX276" s="13" t="s">
        <v>78</v>
      </c>
      <c r="AY276" s="245" t="s">
        <v>158</v>
      </c>
    </row>
    <row r="277" s="2" customFormat="1" ht="16.5" customHeight="1">
      <c r="A277" s="37"/>
      <c r="B277" s="38"/>
      <c r="C277" s="217" t="s">
        <v>322</v>
      </c>
      <c r="D277" s="217" t="s">
        <v>160</v>
      </c>
      <c r="E277" s="218" t="s">
        <v>323</v>
      </c>
      <c r="F277" s="219" t="s">
        <v>324</v>
      </c>
      <c r="G277" s="220" t="s">
        <v>288</v>
      </c>
      <c r="H277" s="221">
        <v>24.84</v>
      </c>
      <c r="I277" s="222"/>
      <c r="J277" s="223">
        <f>ROUND(I277*H277,2)</f>
        <v>0</v>
      </c>
      <c r="K277" s="219" t="s">
        <v>164</v>
      </c>
      <c r="L277" s="43"/>
      <c r="M277" s="224" t="s">
        <v>1</v>
      </c>
      <c r="N277" s="225" t="s">
        <v>43</v>
      </c>
      <c r="O277" s="90"/>
      <c r="P277" s="226">
        <f>O277*H277</f>
        <v>0</v>
      </c>
      <c r="Q277" s="226">
        <v>0.0026900000000000001</v>
      </c>
      <c r="R277" s="226">
        <f>Q277*H277</f>
        <v>0.066819600000000007</v>
      </c>
      <c r="S277" s="226">
        <v>0</v>
      </c>
      <c r="T277" s="227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8" t="s">
        <v>165</v>
      </c>
      <c r="AT277" s="228" t="s">
        <v>160</v>
      </c>
      <c r="AU277" s="228" t="s">
        <v>88</v>
      </c>
      <c r="AY277" s="16" t="s">
        <v>158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6" t="s">
        <v>86</v>
      </c>
      <c r="BK277" s="229">
        <f>ROUND(I277*H277,2)</f>
        <v>0</v>
      </c>
      <c r="BL277" s="16" t="s">
        <v>165</v>
      </c>
      <c r="BM277" s="228" t="s">
        <v>325</v>
      </c>
    </row>
    <row r="278" s="2" customFormat="1">
      <c r="A278" s="37"/>
      <c r="B278" s="38"/>
      <c r="C278" s="39"/>
      <c r="D278" s="230" t="s">
        <v>167</v>
      </c>
      <c r="E278" s="39"/>
      <c r="F278" s="231" t="s">
        <v>326</v>
      </c>
      <c r="G278" s="39"/>
      <c r="H278" s="39"/>
      <c r="I278" s="232"/>
      <c r="J278" s="39"/>
      <c r="K278" s="39"/>
      <c r="L278" s="43"/>
      <c r="M278" s="233"/>
      <c r="N278" s="234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167</v>
      </c>
      <c r="AU278" s="16" t="s">
        <v>88</v>
      </c>
    </row>
    <row r="279" s="13" customFormat="1">
      <c r="A279" s="13"/>
      <c r="B279" s="235"/>
      <c r="C279" s="236"/>
      <c r="D279" s="230" t="s">
        <v>169</v>
      </c>
      <c r="E279" s="237" t="s">
        <v>1</v>
      </c>
      <c r="F279" s="238" t="s">
        <v>327</v>
      </c>
      <c r="G279" s="236"/>
      <c r="H279" s="239">
        <v>24.84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169</v>
      </c>
      <c r="AU279" s="245" t="s">
        <v>88</v>
      </c>
      <c r="AV279" s="13" t="s">
        <v>88</v>
      </c>
      <c r="AW279" s="13" t="s">
        <v>33</v>
      </c>
      <c r="AX279" s="13" t="s">
        <v>78</v>
      </c>
      <c r="AY279" s="245" t="s">
        <v>158</v>
      </c>
    </row>
    <row r="280" s="2" customFormat="1" ht="16.5" customHeight="1">
      <c r="A280" s="37"/>
      <c r="B280" s="38"/>
      <c r="C280" s="217" t="s">
        <v>328</v>
      </c>
      <c r="D280" s="217" t="s">
        <v>160</v>
      </c>
      <c r="E280" s="218" t="s">
        <v>329</v>
      </c>
      <c r="F280" s="219" t="s">
        <v>330</v>
      </c>
      <c r="G280" s="220" t="s">
        <v>288</v>
      </c>
      <c r="H280" s="221">
        <v>24.84</v>
      </c>
      <c r="I280" s="222"/>
      <c r="J280" s="223">
        <f>ROUND(I280*H280,2)</f>
        <v>0</v>
      </c>
      <c r="K280" s="219" t="s">
        <v>164</v>
      </c>
      <c r="L280" s="43"/>
      <c r="M280" s="224" t="s">
        <v>1</v>
      </c>
      <c r="N280" s="225" t="s">
        <v>43</v>
      </c>
      <c r="O280" s="90"/>
      <c r="P280" s="226">
        <f>O280*H280</f>
        <v>0</v>
      </c>
      <c r="Q280" s="226">
        <v>0</v>
      </c>
      <c r="R280" s="226">
        <f>Q280*H280</f>
        <v>0</v>
      </c>
      <c r="S280" s="226">
        <v>0</v>
      </c>
      <c r="T280" s="227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8" t="s">
        <v>165</v>
      </c>
      <c r="AT280" s="228" t="s">
        <v>160</v>
      </c>
      <c r="AU280" s="228" t="s">
        <v>88</v>
      </c>
      <c r="AY280" s="16" t="s">
        <v>158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6" t="s">
        <v>86</v>
      </c>
      <c r="BK280" s="229">
        <f>ROUND(I280*H280,2)</f>
        <v>0</v>
      </c>
      <c r="BL280" s="16" t="s">
        <v>165</v>
      </c>
      <c r="BM280" s="228" t="s">
        <v>331</v>
      </c>
    </row>
    <row r="281" s="2" customFormat="1">
      <c r="A281" s="37"/>
      <c r="B281" s="38"/>
      <c r="C281" s="39"/>
      <c r="D281" s="230" t="s">
        <v>167</v>
      </c>
      <c r="E281" s="39"/>
      <c r="F281" s="231" t="s">
        <v>332</v>
      </c>
      <c r="G281" s="39"/>
      <c r="H281" s="39"/>
      <c r="I281" s="232"/>
      <c r="J281" s="39"/>
      <c r="K281" s="39"/>
      <c r="L281" s="43"/>
      <c r="M281" s="233"/>
      <c r="N281" s="234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167</v>
      </c>
      <c r="AU281" s="16" t="s">
        <v>88</v>
      </c>
    </row>
    <row r="282" s="2" customFormat="1" ht="16.5" customHeight="1">
      <c r="A282" s="37"/>
      <c r="B282" s="38"/>
      <c r="C282" s="217" t="s">
        <v>333</v>
      </c>
      <c r="D282" s="217" t="s">
        <v>160</v>
      </c>
      <c r="E282" s="218" t="s">
        <v>334</v>
      </c>
      <c r="F282" s="219" t="s">
        <v>335</v>
      </c>
      <c r="G282" s="220" t="s">
        <v>163</v>
      </c>
      <c r="H282" s="221">
        <v>3.778</v>
      </c>
      <c r="I282" s="222"/>
      <c r="J282" s="223">
        <f>ROUND(I282*H282,2)</f>
        <v>0</v>
      </c>
      <c r="K282" s="219" t="s">
        <v>164</v>
      </c>
      <c r="L282" s="43"/>
      <c r="M282" s="224" t="s">
        <v>1</v>
      </c>
      <c r="N282" s="225" t="s">
        <v>43</v>
      </c>
      <c r="O282" s="90"/>
      <c r="P282" s="226">
        <f>O282*H282</f>
        <v>0</v>
      </c>
      <c r="Q282" s="226">
        <v>2.45329</v>
      </c>
      <c r="R282" s="226">
        <f>Q282*H282</f>
        <v>9.2685296200000007</v>
      </c>
      <c r="S282" s="226">
        <v>0</v>
      </c>
      <c r="T282" s="227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8" t="s">
        <v>165</v>
      </c>
      <c r="AT282" s="228" t="s">
        <v>160</v>
      </c>
      <c r="AU282" s="228" t="s">
        <v>88</v>
      </c>
      <c r="AY282" s="16" t="s">
        <v>158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6" t="s">
        <v>86</v>
      </c>
      <c r="BK282" s="229">
        <f>ROUND(I282*H282,2)</f>
        <v>0</v>
      </c>
      <c r="BL282" s="16" t="s">
        <v>165</v>
      </c>
      <c r="BM282" s="228" t="s">
        <v>336</v>
      </c>
    </row>
    <row r="283" s="2" customFormat="1">
      <c r="A283" s="37"/>
      <c r="B283" s="38"/>
      <c r="C283" s="39"/>
      <c r="D283" s="230" t="s">
        <v>167</v>
      </c>
      <c r="E283" s="39"/>
      <c r="F283" s="231" t="s">
        <v>337</v>
      </c>
      <c r="G283" s="39"/>
      <c r="H283" s="39"/>
      <c r="I283" s="232"/>
      <c r="J283" s="39"/>
      <c r="K283" s="39"/>
      <c r="L283" s="43"/>
      <c r="M283" s="233"/>
      <c r="N283" s="234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167</v>
      </c>
      <c r="AU283" s="16" t="s">
        <v>88</v>
      </c>
    </row>
    <row r="284" s="13" customFormat="1">
      <c r="A284" s="13"/>
      <c r="B284" s="235"/>
      <c r="C284" s="236"/>
      <c r="D284" s="230" t="s">
        <v>169</v>
      </c>
      <c r="E284" s="237" t="s">
        <v>1</v>
      </c>
      <c r="F284" s="238" t="s">
        <v>338</v>
      </c>
      <c r="G284" s="236"/>
      <c r="H284" s="239">
        <v>1.823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169</v>
      </c>
      <c r="AU284" s="245" t="s">
        <v>88</v>
      </c>
      <c r="AV284" s="13" t="s">
        <v>88</v>
      </c>
      <c r="AW284" s="13" t="s">
        <v>33</v>
      </c>
      <c r="AX284" s="13" t="s">
        <v>78</v>
      </c>
      <c r="AY284" s="245" t="s">
        <v>158</v>
      </c>
    </row>
    <row r="285" s="13" customFormat="1">
      <c r="A285" s="13"/>
      <c r="B285" s="235"/>
      <c r="C285" s="236"/>
      <c r="D285" s="230" t="s">
        <v>169</v>
      </c>
      <c r="E285" s="237" t="s">
        <v>1</v>
      </c>
      <c r="F285" s="238" t="s">
        <v>339</v>
      </c>
      <c r="G285" s="236"/>
      <c r="H285" s="239">
        <v>0.33900000000000002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169</v>
      </c>
      <c r="AU285" s="245" t="s">
        <v>88</v>
      </c>
      <c r="AV285" s="13" t="s">
        <v>88</v>
      </c>
      <c r="AW285" s="13" t="s">
        <v>33</v>
      </c>
      <c r="AX285" s="13" t="s">
        <v>78</v>
      </c>
      <c r="AY285" s="245" t="s">
        <v>158</v>
      </c>
    </row>
    <row r="286" s="13" customFormat="1">
      <c r="A286" s="13"/>
      <c r="B286" s="235"/>
      <c r="C286" s="236"/>
      <c r="D286" s="230" t="s">
        <v>169</v>
      </c>
      <c r="E286" s="237" t="s">
        <v>1</v>
      </c>
      <c r="F286" s="238" t="s">
        <v>340</v>
      </c>
      <c r="G286" s="236"/>
      <c r="H286" s="239">
        <v>0.28699999999999998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169</v>
      </c>
      <c r="AU286" s="245" t="s">
        <v>88</v>
      </c>
      <c r="AV286" s="13" t="s">
        <v>88</v>
      </c>
      <c r="AW286" s="13" t="s">
        <v>33</v>
      </c>
      <c r="AX286" s="13" t="s">
        <v>78</v>
      </c>
      <c r="AY286" s="245" t="s">
        <v>158</v>
      </c>
    </row>
    <row r="287" s="13" customFormat="1">
      <c r="A287" s="13"/>
      <c r="B287" s="235"/>
      <c r="C287" s="236"/>
      <c r="D287" s="230" t="s">
        <v>169</v>
      </c>
      <c r="E287" s="237" t="s">
        <v>1</v>
      </c>
      <c r="F287" s="238" t="s">
        <v>341</v>
      </c>
      <c r="G287" s="236"/>
      <c r="H287" s="239">
        <v>0.105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169</v>
      </c>
      <c r="AU287" s="245" t="s">
        <v>88</v>
      </c>
      <c r="AV287" s="13" t="s">
        <v>88</v>
      </c>
      <c r="AW287" s="13" t="s">
        <v>33</v>
      </c>
      <c r="AX287" s="13" t="s">
        <v>78</v>
      </c>
      <c r="AY287" s="245" t="s">
        <v>158</v>
      </c>
    </row>
    <row r="288" s="13" customFormat="1">
      <c r="A288" s="13"/>
      <c r="B288" s="235"/>
      <c r="C288" s="236"/>
      <c r="D288" s="230" t="s">
        <v>169</v>
      </c>
      <c r="E288" s="237" t="s">
        <v>1</v>
      </c>
      <c r="F288" s="238" t="s">
        <v>342</v>
      </c>
      <c r="G288" s="236"/>
      <c r="H288" s="239">
        <v>1.224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169</v>
      </c>
      <c r="AU288" s="245" t="s">
        <v>88</v>
      </c>
      <c r="AV288" s="13" t="s">
        <v>88</v>
      </c>
      <c r="AW288" s="13" t="s">
        <v>33</v>
      </c>
      <c r="AX288" s="13" t="s">
        <v>78</v>
      </c>
      <c r="AY288" s="245" t="s">
        <v>158</v>
      </c>
    </row>
    <row r="289" s="2" customFormat="1" ht="16.5" customHeight="1">
      <c r="A289" s="37"/>
      <c r="B289" s="38"/>
      <c r="C289" s="256" t="s">
        <v>343</v>
      </c>
      <c r="D289" s="256" t="s">
        <v>255</v>
      </c>
      <c r="E289" s="257" t="s">
        <v>344</v>
      </c>
      <c r="F289" s="258" t="s">
        <v>345</v>
      </c>
      <c r="G289" s="259" t="s">
        <v>199</v>
      </c>
      <c r="H289" s="260">
        <v>51</v>
      </c>
      <c r="I289" s="261"/>
      <c r="J289" s="262">
        <f>ROUND(I289*H289,2)</f>
        <v>0</v>
      </c>
      <c r="K289" s="258" t="s">
        <v>164</v>
      </c>
      <c r="L289" s="263"/>
      <c r="M289" s="264" t="s">
        <v>1</v>
      </c>
      <c r="N289" s="265" t="s">
        <v>43</v>
      </c>
      <c r="O289" s="90"/>
      <c r="P289" s="226">
        <f>O289*H289</f>
        <v>0</v>
      </c>
      <c r="Q289" s="226">
        <v>0.01311</v>
      </c>
      <c r="R289" s="226">
        <f>Q289*H289</f>
        <v>0.66861000000000004</v>
      </c>
      <c r="S289" s="226">
        <v>0</v>
      </c>
      <c r="T289" s="227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8" t="s">
        <v>213</v>
      </c>
      <c r="AT289" s="228" t="s">
        <v>255</v>
      </c>
      <c r="AU289" s="228" t="s">
        <v>88</v>
      </c>
      <c r="AY289" s="16" t="s">
        <v>158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6" t="s">
        <v>86</v>
      </c>
      <c r="BK289" s="229">
        <f>ROUND(I289*H289,2)</f>
        <v>0</v>
      </c>
      <c r="BL289" s="16" t="s">
        <v>165</v>
      </c>
      <c r="BM289" s="228" t="s">
        <v>346</v>
      </c>
    </row>
    <row r="290" s="2" customFormat="1">
      <c r="A290" s="37"/>
      <c r="B290" s="38"/>
      <c r="C290" s="39"/>
      <c r="D290" s="230" t="s">
        <v>167</v>
      </c>
      <c r="E290" s="39"/>
      <c r="F290" s="231" t="s">
        <v>345</v>
      </c>
      <c r="G290" s="39"/>
      <c r="H290" s="39"/>
      <c r="I290" s="232"/>
      <c r="J290" s="39"/>
      <c r="K290" s="39"/>
      <c r="L290" s="43"/>
      <c r="M290" s="233"/>
      <c r="N290" s="234"/>
      <c r="O290" s="90"/>
      <c r="P290" s="90"/>
      <c r="Q290" s="90"/>
      <c r="R290" s="90"/>
      <c r="S290" s="90"/>
      <c r="T290" s="91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167</v>
      </c>
      <c r="AU290" s="16" t="s">
        <v>88</v>
      </c>
    </row>
    <row r="291" s="13" customFormat="1">
      <c r="A291" s="13"/>
      <c r="B291" s="235"/>
      <c r="C291" s="236"/>
      <c r="D291" s="230" t="s">
        <v>169</v>
      </c>
      <c r="E291" s="237" t="s">
        <v>1</v>
      </c>
      <c r="F291" s="238" t="s">
        <v>347</v>
      </c>
      <c r="G291" s="236"/>
      <c r="H291" s="239">
        <v>43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169</v>
      </c>
      <c r="AU291" s="245" t="s">
        <v>88</v>
      </c>
      <c r="AV291" s="13" t="s">
        <v>88</v>
      </c>
      <c r="AW291" s="13" t="s">
        <v>33</v>
      </c>
      <c r="AX291" s="13" t="s">
        <v>78</v>
      </c>
      <c r="AY291" s="245" t="s">
        <v>158</v>
      </c>
    </row>
    <row r="292" s="13" customFormat="1">
      <c r="A292" s="13"/>
      <c r="B292" s="235"/>
      <c r="C292" s="236"/>
      <c r="D292" s="230" t="s">
        <v>169</v>
      </c>
      <c r="E292" s="237" t="s">
        <v>1</v>
      </c>
      <c r="F292" s="238" t="s">
        <v>348</v>
      </c>
      <c r="G292" s="236"/>
      <c r="H292" s="239">
        <v>8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169</v>
      </c>
      <c r="AU292" s="245" t="s">
        <v>88</v>
      </c>
      <c r="AV292" s="13" t="s">
        <v>88</v>
      </c>
      <c r="AW292" s="13" t="s">
        <v>33</v>
      </c>
      <c r="AX292" s="13" t="s">
        <v>78</v>
      </c>
      <c r="AY292" s="245" t="s">
        <v>158</v>
      </c>
    </row>
    <row r="293" s="2" customFormat="1" ht="16.5" customHeight="1">
      <c r="A293" s="37"/>
      <c r="B293" s="38"/>
      <c r="C293" s="217" t="s">
        <v>349</v>
      </c>
      <c r="D293" s="217" t="s">
        <v>160</v>
      </c>
      <c r="E293" s="218" t="s">
        <v>350</v>
      </c>
      <c r="F293" s="219" t="s">
        <v>351</v>
      </c>
      <c r="G293" s="220" t="s">
        <v>288</v>
      </c>
      <c r="H293" s="221">
        <v>14.452999999999999</v>
      </c>
      <c r="I293" s="222"/>
      <c r="J293" s="223">
        <f>ROUND(I293*H293,2)</f>
        <v>0</v>
      </c>
      <c r="K293" s="219" t="s">
        <v>164</v>
      </c>
      <c r="L293" s="43"/>
      <c r="M293" s="224" t="s">
        <v>1</v>
      </c>
      <c r="N293" s="225" t="s">
        <v>43</v>
      </c>
      <c r="O293" s="90"/>
      <c r="P293" s="226">
        <f>O293*H293</f>
        <v>0</v>
      </c>
      <c r="Q293" s="226">
        <v>0.00264</v>
      </c>
      <c r="R293" s="226">
        <f>Q293*H293</f>
        <v>0.038155919999999996</v>
      </c>
      <c r="S293" s="226">
        <v>0</v>
      </c>
      <c r="T293" s="227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8" t="s">
        <v>165</v>
      </c>
      <c r="AT293" s="228" t="s">
        <v>160</v>
      </c>
      <c r="AU293" s="228" t="s">
        <v>88</v>
      </c>
      <c r="AY293" s="16" t="s">
        <v>158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6" t="s">
        <v>86</v>
      </c>
      <c r="BK293" s="229">
        <f>ROUND(I293*H293,2)</f>
        <v>0</v>
      </c>
      <c r="BL293" s="16" t="s">
        <v>165</v>
      </c>
      <c r="BM293" s="228" t="s">
        <v>352</v>
      </c>
    </row>
    <row r="294" s="2" customFormat="1">
      <c r="A294" s="37"/>
      <c r="B294" s="38"/>
      <c r="C294" s="39"/>
      <c r="D294" s="230" t="s">
        <v>167</v>
      </c>
      <c r="E294" s="39"/>
      <c r="F294" s="231" t="s">
        <v>353</v>
      </c>
      <c r="G294" s="39"/>
      <c r="H294" s="39"/>
      <c r="I294" s="232"/>
      <c r="J294" s="39"/>
      <c r="K294" s="39"/>
      <c r="L294" s="43"/>
      <c r="M294" s="233"/>
      <c r="N294" s="234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167</v>
      </c>
      <c r="AU294" s="16" t="s">
        <v>88</v>
      </c>
    </row>
    <row r="295" s="13" customFormat="1">
      <c r="A295" s="13"/>
      <c r="B295" s="235"/>
      <c r="C295" s="236"/>
      <c r="D295" s="230" t="s">
        <v>169</v>
      </c>
      <c r="E295" s="237" t="s">
        <v>1</v>
      </c>
      <c r="F295" s="238" t="s">
        <v>354</v>
      </c>
      <c r="G295" s="236"/>
      <c r="H295" s="239">
        <v>2.113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169</v>
      </c>
      <c r="AU295" s="245" t="s">
        <v>88</v>
      </c>
      <c r="AV295" s="13" t="s">
        <v>88</v>
      </c>
      <c r="AW295" s="13" t="s">
        <v>33</v>
      </c>
      <c r="AX295" s="13" t="s">
        <v>78</v>
      </c>
      <c r="AY295" s="245" t="s">
        <v>158</v>
      </c>
    </row>
    <row r="296" s="13" customFormat="1">
      <c r="A296" s="13"/>
      <c r="B296" s="235"/>
      <c r="C296" s="236"/>
      <c r="D296" s="230" t="s">
        <v>169</v>
      </c>
      <c r="E296" s="237" t="s">
        <v>1</v>
      </c>
      <c r="F296" s="238" t="s">
        <v>355</v>
      </c>
      <c r="G296" s="236"/>
      <c r="H296" s="239">
        <v>1.3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169</v>
      </c>
      <c r="AU296" s="245" t="s">
        <v>88</v>
      </c>
      <c r="AV296" s="13" t="s">
        <v>88</v>
      </c>
      <c r="AW296" s="13" t="s">
        <v>33</v>
      </c>
      <c r="AX296" s="13" t="s">
        <v>78</v>
      </c>
      <c r="AY296" s="245" t="s">
        <v>158</v>
      </c>
    </row>
    <row r="297" s="13" customFormat="1">
      <c r="A297" s="13"/>
      <c r="B297" s="235"/>
      <c r="C297" s="236"/>
      <c r="D297" s="230" t="s">
        <v>169</v>
      </c>
      <c r="E297" s="237" t="s">
        <v>1</v>
      </c>
      <c r="F297" s="238" t="s">
        <v>356</v>
      </c>
      <c r="G297" s="236"/>
      <c r="H297" s="239">
        <v>11.039999999999999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169</v>
      </c>
      <c r="AU297" s="245" t="s">
        <v>88</v>
      </c>
      <c r="AV297" s="13" t="s">
        <v>88</v>
      </c>
      <c r="AW297" s="13" t="s">
        <v>33</v>
      </c>
      <c r="AX297" s="13" t="s">
        <v>78</v>
      </c>
      <c r="AY297" s="245" t="s">
        <v>158</v>
      </c>
    </row>
    <row r="298" s="2" customFormat="1" ht="16.5" customHeight="1">
      <c r="A298" s="37"/>
      <c r="B298" s="38"/>
      <c r="C298" s="217" t="s">
        <v>357</v>
      </c>
      <c r="D298" s="217" t="s">
        <v>160</v>
      </c>
      <c r="E298" s="218" t="s">
        <v>358</v>
      </c>
      <c r="F298" s="219" t="s">
        <v>359</v>
      </c>
      <c r="G298" s="220" t="s">
        <v>288</v>
      </c>
      <c r="H298" s="221">
        <v>14.452999999999999</v>
      </c>
      <c r="I298" s="222"/>
      <c r="J298" s="223">
        <f>ROUND(I298*H298,2)</f>
        <v>0</v>
      </c>
      <c r="K298" s="219" t="s">
        <v>164</v>
      </c>
      <c r="L298" s="43"/>
      <c r="M298" s="224" t="s">
        <v>1</v>
      </c>
      <c r="N298" s="225" t="s">
        <v>43</v>
      </c>
      <c r="O298" s="90"/>
      <c r="P298" s="226">
        <f>O298*H298</f>
        <v>0</v>
      </c>
      <c r="Q298" s="226">
        <v>0</v>
      </c>
      <c r="R298" s="226">
        <f>Q298*H298</f>
        <v>0</v>
      </c>
      <c r="S298" s="226">
        <v>0</v>
      </c>
      <c r="T298" s="227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8" t="s">
        <v>165</v>
      </c>
      <c r="AT298" s="228" t="s">
        <v>160</v>
      </c>
      <c r="AU298" s="228" t="s">
        <v>88</v>
      </c>
      <c r="AY298" s="16" t="s">
        <v>158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6" t="s">
        <v>86</v>
      </c>
      <c r="BK298" s="229">
        <f>ROUND(I298*H298,2)</f>
        <v>0</v>
      </c>
      <c r="BL298" s="16" t="s">
        <v>165</v>
      </c>
      <c r="BM298" s="228" t="s">
        <v>360</v>
      </c>
    </row>
    <row r="299" s="2" customFormat="1">
      <c r="A299" s="37"/>
      <c r="B299" s="38"/>
      <c r="C299" s="39"/>
      <c r="D299" s="230" t="s">
        <v>167</v>
      </c>
      <c r="E299" s="39"/>
      <c r="F299" s="231" t="s">
        <v>361</v>
      </c>
      <c r="G299" s="39"/>
      <c r="H299" s="39"/>
      <c r="I299" s="232"/>
      <c r="J299" s="39"/>
      <c r="K299" s="39"/>
      <c r="L299" s="43"/>
      <c r="M299" s="233"/>
      <c r="N299" s="234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167</v>
      </c>
      <c r="AU299" s="16" t="s">
        <v>88</v>
      </c>
    </row>
    <row r="300" s="12" customFormat="1" ht="22.8" customHeight="1">
      <c r="A300" s="12"/>
      <c r="B300" s="201"/>
      <c r="C300" s="202"/>
      <c r="D300" s="203" t="s">
        <v>77</v>
      </c>
      <c r="E300" s="215" t="s">
        <v>176</v>
      </c>
      <c r="F300" s="215" t="s">
        <v>362</v>
      </c>
      <c r="G300" s="202"/>
      <c r="H300" s="202"/>
      <c r="I300" s="205"/>
      <c r="J300" s="216">
        <f>BK300</f>
        <v>0</v>
      </c>
      <c r="K300" s="202"/>
      <c r="L300" s="207"/>
      <c r="M300" s="208"/>
      <c r="N300" s="209"/>
      <c r="O300" s="209"/>
      <c r="P300" s="210">
        <f>SUM(P301:P347)</f>
        <v>0</v>
      </c>
      <c r="Q300" s="209"/>
      <c r="R300" s="210">
        <f>SUM(R301:R347)</f>
        <v>128.26358808000001</v>
      </c>
      <c r="S300" s="209"/>
      <c r="T300" s="211">
        <f>SUM(T301:T347)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2" t="s">
        <v>86</v>
      </c>
      <c r="AT300" s="213" t="s">
        <v>77</v>
      </c>
      <c r="AU300" s="213" t="s">
        <v>86</v>
      </c>
      <c r="AY300" s="212" t="s">
        <v>158</v>
      </c>
      <c r="BK300" s="214">
        <f>SUM(BK301:BK347)</f>
        <v>0</v>
      </c>
    </row>
    <row r="301" s="2" customFormat="1" ht="16.5" customHeight="1">
      <c r="A301" s="37"/>
      <c r="B301" s="38"/>
      <c r="C301" s="217" t="s">
        <v>363</v>
      </c>
      <c r="D301" s="217" t="s">
        <v>160</v>
      </c>
      <c r="E301" s="218" t="s">
        <v>364</v>
      </c>
      <c r="F301" s="219" t="s">
        <v>365</v>
      </c>
      <c r="G301" s="220" t="s">
        <v>163</v>
      </c>
      <c r="H301" s="221">
        <v>31.094999999999999</v>
      </c>
      <c r="I301" s="222"/>
      <c r="J301" s="223">
        <f>ROUND(I301*H301,2)</f>
        <v>0</v>
      </c>
      <c r="K301" s="219" t="s">
        <v>164</v>
      </c>
      <c r="L301" s="43"/>
      <c r="M301" s="224" t="s">
        <v>1</v>
      </c>
      <c r="N301" s="225" t="s">
        <v>43</v>
      </c>
      <c r="O301" s="90"/>
      <c r="P301" s="226">
        <f>O301*H301</f>
        <v>0</v>
      </c>
      <c r="Q301" s="226">
        <v>2.45329</v>
      </c>
      <c r="R301" s="226">
        <f>Q301*H301</f>
        <v>76.285052550000003</v>
      </c>
      <c r="S301" s="226">
        <v>0</v>
      </c>
      <c r="T301" s="227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8" t="s">
        <v>165</v>
      </c>
      <c r="AT301" s="228" t="s">
        <v>160</v>
      </c>
      <c r="AU301" s="228" t="s">
        <v>88</v>
      </c>
      <c r="AY301" s="16" t="s">
        <v>158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16" t="s">
        <v>86</v>
      </c>
      <c r="BK301" s="229">
        <f>ROUND(I301*H301,2)</f>
        <v>0</v>
      </c>
      <c r="BL301" s="16" t="s">
        <v>165</v>
      </c>
      <c r="BM301" s="228" t="s">
        <v>366</v>
      </c>
    </row>
    <row r="302" s="2" customFormat="1">
      <c r="A302" s="37"/>
      <c r="B302" s="38"/>
      <c r="C302" s="39"/>
      <c r="D302" s="230" t="s">
        <v>167</v>
      </c>
      <c r="E302" s="39"/>
      <c r="F302" s="231" t="s">
        <v>367</v>
      </c>
      <c r="G302" s="39"/>
      <c r="H302" s="39"/>
      <c r="I302" s="232"/>
      <c r="J302" s="39"/>
      <c r="K302" s="39"/>
      <c r="L302" s="43"/>
      <c r="M302" s="233"/>
      <c r="N302" s="234"/>
      <c r="O302" s="90"/>
      <c r="P302" s="90"/>
      <c r="Q302" s="90"/>
      <c r="R302" s="90"/>
      <c r="S302" s="90"/>
      <c r="T302" s="91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167</v>
      </c>
      <c r="AU302" s="16" t="s">
        <v>88</v>
      </c>
    </row>
    <row r="303" s="2" customFormat="1">
      <c r="A303" s="37"/>
      <c r="B303" s="38"/>
      <c r="C303" s="39"/>
      <c r="D303" s="230" t="s">
        <v>368</v>
      </c>
      <c r="E303" s="39"/>
      <c r="F303" s="266" t="s">
        <v>369</v>
      </c>
      <c r="G303" s="39"/>
      <c r="H303" s="39"/>
      <c r="I303" s="232"/>
      <c r="J303" s="39"/>
      <c r="K303" s="39"/>
      <c r="L303" s="43"/>
      <c r="M303" s="233"/>
      <c r="N303" s="234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368</v>
      </c>
      <c r="AU303" s="16" t="s">
        <v>88</v>
      </c>
    </row>
    <row r="304" s="13" customFormat="1">
      <c r="A304" s="13"/>
      <c r="B304" s="235"/>
      <c r="C304" s="236"/>
      <c r="D304" s="230" t="s">
        <v>169</v>
      </c>
      <c r="E304" s="237" t="s">
        <v>1</v>
      </c>
      <c r="F304" s="238" t="s">
        <v>370</v>
      </c>
      <c r="G304" s="236"/>
      <c r="H304" s="239">
        <v>23.071000000000002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169</v>
      </c>
      <c r="AU304" s="245" t="s">
        <v>88</v>
      </c>
      <c r="AV304" s="13" t="s">
        <v>88</v>
      </c>
      <c r="AW304" s="13" t="s">
        <v>33</v>
      </c>
      <c r="AX304" s="13" t="s">
        <v>78</v>
      </c>
      <c r="AY304" s="245" t="s">
        <v>158</v>
      </c>
    </row>
    <row r="305" s="13" customFormat="1">
      <c r="A305" s="13"/>
      <c r="B305" s="235"/>
      <c r="C305" s="236"/>
      <c r="D305" s="230" t="s">
        <v>169</v>
      </c>
      <c r="E305" s="237" t="s">
        <v>1</v>
      </c>
      <c r="F305" s="238" t="s">
        <v>371</v>
      </c>
      <c r="G305" s="236"/>
      <c r="H305" s="239">
        <v>5.665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169</v>
      </c>
      <c r="AU305" s="245" t="s">
        <v>88</v>
      </c>
      <c r="AV305" s="13" t="s">
        <v>88</v>
      </c>
      <c r="AW305" s="13" t="s">
        <v>33</v>
      </c>
      <c r="AX305" s="13" t="s">
        <v>78</v>
      </c>
      <c r="AY305" s="245" t="s">
        <v>158</v>
      </c>
    </row>
    <row r="306" s="13" customFormat="1">
      <c r="A306" s="13"/>
      <c r="B306" s="235"/>
      <c r="C306" s="236"/>
      <c r="D306" s="230" t="s">
        <v>169</v>
      </c>
      <c r="E306" s="237" t="s">
        <v>1</v>
      </c>
      <c r="F306" s="238" t="s">
        <v>372</v>
      </c>
      <c r="G306" s="236"/>
      <c r="H306" s="239">
        <v>2.359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169</v>
      </c>
      <c r="AU306" s="245" t="s">
        <v>88</v>
      </c>
      <c r="AV306" s="13" t="s">
        <v>88</v>
      </c>
      <c r="AW306" s="13" t="s">
        <v>33</v>
      </c>
      <c r="AX306" s="13" t="s">
        <v>78</v>
      </c>
      <c r="AY306" s="245" t="s">
        <v>158</v>
      </c>
    </row>
    <row r="307" s="2" customFormat="1" ht="16.5" customHeight="1">
      <c r="A307" s="37"/>
      <c r="B307" s="38"/>
      <c r="C307" s="217" t="s">
        <v>373</v>
      </c>
      <c r="D307" s="217" t="s">
        <v>160</v>
      </c>
      <c r="E307" s="218" t="s">
        <v>374</v>
      </c>
      <c r="F307" s="219" t="s">
        <v>375</v>
      </c>
      <c r="G307" s="220" t="s">
        <v>288</v>
      </c>
      <c r="H307" s="221">
        <v>188.839</v>
      </c>
      <c r="I307" s="222"/>
      <c r="J307" s="223">
        <f>ROUND(I307*H307,2)</f>
        <v>0</v>
      </c>
      <c r="K307" s="219" t="s">
        <v>164</v>
      </c>
      <c r="L307" s="43"/>
      <c r="M307" s="224" t="s">
        <v>1</v>
      </c>
      <c r="N307" s="225" t="s">
        <v>43</v>
      </c>
      <c r="O307" s="90"/>
      <c r="P307" s="226">
        <f>O307*H307</f>
        <v>0</v>
      </c>
      <c r="Q307" s="226">
        <v>0.0023700000000000001</v>
      </c>
      <c r="R307" s="226">
        <f>Q307*H307</f>
        <v>0.44754843</v>
      </c>
      <c r="S307" s="226">
        <v>0</v>
      </c>
      <c r="T307" s="227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8" t="s">
        <v>165</v>
      </c>
      <c r="AT307" s="228" t="s">
        <v>160</v>
      </c>
      <c r="AU307" s="228" t="s">
        <v>88</v>
      </c>
      <c r="AY307" s="16" t="s">
        <v>158</v>
      </c>
      <c r="BE307" s="229">
        <f>IF(N307="základní",J307,0)</f>
        <v>0</v>
      </c>
      <c r="BF307" s="229">
        <f>IF(N307="snížená",J307,0)</f>
        <v>0</v>
      </c>
      <c r="BG307" s="229">
        <f>IF(N307="zákl. přenesená",J307,0)</f>
        <v>0</v>
      </c>
      <c r="BH307" s="229">
        <f>IF(N307="sníž. přenesená",J307,0)</f>
        <v>0</v>
      </c>
      <c r="BI307" s="229">
        <f>IF(N307="nulová",J307,0)</f>
        <v>0</v>
      </c>
      <c r="BJ307" s="16" t="s">
        <v>86</v>
      </c>
      <c r="BK307" s="229">
        <f>ROUND(I307*H307,2)</f>
        <v>0</v>
      </c>
      <c r="BL307" s="16" t="s">
        <v>165</v>
      </c>
      <c r="BM307" s="228" t="s">
        <v>376</v>
      </c>
    </row>
    <row r="308" s="2" customFormat="1">
      <c r="A308" s="37"/>
      <c r="B308" s="38"/>
      <c r="C308" s="39"/>
      <c r="D308" s="230" t="s">
        <v>167</v>
      </c>
      <c r="E308" s="39"/>
      <c r="F308" s="231" t="s">
        <v>377</v>
      </c>
      <c r="G308" s="39"/>
      <c r="H308" s="39"/>
      <c r="I308" s="232"/>
      <c r="J308" s="39"/>
      <c r="K308" s="39"/>
      <c r="L308" s="43"/>
      <c r="M308" s="233"/>
      <c r="N308" s="234"/>
      <c r="O308" s="90"/>
      <c r="P308" s="90"/>
      <c r="Q308" s="90"/>
      <c r="R308" s="90"/>
      <c r="S308" s="90"/>
      <c r="T308" s="91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167</v>
      </c>
      <c r="AU308" s="16" t="s">
        <v>88</v>
      </c>
    </row>
    <row r="309" s="14" customFormat="1">
      <c r="A309" s="14"/>
      <c r="B309" s="246"/>
      <c r="C309" s="247"/>
      <c r="D309" s="230" t="s">
        <v>169</v>
      </c>
      <c r="E309" s="248" t="s">
        <v>1</v>
      </c>
      <c r="F309" s="249" t="s">
        <v>378</v>
      </c>
      <c r="G309" s="247"/>
      <c r="H309" s="248" t="s">
        <v>1</v>
      </c>
      <c r="I309" s="250"/>
      <c r="J309" s="247"/>
      <c r="K309" s="247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169</v>
      </c>
      <c r="AU309" s="255" t="s">
        <v>88</v>
      </c>
      <c r="AV309" s="14" t="s">
        <v>86</v>
      </c>
      <c r="AW309" s="14" t="s">
        <v>33</v>
      </c>
      <c r="AX309" s="14" t="s">
        <v>78</v>
      </c>
      <c r="AY309" s="255" t="s">
        <v>158</v>
      </c>
    </row>
    <row r="310" s="13" customFormat="1">
      <c r="A310" s="13"/>
      <c r="B310" s="235"/>
      <c r="C310" s="236"/>
      <c r="D310" s="230" t="s">
        <v>169</v>
      </c>
      <c r="E310" s="237" t="s">
        <v>1</v>
      </c>
      <c r="F310" s="238" t="s">
        <v>379</v>
      </c>
      <c r="G310" s="236"/>
      <c r="H310" s="239">
        <v>127.43000000000001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169</v>
      </c>
      <c r="AU310" s="245" t="s">
        <v>88</v>
      </c>
      <c r="AV310" s="13" t="s">
        <v>88</v>
      </c>
      <c r="AW310" s="13" t="s">
        <v>33</v>
      </c>
      <c r="AX310" s="13" t="s">
        <v>78</v>
      </c>
      <c r="AY310" s="245" t="s">
        <v>158</v>
      </c>
    </row>
    <row r="311" s="13" customFormat="1">
      <c r="A311" s="13"/>
      <c r="B311" s="235"/>
      <c r="C311" s="236"/>
      <c r="D311" s="230" t="s">
        <v>169</v>
      </c>
      <c r="E311" s="237" t="s">
        <v>1</v>
      </c>
      <c r="F311" s="238" t="s">
        <v>380</v>
      </c>
      <c r="G311" s="236"/>
      <c r="H311" s="239">
        <v>46.133000000000003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169</v>
      </c>
      <c r="AU311" s="245" t="s">
        <v>88</v>
      </c>
      <c r="AV311" s="13" t="s">
        <v>88</v>
      </c>
      <c r="AW311" s="13" t="s">
        <v>33</v>
      </c>
      <c r="AX311" s="13" t="s">
        <v>78</v>
      </c>
      <c r="AY311" s="245" t="s">
        <v>158</v>
      </c>
    </row>
    <row r="312" s="13" customFormat="1">
      <c r="A312" s="13"/>
      <c r="B312" s="235"/>
      <c r="C312" s="236"/>
      <c r="D312" s="230" t="s">
        <v>169</v>
      </c>
      <c r="E312" s="237" t="s">
        <v>1</v>
      </c>
      <c r="F312" s="238" t="s">
        <v>381</v>
      </c>
      <c r="G312" s="236"/>
      <c r="H312" s="239">
        <v>15.276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169</v>
      </c>
      <c r="AU312" s="245" t="s">
        <v>88</v>
      </c>
      <c r="AV312" s="13" t="s">
        <v>88</v>
      </c>
      <c r="AW312" s="13" t="s">
        <v>33</v>
      </c>
      <c r="AX312" s="13" t="s">
        <v>78</v>
      </c>
      <c r="AY312" s="245" t="s">
        <v>158</v>
      </c>
    </row>
    <row r="313" s="2" customFormat="1" ht="16.5" customHeight="1">
      <c r="A313" s="37"/>
      <c r="B313" s="38"/>
      <c r="C313" s="217" t="s">
        <v>382</v>
      </c>
      <c r="D313" s="217" t="s">
        <v>160</v>
      </c>
      <c r="E313" s="218" t="s">
        <v>383</v>
      </c>
      <c r="F313" s="219" t="s">
        <v>384</v>
      </c>
      <c r="G313" s="220" t="s">
        <v>288</v>
      </c>
      <c r="H313" s="221">
        <v>188.839</v>
      </c>
      <c r="I313" s="222"/>
      <c r="J313" s="223">
        <f>ROUND(I313*H313,2)</f>
        <v>0</v>
      </c>
      <c r="K313" s="219" t="s">
        <v>164</v>
      </c>
      <c r="L313" s="43"/>
      <c r="M313" s="224" t="s">
        <v>1</v>
      </c>
      <c r="N313" s="225" t="s">
        <v>43</v>
      </c>
      <c r="O313" s="90"/>
      <c r="P313" s="226">
        <f>O313*H313</f>
        <v>0</v>
      </c>
      <c r="Q313" s="226">
        <v>0</v>
      </c>
      <c r="R313" s="226">
        <f>Q313*H313</f>
        <v>0</v>
      </c>
      <c r="S313" s="226">
        <v>0</v>
      </c>
      <c r="T313" s="227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28" t="s">
        <v>165</v>
      </c>
      <c r="AT313" s="228" t="s">
        <v>160</v>
      </c>
      <c r="AU313" s="228" t="s">
        <v>88</v>
      </c>
      <c r="AY313" s="16" t="s">
        <v>158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6" t="s">
        <v>86</v>
      </c>
      <c r="BK313" s="229">
        <f>ROUND(I313*H313,2)</f>
        <v>0</v>
      </c>
      <c r="BL313" s="16" t="s">
        <v>165</v>
      </c>
      <c r="BM313" s="228" t="s">
        <v>385</v>
      </c>
    </row>
    <row r="314" s="2" customFormat="1">
      <c r="A314" s="37"/>
      <c r="B314" s="38"/>
      <c r="C314" s="39"/>
      <c r="D314" s="230" t="s">
        <v>167</v>
      </c>
      <c r="E314" s="39"/>
      <c r="F314" s="231" t="s">
        <v>386</v>
      </c>
      <c r="G314" s="39"/>
      <c r="H314" s="39"/>
      <c r="I314" s="232"/>
      <c r="J314" s="39"/>
      <c r="K314" s="39"/>
      <c r="L314" s="43"/>
      <c r="M314" s="233"/>
      <c r="N314" s="234"/>
      <c r="O314" s="90"/>
      <c r="P314" s="90"/>
      <c r="Q314" s="90"/>
      <c r="R314" s="90"/>
      <c r="S314" s="90"/>
      <c r="T314" s="91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167</v>
      </c>
      <c r="AU314" s="16" t="s">
        <v>88</v>
      </c>
    </row>
    <row r="315" s="2" customFormat="1" ht="16.5" customHeight="1">
      <c r="A315" s="37"/>
      <c r="B315" s="38"/>
      <c r="C315" s="217" t="s">
        <v>387</v>
      </c>
      <c r="D315" s="217" t="s">
        <v>160</v>
      </c>
      <c r="E315" s="218" t="s">
        <v>388</v>
      </c>
      <c r="F315" s="219" t="s">
        <v>389</v>
      </c>
      <c r="G315" s="220" t="s">
        <v>231</v>
      </c>
      <c r="H315" s="221">
        <v>0.77000000000000002</v>
      </c>
      <c r="I315" s="222"/>
      <c r="J315" s="223">
        <f>ROUND(I315*H315,2)</f>
        <v>0</v>
      </c>
      <c r="K315" s="219" t="s">
        <v>164</v>
      </c>
      <c r="L315" s="43"/>
      <c r="M315" s="224" t="s">
        <v>1</v>
      </c>
      <c r="N315" s="225" t="s">
        <v>43</v>
      </c>
      <c r="O315" s="90"/>
      <c r="P315" s="226">
        <f>O315*H315</f>
        <v>0</v>
      </c>
      <c r="Q315" s="226">
        <v>1.04331</v>
      </c>
      <c r="R315" s="226">
        <f>Q315*H315</f>
        <v>0.80334870000000003</v>
      </c>
      <c r="S315" s="226">
        <v>0</v>
      </c>
      <c r="T315" s="227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28" t="s">
        <v>165</v>
      </c>
      <c r="AT315" s="228" t="s">
        <v>160</v>
      </c>
      <c r="AU315" s="228" t="s">
        <v>88</v>
      </c>
      <c r="AY315" s="16" t="s">
        <v>158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6" t="s">
        <v>86</v>
      </c>
      <c r="BK315" s="229">
        <f>ROUND(I315*H315,2)</f>
        <v>0</v>
      </c>
      <c r="BL315" s="16" t="s">
        <v>165</v>
      </c>
      <c r="BM315" s="228" t="s">
        <v>390</v>
      </c>
    </row>
    <row r="316" s="2" customFormat="1">
      <c r="A316" s="37"/>
      <c r="B316" s="38"/>
      <c r="C316" s="39"/>
      <c r="D316" s="230" t="s">
        <v>167</v>
      </c>
      <c r="E316" s="39"/>
      <c r="F316" s="231" t="s">
        <v>391</v>
      </c>
      <c r="G316" s="39"/>
      <c r="H316" s="39"/>
      <c r="I316" s="232"/>
      <c r="J316" s="39"/>
      <c r="K316" s="39"/>
      <c r="L316" s="43"/>
      <c r="M316" s="233"/>
      <c r="N316" s="234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167</v>
      </c>
      <c r="AU316" s="16" t="s">
        <v>88</v>
      </c>
    </row>
    <row r="317" s="14" customFormat="1">
      <c r="A317" s="14"/>
      <c r="B317" s="246"/>
      <c r="C317" s="247"/>
      <c r="D317" s="230" t="s">
        <v>169</v>
      </c>
      <c r="E317" s="248" t="s">
        <v>1</v>
      </c>
      <c r="F317" s="249" t="s">
        <v>392</v>
      </c>
      <c r="G317" s="247"/>
      <c r="H317" s="248" t="s">
        <v>1</v>
      </c>
      <c r="I317" s="250"/>
      <c r="J317" s="247"/>
      <c r="K317" s="247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169</v>
      </c>
      <c r="AU317" s="255" t="s">
        <v>88</v>
      </c>
      <c r="AV317" s="14" t="s">
        <v>86</v>
      </c>
      <c r="AW317" s="14" t="s">
        <v>33</v>
      </c>
      <c r="AX317" s="14" t="s">
        <v>78</v>
      </c>
      <c r="AY317" s="255" t="s">
        <v>158</v>
      </c>
    </row>
    <row r="318" s="13" customFormat="1">
      <c r="A318" s="13"/>
      <c r="B318" s="235"/>
      <c r="C318" s="236"/>
      <c r="D318" s="230" t="s">
        <v>169</v>
      </c>
      <c r="E318" s="237" t="s">
        <v>1</v>
      </c>
      <c r="F318" s="238" t="s">
        <v>393</v>
      </c>
      <c r="G318" s="236"/>
      <c r="H318" s="239">
        <v>0.71499999999999997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169</v>
      </c>
      <c r="AU318" s="245" t="s">
        <v>88</v>
      </c>
      <c r="AV318" s="13" t="s">
        <v>88</v>
      </c>
      <c r="AW318" s="13" t="s">
        <v>33</v>
      </c>
      <c r="AX318" s="13" t="s">
        <v>78</v>
      </c>
      <c r="AY318" s="245" t="s">
        <v>158</v>
      </c>
    </row>
    <row r="319" s="13" customFormat="1">
      <c r="A319" s="13"/>
      <c r="B319" s="235"/>
      <c r="C319" s="236"/>
      <c r="D319" s="230" t="s">
        <v>169</v>
      </c>
      <c r="E319" s="237" t="s">
        <v>1</v>
      </c>
      <c r="F319" s="238" t="s">
        <v>394</v>
      </c>
      <c r="G319" s="236"/>
      <c r="H319" s="239">
        <v>0.055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169</v>
      </c>
      <c r="AU319" s="245" t="s">
        <v>88</v>
      </c>
      <c r="AV319" s="13" t="s">
        <v>88</v>
      </c>
      <c r="AW319" s="13" t="s">
        <v>33</v>
      </c>
      <c r="AX319" s="13" t="s">
        <v>78</v>
      </c>
      <c r="AY319" s="245" t="s">
        <v>158</v>
      </c>
    </row>
    <row r="320" s="2" customFormat="1" ht="16.5" customHeight="1">
      <c r="A320" s="37"/>
      <c r="B320" s="38"/>
      <c r="C320" s="217" t="s">
        <v>395</v>
      </c>
      <c r="D320" s="217" t="s">
        <v>160</v>
      </c>
      <c r="E320" s="218" t="s">
        <v>396</v>
      </c>
      <c r="F320" s="219" t="s">
        <v>397</v>
      </c>
      <c r="G320" s="220" t="s">
        <v>231</v>
      </c>
      <c r="H320" s="221">
        <v>0.93999999999999995</v>
      </c>
      <c r="I320" s="222"/>
      <c r="J320" s="223">
        <f>ROUND(I320*H320,2)</f>
        <v>0</v>
      </c>
      <c r="K320" s="219" t="s">
        <v>164</v>
      </c>
      <c r="L320" s="43"/>
      <c r="M320" s="224" t="s">
        <v>1</v>
      </c>
      <c r="N320" s="225" t="s">
        <v>43</v>
      </c>
      <c r="O320" s="90"/>
      <c r="P320" s="226">
        <f>O320*H320</f>
        <v>0</v>
      </c>
      <c r="Q320" s="226">
        <v>1.07636</v>
      </c>
      <c r="R320" s="226">
        <f>Q320*H320</f>
        <v>1.0117783999999999</v>
      </c>
      <c r="S320" s="226">
        <v>0</v>
      </c>
      <c r="T320" s="227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28" t="s">
        <v>165</v>
      </c>
      <c r="AT320" s="228" t="s">
        <v>160</v>
      </c>
      <c r="AU320" s="228" t="s">
        <v>88</v>
      </c>
      <c r="AY320" s="16" t="s">
        <v>158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16" t="s">
        <v>86</v>
      </c>
      <c r="BK320" s="229">
        <f>ROUND(I320*H320,2)</f>
        <v>0</v>
      </c>
      <c r="BL320" s="16" t="s">
        <v>165</v>
      </c>
      <c r="BM320" s="228" t="s">
        <v>398</v>
      </c>
    </row>
    <row r="321" s="2" customFormat="1">
      <c r="A321" s="37"/>
      <c r="B321" s="38"/>
      <c r="C321" s="39"/>
      <c r="D321" s="230" t="s">
        <v>167</v>
      </c>
      <c r="E321" s="39"/>
      <c r="F321" s="231" t="s">
        <v>399</v>
      </c>
      <c r="G321" s="39"/>
      <c r="H321" s="39"/>
      <c r="I321" s="232"/>
      <c r="J321" s="39"/>
      <c r="K321" s="39"/>
      <c r="L321" s="43"/>
      <c r="M321" s="233"/>
      <c r="N321" s="234"/>
      <c r="O321" s="90"/>
      <c r="P321" s="90"/>
      <c r="Q321" s="90"/>
      <c r="R321" s="90"/>
      <c r="S321" s="90"/>
      <c r="T321" s="91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167</v>
      </c>
      <c r="AU321" s="16" t="s">
        <v>88</v>
      </c>
    </row>
    <row r="322" s="14" customFormat="1">
      <c r="A322" s="14"/>
      <c r="B322" s="246"/>
      <c r="C322" s="247"/>
      <c r="D322" s="230" t="s">
        <v>169</v>
      </c>
      <c r="E322" s="248" t="s">
        <v>1</v>
      </c>
      <c r="F322" s="249" t="s">
        <v>400</v>
      </c>
      <c r="G322" s="247"/>
      <c r="H322" s="248" t="s">
        <v>1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169</v>
      </c>
      <c r="AU322" s="255" t="s">
        <v>88</v>
      </c>
      <c r="AV322" s="14" t="s">
        <v>86</v>
      </c>
      <c r="AW322" s="14" t="s">
        <v>33</v>
      </c>
      <c r="AX322" s="14" t="s">
        <v>78</v>
      </c>
      <c r="AY322" s="255" t="s">
        <v>158</v>
      </c>
    </row>
    <row r="323" s="13" customFormat="1">
      <c r="A323" s="13"/>
      <c r="B323" s="235"/>
      <c r="C323" s="236"/>
      <c r="D323" s="230" t="s">
        <v>169</v>
      </c>
      <c r="E323" s="237" t="s">
        <v>1</v>
      </c>
      <c r="F323" s="238" t="s">
        <v>401</v>
      </c>
      <c r="G323" s="236"/>
      <c r="H323" s="239">
        <v>0.875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169</v>
      </c>
      <c r="AU323" s="245" t="s">
        <v>88</v>
      </c>
      <c r="AV323" s="13" t="s">
        <v>88</v>
      </c>
      <c r="AW323" s="13" t="s">
        <v>33</v>
      </c>
      <c r="AX323" s="13" t="s">
        <v>78</v>
      </c>
      <c r="AY323" s="245" t="s">
        <v>158</v>
      </c>
    </row>
    <row r="324" s="13" customFormat="1">
      <c r="A324" s="13"/>
      <c r="B324" s="235"/>
      <c r="C324" s="236"/>
      <c r="D324" s="230" t="s">
        <v>169</v>
      </c>
      <c r="E324" s="237" t="s">
        <v>1</v>
      </c>
      <c r="F324" s="238" t="s">
        <v>402</v>
      </c>
      <c r="G324" s="236"/>
      <c r="H324" s="239">
        <v>0.065000000000000002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169</v>
      </c>
      <c r="AU324" s="245" t="s">
        <v>88</v>
      </c>
      <c r="AV324" s="13" t="s">
        <v>88</v>
      </c>
      <c r="AW324" s="13" t="s">
        <v>33</v>
      </c>
      <c r="AX324" s="13" t="s">
        <v>78</v>
      </c>
      <c r="AY324" s="245" t="s">
        <v>158</v>
      </c>
    </row>
    <row r="325" s="2" customFormat="1" ht="16.5" customHeight="1">
      <c r="A325" s="37"/>
      <c r="B325" s="38"/>
      <c r="C325" s="217" t="s">
        <v>403</v>
      </c>
      <c r="D325" s="217" t="s">
        <v>160</v>
      </c>
      <c r="E325" s="218" t="s">
        <v>404</v>
      </c>
      <c r="F325" s="219" t="s">
        <v>405</v>
      </c>
      <c r="G325" s="220" t="s">
        <v>163</v>
      </c>
      <c r="H325" s="221">
        <v>0.57499999999999996</v>
      </c>
      <c r="I325" s="222"/>
      <c r="J325" s="223">
        <f>ROUND(I325*H325,2)</f>
        <v>0</v>
      </c>
      <c r="K325" s="219" t="s">
        <v>164</v>
      </c>
      <c r="L325" s="43"/>
      <c r="M325" s="224" t="s">
        <v>1</v>
      </c>
      <c r="N325" s="225" t="s">
        <v>43</v>
      </c>
      <c r="O325" s="90"/>
      <c r="P325" s="226">
        <f>O325*H325</f>
        <v>0</v>
      </c>
      <c r="Q325" s="226">
        <v>2.1200000000000001</v>
      </c>
      <c r="R325" s="226">
        <f>Q325*H325</f>
        <v>1.2189999999999999</v>
      </c>
      <c r="S325" s="226">
        <v>0</v>
      </c>
      <c r="T325" s="227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28" t="s">
        <v>165</v>
      </c>
      <c r="AT325" s="228" t="s">
        <v>160</v>
      </c>
      <c r="AU325" s="228" t="s">
        <v>88</v>
      </c>
      <c r="AY325" s="16" t="s">
        <v>158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6" t="s">
        <v>86</v>
      </c>
      <c r="BK325" s="229">
        <f>ROUND(I325*H325,2)</f>
        <v>0</v>
      </c>
      <c r="BL325" s="16" t="s">
        <v>165</v>
      </c>
      <c r="BM325" s="228" t="s">
        <v>406</v>
      </c>
    </row>
    <row r="326" s="2" customFormat="1">
      <c r="A326" s="37"/>
      <c r="B326" s="38"/>
      <c r="C326" s="39"/>
      <c r="D326" s="230" t="s">
        <v>167</v>
      </c>
      <c r="E326" s="39"/>
      <c r="F326" s="231" t="s">
        <v>407</v>
      </c>
      <c r="G326" s="39"/>
      <c r="H326" s="39"/>
      <c r="I326" s="232"/>
      <c r="J326" s="39"/>
      <c r="K326" s="39"/>
      <c r="L326" s="43"/>
      <c r="M326" s="233"/>
      <c r="N326" s="234"/>
      <c r="O326" s="90"/>
      <c r="P326" s="90"/>
      <c r="Q326" s="90"/>
      <c r="R326" s="90"/>
      <c r="S326" s="90"/>
      <c r="T326" s="91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167</v>
      </c>
      <c r="AU326" s="16" t="s">
        <v>88</v>
      </c>
    </row>
    <row r="327" s="13" customFormat="1">
      <c r="A327" s="13"/>
      <c r="B327" s="235"/>
      <c r="C327" s="236"/>
      <c r="D327" s="230" t="s">
        <v>169</v>
      </c>
      <c r="E327" s="237" t="s">
        <v>1</v>
      </c>
      <c r="F327" s="238" t="s">
        <v>408</v>
      </c>
      <c r="G327" s="236"/>
      <c r="H327" s="239">
        <v>0.57499999999999996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169</v>
      </c>
      <c r="AU327" s="245" t="s">
        <v>88</v>
      </c>
      <c r="AV327" s="13" t="s">
        <v>88</v>
      </c>
      <c r="AW327" s="13" t="s">
        <v>33</v>
      </c>
      <c r="AX327" s="13" t="s">
        <v>78</v>
      </c>
      <c r="AY327" s="245" t="s">
        <v>158</v>
      </c>
    </row>
    <row r="328" s="2" customFormat="1" ht="16.5" customHeight="1">
      <c r="A328" s="37"/>
      <c r="B328" s="38"/>
      <c r="C328" s="217" t="s">
        <v>409</v>
      </c>
      <c r="D328" s="217" t="s">
        <v>160</v>
      </c>
      <c r="E328" s="218" t="s">
        <v>410</v>
      </c>
      <c r="F328" s="219" t="s">
        <v>411</v>
      </c>
      <c r="G328" s="220" t="s">
        <v>412</v>
      </c>
      <c r="H328" s="221">
        <v>174</v>
      </c>
      <c r="I328" s="222"/>
      <c r="J328" s="223">
        <f>ROUND(I328*H328,2)</f>
        <v>0</v>
      </c>
      <c r="K328" s="219" t="s">
        <v>164</v>
      </c>
      <c r="L328" s="43"/>
      <c r="M328" s="224" t="s">
        <v>1</v>
      </c>
      <c r="N328" s="225" t="s">
        <v>43</v>
      </c>
      <c r="O328" s="90"/>
      <c r="P328" s="226">
        <f>O328*H328</f>
        <v>0</v>
      </c>
      <c r="Q328" s="226">
        <v>0.17488999999999999</v>
      </c>
      <c r="R328" s="226">
        <f>Q328*H328</f>
        <v>30.430859999999999</v>
      </c>
      <c r="S328" s="226">
        <v>0</v>
      </c>
      <c r="T328" s="227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28" t="s">
        <v>165</v>
      </c>
      <c r="AT328" s="228" t="s">
        <v>160</v>
      </c>
      <c r="AU328" s="228" t="s">
        <v>88</v>
      </c>
      <c r="AY328" s="16" t="s">
        <v>158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16" t="s">
        <v>86</v>
      </c>
      <c r="BK328" s="229">
        <f>ROUND(I328*H328,2)</f>
        <v>0</v>
      </c>
      <c r="BL328" s="16" t="s">
        <v>165</v>
      </c>
      <c r="BM328" s="228" t="s">
        <v>413</v>
      </c>
    </row>
    <row r="329" s="2" customFormat="1">
      <c r="A329" s="37"/>
      <c r="B329" s="38"/>
      <c r="C329" s="39"/>
      <c r="D329" s="230" t="s">
        <v>167</v>
      </c>
      <c r="E329" s="39"/>
      <c r="F329" s="231" t="s">
        <v>414</v>
      </c>
      <c r="G329" s="39"/>
      <c r="H329" s="39"/>
      <c r="I329" s="232"/>
      <c r="J329" s="39"/>
      <c r="K329" s="39"/>
      <c r="L329" s="43"/>
      <c r="M329" s="233"/>
      <c r="N329" s="234"/>
      <c r="O329" s="90"/>
      <c r="P329" s="90"/>
      <c r="Q329" s="90"/>
      <c r="R329" s="90"/>
      <c r="S329" s="90"/>
      <c r="T329" s="91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167</v>
      </c>
      <c r="AU329" s="16" t="s">
        <v>88</v>
      </c>
    </row>
    <row r="330" s="13" customFormat="1">
      <c r="A330" s="13"/>
      <c r="B330" s="235"/>
      <c r="C330" s="236"/>
      <c r="D330" s="230" t="s">
        <v>169</v>
      </c>
      <c r="E330" s="237" t="s">
        <v>1</v>
      </c>
      <c r="F330" s="238" t="s">
        <v>415</v>
      </c>
      <c r="G330" s="236"/>
      <c r="H330" s="239">
        <v>174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169</v>
      </c>
      <c r="AU330" s="245" t="s">
        <v>88</v>
      </c>
      <c r="AV330" s="13" t="s">
        <v>88</v>
      </c>
      <c r="AW330" s="13" t="s">
        <v>33</v>
      </c>
      <c r="AX330" s="13" t="s">
        <v>78</v>
      </c>
      <c r="AY330" s="245" t="s">
        <v>158</v>
      </c>
    </row>
    <row r="331" s="2" customFormat="1" ht="16.5" customHeight="1">
      <c r="A331" s="37"/>
      <c r="B331" s="38"/>
      <c r="C331" s="256" t="s">
        <v>416</v>
      </c>
      <c r="D331" s="256" t="s">
        <v>255</v>
      </c>
      <c r="E331" s="257" t="s">
        <v>417</v>
      </c>
      <c r="F331" s="258" t="s">
        <v>418</v>
      </c>
      <c r="G331" s="259" t="s">
        <v>412</v>
      </c>
      <c r="H331" s="260">
        <v>174</v>
      </c>
      <c r="I331" s="261"/>
      <c r="J331" s="262">
        <f>ROUND(I331*H331,2)</f>
        <v>0</v>
      </c>
      <c r="K331" s="258" t="s">
        <v>1</v>
      </c>
      <c r="L331" s="263"/>
      <c r="M331" s="264" t="s">
        <v>1</v>
      </c>
      <c r="N331" s="265" t="s">
        <v>43</v>
      </c>
      <c r="O331" s="90"/>
      <c r="P331" s="226">
        <f>O331*H331</f>
        <v>0</v>
      </c>
      <c r="Q331" s="226">
        <v>0.002</v>
      </c>
      <c r="R331" s="226">
        <f>Q331*H331</f>
        <v>0.34800000000000003</v>
      </c>
      <c r="S331" s="226">
        <v>0</v>
      </c>
      <c r="T331" s="227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28" t="s">
        <v>213</v>
      </c>
      <c r="AT331" s="228" t="s">
        <v>255</v>
      </c>
      <c r="AU331" s="228" t="s">
        <v>88</v>
      </c>
      <c r="AY331" s="16" t="s">
        <v>158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16" t="s">
        <v>86</v>
      </c>
      <c r="BK331" s="229">
        <f>ROUND(I331*H331,2)</f>
        <v>0</v>
      </c>
      <c r="BL331" s="16" t="s">
        <v>165</v>
      </c>
      <c r="BM331" s="228" t="s">
        <v>419</v>
      </c>
    </row>
    <row r="332" s="2" customFormat="1">
      <c r="A332" s="37"/>
      <c r="B332" s="38"/>
      <c r="C332" s="39"/>
      <c r="D332" s="230" t="s">
        <v>167</v>
      </c>
      <c r="E332" s="39"/>
      <c r="F332" s="231" t="s">
        <v>420</v>
      </c>
      <c r="G332" s="39"/>
      <c r="H332" s="39"/>
      <c r="I332" s="232"/>
      <c r="J332" s="39"/>
      <c r="K332" s="39"/>
      <c r="L332" s="43"/>
      <c r="M332" s="233"/>
      <c r="N332" s="234"/>
      <c r="O332" s="90"/>
      <c r="P332" s="90"/>
      <c r="Q332" s="90"/>
      <c r="R332" s="90"/>
      <c r="S332" s="90"/>
      <c r="T332" s="91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6" t="s">
        <v>167</v>
      </c>
      <c r="AU332" s="16" t="s">
        <v>88</v>
      </c>
    </row>
    <row r="333" s="2" customFormat="1" ht="16.5" customHeight="1">
      <c r="A333" s="37"/>
      <c r="B333" s="38"/>
      <c r="C333" s="217" t="s">
        <v>421</v>
      </c>
      <c r="D333" s="217" t="s">
        <v>160</v>
      </c>
      <c r="E333" s="218" t="s">
        <v>422</v>
      </c>
      <c r="F333" s="219" t="s">
        <v>423</v>
      </c>
      <c r="G333" s="220" t="s">
        <v>199</v>
      </c>
      <c r="H333" s="221">
        <v>260</v>
      </c>
      <c r="I333" s="222"/>
      <c r="J333" s="223">
        <f>ROUND(I333*H333,2)</f>
        <v>0</v>
      </c>
      <c r="K333" s="219" t="s">
        <v>164</v>
      </c>
      <c r="L333" s="43"/>
      <c r="M333" s="224" t="s">
        <v>1</v>
      </c>
      <c r="N333" s="225" t="s">
        <v>43</v>
      </c>
      <c r="O333" s="90"/>
      <c r="P333" s="226">
        <f>O333*H333</f>
        <v>0</v>
      </c>
      <c r="Q333" s="226">
        <v>0</v>
      </c>
      <c r="R333" s="226">
        <f>Q333*H333</f>
        <v>0</v>
      </c>
      <c r="S333" s="226">
        <v>0</v>
      </c>
      <c r="T333" s="227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28" t="s">
        <v>165</v>
      </c>
      <c r="AT333" s="228" t="s">
        <v>160</v>
      </c>
      <c r="AU333" s="228" t="s">
        <v>88</v>
      </c>
      <c r="AY333" s="16" t="s">
        <v>158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16" t="s">
        <v>86</v>
      </c>
      <c r="BK333" s="229">
        <f>ROUND(I333*H333,2)</f>
        <v>0</v>
      </c>
      <c r="BL333" s="16" t="s">
        <v>165</v>
      </c>
      <c r="BM333" s="228" t="s">
        <v>424</v>
      </c>
    </row>
    <row r="334" s="2" customFormat="1">
      <c r="A334" s="37"/>
      <c r="B334" s="38"/>
      <c r="C334" s="39"/>
      <c r="D334" s="230" t="s">
        <v>167</v>
      </c>
      <c r="E334" s="39"/>
      <c r="F334" s="231" t="s">
        <v>425</v>
      </c>
      <c r="G334" s="39"/>
      <c r="H334" s="39"/>
      <c r="I334" s="232"/>
      <c r="J334" s="39"/>
      <c r="K334" s="39"/>
      <c r="L334" s="43"/>
      <c r="M334" s="233"/>
      <c r="N334" s="234"/>
      <c r="O334" s="90"/>
      <c r="P334" s="90"/>
      <c r="Q334" s="90"/>
      <c r="R334" s="90"/>
      <c r="S334" s="90"/>
      <c r="T334" s="91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6" t="s">
        <v>167</v>
      </c>
      <c r="AU334" s="16" t="s">
        <v>88</v>
      </c>
    </row>
    <row r="335" s="13" customFormat="1">
      <c r="A335" s="13"/>
      <c r="B335" s="235"/>
      <c r="C335" s="236"/>
      <c r="D335" s="230" t="s">
        <v>169</v>
      </c>
      <c r="E335" s="237" t="s">
        <v>1</v>
      </c>
      <c r="F335" s="238" t="s">
        <v>426</v>
      </c>
      <c r="G335" s="236"/>
      <c r="H335" s="239">
        <v>260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169</v>
      </c>
      <c r="AU335" s="245" t="s">
        <v>88</v>
      </c>
      <c r="AV335" s="13" t="s">
        <v>88</v>
      </c>
      <c r="AW335" s="13" t="s">
        <v>33</v>
      </c>
      <c r="AX335" s="13" t="s">
        <v>78</v>
      </c>
      <c r="AY335" s="245" t="s">
        <v>158</v>
      </c>
    </row>
    <row r="336" s="2" customFormat="1">
      <c r="A336" s="37"/>
      <c r="B336" s="38"/>
      <c r="C336" s="256" t="s">
        <v>427</v>
      </c>
      <c r="D336" s="256" t="s">
        <v>255</v>
      </c>
      <c r="E336" s="257" t="s">
        <v>428</v>
      </c>
      <c r="F336" s="258" t="s">
        <v>429</v>
      </c>
      <c r="G336" s="259" t="s">
        <v>199</v>
      </c>
      <c r="H336" s="260">
        <v>290</v>
      </c>
      <c r="I336" s="261"/>
      <c r="J336" s="262">
        <f>ROUND(I336*H336,2)</f>
        <v>0</v>
      </c>
      <c r="K336" s="258" t="s">
        <v>1</v>
      </c>
      <c r="L336" s="263"/>
      <c r="M336" s="264" t="s">
        <v>1</v>
      </c>
      <c r="N336" s="265" t="s">
        <v>43</v>
      </c>
      <c r="O336" s="90"/>
      <c r="P336" s="226">
        <f>O336*H336</f>
        <v>0</v>
      </c>
      <c r="Q336" s="226">
        <v>0.060999999999999999</v>
      </c>
      <c r="R336" s="226">
        <f>Q336*H336</f>
        <v>17.690000000000001</v>
      </c>
      <c r="S336" s="226">
        <v>0</v>
      </c>
      <c r="T336" s="227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28" t="s">
        <v>213</v>
      </c>
      <c r="AT336" s="228" t="s">
        <v>255</v>
      </c>
      <c r="AU336" s="228" t="s">
        <v>88</v>
      </c>
      <c r="AY336" s="16" t="s">
        <v>158</v>
      </c>
      <c r="BE336" s="229">
        <f>IF(N336="základní",J336,0)</f>
        <v>0</v>
      </c>
      <c r="BF336" s="229">
        <f>IF(N336="snížená",J336,0)</f>
        <v>0</v>
      </c>
      <c r="BG336" s="229">
        <f>IF(N336="zákl. přenesená",J336,0)</f>
        <v>0</v>
      </c>
      <c r="BH336" s="229">
        <f>IF(N336="sníž. přenesená",J336,0)</f>
        <v>0</v>
      </c>
      <c r="BI336" s="229">
        <f>IF(N336="nulová",J336,0)</f>
        <v>0</v>
      </c>
      <c r="BJ336" s="16" t="s">
        <v>86</v>
      </c>
      <c r="BK336" s="229">
        <f>ROUND(I336*H336,2)</f>
        <v>0</v>
      </c>
      <c r="BL336" s="16" t="s">
        <v>165</v>
      </c>
      <c r="BM336" s="228" t="s">
        <v>430</v>
      </c>
    </row>
    <row r="337" s="2" customFormat="1">
      <c r="A337" s="37"/>
      <c r="B337" s="38"/>
      <c r="C337" s="39"/>
      <c r="D337" s="230" t="s">
        <v>167</v>
      </c>
      <c r="E337" s="39"/>
      <c r="F337" s="231" t="s">
        <v>429</v>
      </c>
      <c r="G337" s="39"/>
      <c r="H337" s="39"/>
      <c r="I337" s="232"/>
      <c r="J337" s="39"/>
      <c r="K337" s="39"/>
      <c r="L337" s="43"/>
      <c r="M337" s="233"/>
      <c r="N337" s="234"/>
      <c r="O337" s="90"/>
      <c r="P337" s="90"/>
      <c r="Q337" s="90"/>
      <c r="R337" s="90"/>
      <c r="S337" s="90"/>
      <c r="T337" s="91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6" t="s">
        <v>167</v>
      </c>
      <c r="AU337" s="16" t="s">
        <v>88</v>
      </c>
    </row>
    <row r="338" s="2" customFormat="1" ht="16.5" customHeight="1">
      <c r="A338" s="37"/>
      <c r="B338" s="38"/>
      <c r="C338" s="217" t="s">
        <v>431</v>
      </c>
      <c r="D338" s="217" t="s">
        <v>160</v>
      </c>
      <c r="E338" s="218" t="s">
        <v>432</v>
      </c>
      <c r="F338" s="219" t="s">
        <v>433</v>
      </c>
      <c r="G338" s="220" t="s">
        <v>199</v>
      </c>
      <c r="H338" s="221">
        <v>520</v>
      </c>
      <c r="I338" s="222"/>
      <c r="J338" s="223">
        <f>ROUND(I338*H338,2)</f>
        <v>0</v>
      </c>
      <c r="K338" s="219" t="s">
        <v>164</v>
      </c>
      <c r="L338" s="43"/>
      <c r="M338" s="224" t="s">
        <v>1</v>
      </c>
      <c r="N338" s="225" t="s">
        <v>43</v>
      </c>
      <c r="O338" s="90"/>
      <c r="P338" s="226">
        <f>O338*H338</f>
        <v>0</v>
      </c>
      <c r="Q338" s="226">
        <v>0</v>
      </c>
      <c r="R338" s="226">
        <f>Q338*H338</f>
        <v>0</v>
      </c>
      <c r="S338" s="226">
        <v>0</v>
      </c>
      <c r="T338" s="227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28" t="s">
        <v>165</v>
      </c>
      <c r="AT338" s="228" t="s">
        <v>160</v>
      </c>
      <c r="AU338" s="228" t="s">
        <v>88</v>
      </c>
      <c r="AY338" s="16" t="s">
        <v>158</v>
      </c>
      <c r="BE338" s="229">
        <f>IF(N338="základní",J338,0)</f>
        <v>0</v>
      </c>
      <c r="BF338" s="229">
        <f>IF(N338="snížená",J338,0)</f>
        <v>0</v>
      </c>
      <c r="BG338" s="229">
        <f>IF(N338="zákl. přenesená",J338,0)</f>
        <v>0</v>
      </c>
      <c r="BH338" s="229">
        <f>IF(N338="sníž. přenesená",J338,0)</f>
        <v>0</v>
      </c>
      <c r="BI338" s="229">
        <f>IF(N338="nulová",J338,0)</f>
        <v>0</v>
      </c>
      <c r="BJ338" s="16" t="s">
        <v>86</v>
      </c>
      <c r="BK338" s="229">
        <f>ROUND(I338*H338,2)</f>
        <v>0</v>
      </c>
      <c r="BL338" s="16" t="s">
        <v>165</v>
      </c>
      <c r="BM338" s="228" t="s">
        <v>434</v>
      </c>
    </row>
    <row r="339" s="2" customFormat="1">
      <c r="A339" s="37"/>
      <c r="B339" s="38"/>
      <c r="C339" s="39"/>
      <c r="D339" s="230" t="s">
        <v>167</v>
      </c>
      <c r="E339" s="39"/>
      <c r="F339" s="231" t="s">
        <v>435</v>
      </c>
      <c r="G339" s="39"/>
      <c r="H339" s="39"/>
      <c r="I339" s="232"/>
      <c r="J339" s="39"/>
      <c r="K339" s="39"/>
      <c r="L339" s="43"/>
      <c r="M339" s="233"/>
      <c r="N339" s="234"/>
      <c r="O339" s="90"/>
      <c r="P339" s="90"/>
      <c r="Q339" s="90"/>
      <c r="R339" s="90"/>
      <c r="S339" s="90"/>
      <c r="T339" s="91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167</v>
      </c>
      <c r="AU339" s="16" t="s">
        <v>88</v>
      </c>
    </row>
    <row r="340" s="13" customFormat="1">
      <c r="A340" s="13"/>
      <c r="B340" s="235"/>
      <c r="C340" s="236"/>
      <c r="D340" s="230" t="s">
        <v>169</v>
      </c>
      <c r="E340" s="237" t="s">
        <v>1</v>
      </c>
      <c r="F340" s="238" t="s">
        <v>436</v>
      </c>
      <c r="G340" s="236"/>
      <c r="H340" s="239">
        <v>520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169</v>
      </c>
      <c r="AU340" s="245" t="s">
        <v>88</v>
      </c>
      <c r="AV340" s="13" t="s">
        <v>88</v>
      </c>
      <c r="AW340" s="13" t="s">
        <v>33</v>
      </c>
      <c r="AX340" s="13" t="s">
        <v>78</v>
      </c>
      <c r="AY340" s="245" t="s">
        <v>158</v>
      </c>
    </row>
    <row r="341" s="2" customFormat="1" ht="16.5" customHeight="1">
      <c r="A341" s="37"/>
      <c r="B341" s="38"/>
      <c r="C341" s="256" t="s">
        <v>437</v>
      </c>
      <c r="D341" s="256" t="s">
        <v>255</v>
      </c>
      <c r="E341" s="257" t="s">
        <v>438</v>
      </c>
      <c r="F341" s="258" t="s">
        <v>439</v>
      </c>
      <c r="G341" s="259" t="s">
        <v>199</v>
      </c>
      <c r="H341" s="260">
        <v>550</v>
      </c>
      <c r="I341" s="261"/>
      <c r="J341" s="262">
        <f>ROUND(I341*H341,2)</f>
        <v>0</v>
      </c>
      <c r="K341" s="258" t="s">
        <v>164</v>
      </c>
      <c r="L341" s="263"/>
      <c r="M341" s="264" t="s">
        <v>1</v>
      </c>
      <c r="N341" s="265" t="s">
        <v>43</v>
      </c>
      <c r="O341" s="90"/>
      <c r="P341" s="226">
        <f>O341*H341</f>
        <v>0</v>
      </c>
      <c r="Q341" s="226">
        <v>4.0000000000000003E-05</v>
      </c>
      <c r="R341" s="226">
        <f>Q341*H341</f>
        <v>0.022000000000000002</v>
      </c>
      <c r="S341" s="226">
        <v>0</v>
      </c>
      <c r="T341" s="227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28" t="s">
        <v>213</v>
      </c>
      <c r="AT341" s="228" t="s">
        <v>255</v>
      </c>
      <c r="AU341" s="228" t="s">
        <v>88</v>
      </c>
      <c r="AY341" s="16" t="s">
        <v>158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16" t="s">
        <v>86</v>
      </c>
      <c r="BK341" s="229">
        <f>ROUND(I341*H341,2)</f>
        <v>0</v>
      </c>
      <c r="BL341" s="16" t="s">
        <v>165</v>
      </c>
      <c r="BM341" s="228" t="s">
        <v>440</v>
      </c>
    </row>
    <row r="342" s="2" customFormat="1">
      <c r="A342" s="37"/>
      <c r="B342" s="38"/>
      <c r="C342" s="39"/>
      <c r="D342" s="230" t="s">
        <v>167</v>
      </c>
      <c r="E342" s="39"/>
      <c r="F342" s="231" t="s">
        <v>439</v>
      </c>
      <c r="G342" s="39"/>
      <c r="H342" s="39"/>
      <c r="I342" s="232"/>
      <c r="J342" s="39"/>
      <c r="K342" s="39"/>
      <c r="L342" s="43"/>
      <c r="M342" s="233"/>
      <c r="N342" s="234"/>
      <c r="O342" s="90"/>
      <c r="P342" s="90"/>
      <c r="Q342" s="90"/>
      <c r="R342" s="90"/>
      <c r="S342" s="90"/>
      <c r="T342" s="91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6" t="s">
        <v>167</v>
      </c>
      <c r="AU342" s="16" t="s">
        <v>88</v>
      </c>
    </row>
    <row r="343" s="2" customFormat="1" ht="16.5" customHeight="1">
      <c r="A343" s="37"/>
      <c r="B343" s="38"/>
      <c r="C343" s="256" t="s">
        <v>441</v>
      </c>
      <c r="D343" s="256" t="s">
        <v>255</v>
      </c>
      <c r="E343" s="257" t="s">
        <v>442</v>
      </c>
      <c r="F343" s="258" t="s">
        <v>443</v>
      </c>
      <c r="G343" s="259" t="s">
        <v>199</v>
      </c>
      <c r="H343" s="260">
        <v>300</v>
      </c>
      <c r="I343" s="261"/>
      <c r="J343" s="262">
        <f>ROUND(I343*H343,2)</f>
        <v>0</v>
      </c>
      <c r="K343" s="258" t="s">
        <v>164</v>
      </c>
      <c r="L343" s="263"/>
      <c r="M343" s="264" t="s">
        <v>1</v>
      </c>
      <c r="N343" s="265" t="s">
        <v>43</v>
      </c>
      <c r="O343" s="90"/>
      <c r="P343" s="226">
        <f>O343*H343</f>
        <v>0</v>
      </c>
      <c r="Q343" s="226">
        <v>2.0000000000000002E-05</v>
      </c>
      <c r="R343" s="226">
        <f>Q343*H343</f>
        <v>0.0060000000000000001</v>
      </c>
      <c r="S343" s="226">
        <v>0</v>
      </c>
      <c r="T343" s="227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28" t="s">
        <v>213</v>
      </c>
      <c r="AT343" s="228" t="s">
        <v>255</v>
      </c>
      <c r="AU343" s="228" t="s">
        <v>88</v>
      </c>
      <c r="AY343" s="16" t="s">
        <v>158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16" t="s">
        <v>86</v>
      </c>
      <c r="BK343" s="229">
        <f>ROUND(I343*H343,2)</f>
        <v>0</v>
      </c>
      <c r="BL343" s="16" t="s">
        <v>165</v>
      </c>
      <c r="BM343" s="228" t="s">
        <v>444</v>
      </c>
    </row>
    <row r="344" s="2" customFormat="1">
      <c r="A344" s="37"/>
      <c r="B344" s="38"/>
      <c r="C344" s="39"/>
      <c r="D344" s="230" t="s">
        <v>167</v>
      </c>
      <c r="E344" s="39"/>
      <c r="F344" s="231" t="s">
        <v>443</v>
      </c>
      <c r="G344" s="39"/>
      <c r="H344" s="39"/>
      <c r="I344" s="232"/>
      <c r="J344" s="39"/>
      <c r="K344" s="39"/>
      <c r="L344" s="43"/>
      <c r="M344" s="233"/>
      <c r="N344" s="234"/>
      <c r="O344" s="90"/>
      <c r="P344" s="90"/>
      <c r="Q344" s="90"/>
      <c r="R344" s="90"/>
      <c r="S344" s="90"/>
      <c r="T344" s="91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6" t="s">
        <v>167</v>
      </c>
      <c r="AU344" s="16" t="s">
        <v>88</v>
      </c>
    </row>
    <row r="345" s="2" customFormat="1" ht="16.5" customHeight="1">
      <c r="A345" s="37"/>
      <c r="B345" s="38"/>
      <c r="C345" s="217" t="s">
        <v>445</v>
      </c>
      <c r="D345" s="217" t="s">
        <v>160</v>
      </c>
      <c r="E345" s="218" t="s">
        <v>446</v>
      </c>
      <c r="F345" s="219" t="s">
        <v>447</v>
      </c>
      <c r="G345" s="220" t="s">
        <v>412</v>
      </c>
      <c r="H345" s="221">
        <v>1</v>
      </c>
      <c r="I345" s="222"/>
      <c r="J345" s="223">
        <f>ROUND(I345*H345,2)</f>
        <v>0</v>
      </c>
      <c r="K345" s="219" t="s">
        <v>164</v>
      </c>
      <c r="L345" s="43"/>
      <c r="M345" s="224" t="s">
        <v>1</v>
      </c>
      <c r="N345" s="225" t="s">
        <v>43</v>
      </c>
      <c r="O345" s="90"/>
      <c r="P345" s="226">
        <f>O345*H345</f>
        <v>0</v>
      </c>
      <c r="Q345" s="226">
        <v>0</v>
      </c>
      <c r="R345" s="226">
        <f>Q345*H345</f>
        <v>0</v>
      </c>
      <c r="S345" s="226">
        <v>0</v>
      </c>
      <c r="T345" s="227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28" t="s">
        <v>165</v>
      </c>
      <c r="AT345" s="228" t="s">
        <v>160</v>
      </c>
      <c r="AU345" s="228" t="s">
        <v>88</v>
      </c>
      <c r="AY345" s="16" t="s">
        <v>158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16" t="s">
        <v>86</v>
      </c>
      <c r="BK345" s="229">
        <f>ROUND(I345*H345,2)</f>
        <v>0</v>
      </c>
      <c r="BL345" s="16" t="s">
        <v>165</v>
      </c>
      <c r="BM345" s="228" t="s">
        <v>448</v>
      </c>
    </row>
    <row r="346" s="2" customFormat="1">
      <c r="A346" s="37"/>
      <c r="B346" s="38"/>
      <c r="C346" s="39"/>
      <c r="D346" s="230" t="s">
        <v>167</v>
      </c>
      <c r="E346" s="39"/>
      <c r="F346" s="231" t="s">
        <v>449</v>
      </c>
      <c r="G346" s="39"/>
      <c r="H346" s="39"/>
      <c r="I346" s="232"/>
      <c r="J346" s="39"/>
      <c r="K346" s="39"/>
      <c r="L346" s="43"/>
      <c r="M346" s="233"/>
      <c r="N346" s="234"/>
      <c r="O346" s="90"/>
      <c r="P346" s="90"/>
      <c r="Q346" s="90"/>
      <c r="R346" s="90"/>
      <c r="S346" s="90"/>
      <c r="T346" s="91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16" t="s">
        <v>167</v>
      </c>
      <c r="AU346" s="16" t="s">
        <v>88</v>
      </c>
    </row>
    <row r="347" s="13" customFormat="1">
      <c r="A347" s="13"/>
      <c r="B347" s="235"/>
      <c r="C347" s="236"/>
      <c r="D347" s="230" t="s">
        <v>169</v>
      </c>
      <c r="E347" s="237" t="s">
        <v>1</v>
      </c>
      <c r="F347" s="238" t="s">
        <v>450</v>
      </c>
      <c r="G347" s="236"/>
      <c r="H347" s="239">
        <v>1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169</v>
      </c>
      <c r="AU347" s="245" t="s">
        <v>88</v>
      </c>
      <c r="AV347" s="13" t="s">
        <v>88</v>
      </c>
      <c r="AW347" s="13" t="s">
        <v>33</v>
      </c>
      <c r="AX347" s="13" t="s">
        <v>78</v>
      </c>
      <c r="AY347" s="245" t="s">
        <v>158</v>
      </c>
    </row>
    <row r="348" s="12" customFormat="1" ht="22.8" customHeight="1">
      <c r="A348" s="12"/>
      <c r="B348" s="201"/>
      <c r="C348" s="202"/>
      <c r="D348" s="203" t="s">
        <v>77</v>
      </c>
      <c r="E348" s="215" t="s">
        <v>165</v>
      </c>
      <c r="F348" s="215" t="s">
        <v>451</v>
      </c>
      <c r="G348" s="202"/>
      <c r="H348" s="202"/>
      <c r="I348" s="205"/>
      <c r="J348" s="216">
        <f>BK348</f>
        <v>0</v>
      </c>
      <c r="K348" s="202"/>
      <c r="L348" s="207"/>
      <c r="M348" s="208"/>
      <c r="N348" s="209"/>
      <c r="O348" s="209"/>
      <c r="P348" s="210">
        <f>SUM(P349:P360)</f>
        <v>0</v>
      </c>
      <c r="Q348" s="209"/>
      <c r="R348" s="210">
        <f>SUM(R349:R360)</f>
        <v>10.849419000000001</v>
      </c>
      <c r="S348" s="209"/>
      <c r="T348" s="211">
        <f>SUM(T349:T360)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2" t="s">
        <v>86</v>
      </c>
      <c r="AT348" s="213" t="s">
        <v>77</v>
      </c>
      <c r="AU348" s="213" t="s">
        <v>86</v>
      </c>
      <c r="AY348" s="212" t="s">
        <v>158</v>
      </c>
      <c r="BK348" s="214">
        <f>SUM(BK349:BK360)</f>
        <v>0</v>
      </c>
    </row>
    <row r="349" s="2" customFormat="1" ht="16.5" customHeight="1">
      <c r="A349" s="37"/>
      <c r="B349" s="38"/>
      <c r="C349" s="217" t="s">
        <v>452</v>
      </c>
      <c r="D349" s="217" t="s">
        <v>160</v>
      </c>
      <c r="E349" s="218" t="s">
        <v>453</v>
      </c>
      <c r="F349" s="219" t="s">
        <v>454</v>
      </c>
      <c r="G349" s="220" t="s">
        <v>412</v>
      </c>
      <c r="H349" s="221">
        <v>1</v>
      </c>
      <c r="I349" s="222"/>
      <c r="J349" s="223">
        <f>ROUND(I349*H349,2)</f>
        <v>0</v>
      </c>
      <c r="K349" s="219" t="s">
        <v>164</v>
      </c>
      <c r="L349" s="43"/>
      <c r="M349" s="224" t="s">
        <v>1</v>
      </c>
      <c r="N349" s="225" t="s">
        <v>43</v>
      </c>
      <c r="O349" s="90"/>
      <c r="P349" s="226">
        <f>O349*H349</f>
        <v>0</v>
      </c>
      <c r="Q349" s="226">
        <v>0.0022899999999999999</v>
      </c>
      <c r="R349" s="226">
        <f>Q349*H349</f>
        <v>0.0022899999999999999</v>
      </c>
      <c r="S349" s="226">
        <v>0</v>
      </c>
      <c r="T349" s="227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28" t="s">
        <v>165</v>
      </c>
      <c r="AT349" s="228" t="s">
        <v>160</v>
      </c>
      <c r="AU349" s="228" t="s">
        <v>88</v>
      </c>
      <c r="AY349" s="16" t="s">
        <v>158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16" t="s">
        <v>86</v>
      </c>
      <c r="BK349" s="229">
        <f>ROUND(I349*H349,2)</f>
        <v>0</v>
      </c>
      <c r="BL349" s="16" t="s">
        <v>165</v>
      </c>
      <c r="BM349" s="228" t="s">
        <v>455</v>
      </c>
    </row>
    <row r="350" s="2" customFormat="1">
      <c r="A350" s="37"/>
      <c r="B350" s="38"/>
      <c r="C350" s="39"/>
      <c r="D350" s="230" t="s">
        <v>167</v>
      </c>
      <c r="E350" s="39"/>
      <c r="F350" s="231" t="s">
        <v>456</v>
      </c>
      <c r="G350" s="39"/>
      <c r="H350" s="39"/>
      <c r="I350" s="232"/>
      <c r="J350" s="39"/>
      <c r="K350" s="39"/>
      <c r="L350" s="43"/>
      <c r="M350" s="233"/>
      <c r="N350" s="234"/>
      <c r="O350" s="90"/>
      <c r="P350" s="90"/>
      <c r="Q350" s="90"/>
      <c r="R350" s="90"/>
      <c r="S350" s="90"/>
      <c r="T350" s="91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6" t="s">
        <v>167</v>
      </c>
      <c r="AU350" s="16" t="s">
        <v>88</v>
      </c>
    </row>
    <row r="351" s="13" customFormat="1">
      <c r="A351" s="13"/>
      <c r="B351" s="235"/>
      <c r="C351" s="236"/>
      <c r="D351" s="230" t="s">
        <v>169</v>
      </c>
      <c r="E351" s="237" t="s">
        <v>1</v>
      </c>
      <c r="F351" s="238" t="s">
        <v>457</v>
      </c>
      <c r="G351" s="236"/>
      <c r="H351" s="239">
        <v>1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169</v>
      </c>
      <c r="AU351" s="245" t="s">
        <v>88</v>
      </c>
      <c r="AV351" s="13" t="s">
        <v>88</v>
      </c>
      <c r="AW351" s="13" t="s">
        <v>33</v>
      </c>
      <c r="AX351" s="13" t="s">
        <v>78</v>
      </c>
      <c r="AY351" s="245" t="s">
        <v>158</v>
      </c>
    </row>
    <row r="352" s="2" customFormat="1" ht="16.5" customHeight="1">
      <c r="A352" s="37"/>
      <c r="B352" s="38"/>
      <c r="C352" s="256" t="s">
        <v>458</v>
      </c>
      <c r="D352" s="256" t="s">
        <v>255</v>
      </c>
      <c r="E352" s="257" t="s">
        <v>459</v>
      </c>
      <c r="F352" s="258" t="s">
        <v>460</v>
      </c>
      <c r="G352" s="259" t="s">
        <v>412</v>
      </c>
      <c r="H352" s="260">
        <v>1</v>
      </c>
      <c r="I352" s="261"/>
      <c r="J352" s="262">
        <f>ROUND(I352*H352,2)</f>
        <v>0</v>
      </c>
      <c r="K352" s="258" t="s">
        <v>1</v>
      </c>
      <c r="L352" s="263"/>
      <c r="M352" s="264" t="s">
        <v>1</v>
      </c>
      <c r="N352" s="265" t="s">
        <v>43</v>
      </c>
      <c r="O352" s="90"/>
      <c r="P352" s="226">
        <f>O352*H352</f>
        <v>0</v>
      </c>
      <c r="Q352" s="226">
        <v>0.035000000000000003</v>
      </c>
      <c r="R352" s="226">
        <f>Q352*H352</f>
        <v>0.035000000000000003</v>
      </c>
      <c r="S352" s="226">
        <v>0</v>
      </c>
      <c r="T352" s="227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28" t="s">
        <v>213</v>
      </c>
      <c r="AT352" s="228" t="s">
        <v>255</v>
      </c>
      <c r="AU352" s="228" t="s">
        <v>88</v>
      </c>
      <c r="AY352" s="16" t="s">
        <v>158</v>
      </c>
      <c r="BE352" s="229">
        <f>IF(N352="základní",J352,0)</f>
        <v>0</v>
      </c>
      <c r="BF352" s="229">
        <f>IF(N352="snížená",J352,0)</f>
        <v>0</v>
      </c>
      <c r="BG352" s="229">
        <f>IF(N352="zákl. přenesená",J352,0)</f>
        <v>0</v>
      </c>
      <c r="BH352" s="229">
        <f>IF(N352="sníž. přenesená",J352,0)</f>
        <v>0</v>
      </c>
      <c r="BI352" s="229">
        <f>IF(N352="nulová",J352,0)</f>
        <v>0</v>
      </c>
      <c r="BJ352" s="16" t="s">
        <v>86</v>
      </c>
      <c r="BK352" s="229">
        <f>ROUND(I352*H352,2)</f>
        <v>0</v>
      </c>
      <c r="BL352" s="16" t="s">
        <v>165</v>
      </c>
      <c r="BM352" s="228" t="s">
        <v>461</v>
      </c>
    </row>
    <row r="353" s="2" customFormat="1">
      <c r="A353" s="37"/>
      <c r="B353" s="38"/>
      <c r="C353" s="39"/>
      <c r="D353" s="230" t="s">
        <v>167</v>
      </c>
      <c r="E353" s="39"/>
      <c r="F353" s="231" t="s">
        <v>460</v>
      </c>
      <c r="G353" s="39"/>
      <c r="H353" s="39"/>
      <c r="I353" s="232"/>
      <c r="J353" s="39"/>
      <c r="K353" s="39"/>
      <c r="L353" s="43"/>
      <c r="M353" s="233"/>
      <c r="N353" s="234"/>
      <c r="O353" s="90"/>
      <c r="P353" s="90"/>
      <c r="Q353" s="90"/>
      <c r="R353" s="90"/>
      <c r="S353" s="90"/>
      <c r="T353" s="91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167</v>
      </c>
      <c r="AU353" s="16" t="s">
        <v>88</v>
      </c>
    </row>
    <row r="354" s="2" customFormat="1" ht="16.5" customHeight="1">
      <c r="A354" s="37"/>
      <c r="B354" s="38"/>
      <c r="C354" s="217" t="s">
        <v>462</v>
      </c>
      <c r="D354" s="217" t="s">
        <v>160</v>
      </c>
      <c r="E354" s="218" t="s">
        <v>463</v>
      </c>
      <c r="F354" s="219" t="s">
        <v>464</v>
      </c>
      <c r="G354" s="220" t="s">
        <v>163</v>
      </c>
      <c r="H354" s="221">
        <v>3.8999999999999999</v>
      </c>
      <c r="I354" s="222"/>
      <c r="J354" s="223">
        <f>ROUND(I354*H354,2)</f>
        <v>0</v>
      </c>
      <c r="K354" s="219" t="s">
        <v>164</v>
      </c>
      <c r="L354" s="43"/>
      <c r="M354" s="224" t="s">
        <v>1</v>
      </c>
      <c r="N354" s="225" t="s">
        <v>43</v>
      </c>
      <c r="O354" s="90"/>
      <c r="P354" s="226">
        <f>O354*H354</f>
        <v>0</v>
      </c>
      <c r="Q354" s="226">
        <v>1.8907700000000001</v>
      </c>
      <c r="R354" s="226">
        <f>Q354*H354</f>
        <v>7.3740030000000001</v>
      </c>
      <c r="S354" s="226">
        <v>0</v>
      </c>
      <c r="T354" s="227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28" t="s">
        <v>165</v>
      </c>
      <c r="AT354" s="228" t="s">
        <v>160</v>
      </c>
      <c r="AU354" s="228" t="s">
        <v>88</v>
      </c>
      <c r="AY354" s="16" t="s">
        <v>158</v>
      </c>
      <c r="BE354" s="229">
        <f>IF(N354="základní",J354,0)</f>
        <v>0</v>
      </c>
      <c r="BF354" s="229">
        <f>IF(N354="snížená",J354,0)</f>
        <v>0</v>
      </c>
      <c r="BG354" s="229">
        <f>IF(N354="zákl. přenesená",J354,0)</f>
        <v>0</v>
      </c>
      <c r="BH354" s="229">
        <f>IF(N354="sníž. přenesená",J354,0)</f>
        <v>0</v>
      </c>
      <c r="BI354" s="229">
        <f>IF(N354="nulová",J354,0)</f>
        <v>0</v>
      </c>
      <c r="BJ354" s="16" t="s">
        <v>86</v>
      </c>
      <c r="BK354" s="229">
        <f>ROUND(I354*H354,2)</f>
        <v>0</v>
      </c>
      <c r="BL354" s="16" t="s">
        <v>165</v>
      </c>
      <c r="BM354" s="228" t="s">
        <v>465</v>
      </c>
    </row>
    <row r="355" s="2" customFormat="1">
      <c r="A355" s="37"/>
      <c r="B355" s="38"/>
      <c r="C355" s="39"/>
      <c r="D355" s="230" t="s">
        <v>167</v>
      </c>
      <c r="E355" s="39"/>
      <c r="F355" s="231" t="s">
        <v>466</v>
      </c>
      <c r="G355" s="39"/>
      <c r="H355" s="39"/>
      <c r="I355" s="232"/>
      <c r="J355" s="39"/>
      <c r="K355" s="39"/>
      <c r="L355" s="43"/>
      <c r="M355" s="233"/>
      <c r="N355" s="234"/>
      <c r="O355" s="90"/>
      <c r="P355" s="90"/>
      <c r="Q355" s="90"/>
      <c r="R355" s="90"/>
      <c r="S355" s="90"/>
      <c r="T355" s="91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6" t="s">
        <v>167</v>
      </c>
      <c r="AU355" s="16" t="s">
        <v>88</v>
      </c>
    </row>
    <row r="356" s="14" customFormat="1">
      <c r="A356" s="14"/>
      <c r="B356" s="246"/>
      <c r="C356" s="247"/>
      <c r="D356" s="230" t="s">
        <v>169</v>
      </c>
      <c r="E356" s="248" t="s">
        <v>1</v>
      </c>
      <c r="F356" s="249" t="s">
        <v>278</v>
      </c>
      <c r="G356" s="247"/>
      <c r="H356" s="248" t="s">
        <v>1</v>
      </c>
      <c r="I356" s="250"/>
      <c r="J356" s="247"/>
      <c r="K356" s="247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169</v>
      </c>
      <c r="AU356" s="255" t="s">
        <v>88</v>
      </c>
      <c r="AV356" s="14" t="s">
        <v>86</v>
      </c>
      <c r="AW356" s="14" t="s">
        <v>33</v>
      </c>
      <c r="AX356" s="14" t="s">
        <v>78</v>
      </c>
      <c r="AY356" s="255" t="s">
        <v>158</v>
      </c>
    </row>
    <row r="357" s="13" customFormat="1">
      <c r="A357" s="13"/>
      <c r="B357" s="235"/>
      <c r="C357" s="236"/>
      <c r="D357" s="230" t="s">
        <v>169</v>
      </c>
      <c r="E357" s="237" t="s">
        <v>1</v>
      </c>
      <c r="F357" s="238" t="s">
        <v>467</v>
      </c>
      <c r="G357" s="236"/>
      <c r="H357" s="239">
        <v>3.8999999999999999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169</v>
      </c>
      <c r="AU357" s="245" t="s">
        <v>88</v>
      </c>
      <c r="AV357" s="13" t="s">
        <v>88</v>
      </c>
      <c r="AW357" s="13" t="s">
        <v>33</v>
      </c>
      <c r="AX357" s="13" t="s">
        <v>78</v>
      </c>
      <c r="AY357" s="245" t="s">
        <v>158</v>
      </c>
    </row>
    <row r="358" s="2" customFormat="1" ht="16.5" customHeight="1">
      <c r="A358" s="37"/>
      <c r="B358" s="38"/>
      <c r="C358" s="217" t="s">
        <v>468</v>
      </c>
      <c r="D358" s="217" t="s">
        <v>160</v>
      </c>
      <c r="E358" s="218" t="s">
        <v>469</v>
      </c>
      <c r="F358" s="219" t="s">
        <v>470</v>
      </c>
      <c r="G358" s="220" t="s">
        <v>163</v>
      </c>
      <c r="H358" s="221">
        <v>1.5389999999999999</v>
      </c>
      <c r="I358" s="222"/>
      <c r="J358" s="223">
        <f>ROUND(I358*H358,2)</f>
        <v>0</v>
      </c>
      <c r="K358" s="219" t="s">
        <v>164</v>
      </c>
      <c r="L358" s="43"/>
      <c r="M358" s="224" t="s">
        <v>1</v>
      </c>
      <c r="N358" s="225" t="s">
        <v>43</v>
      </c>
      <c r="O358" s="90"/>
      <c r="P358" s="226">
        <f>O358*H358</f>
        <v>0</v>
      </c>
      <c r="Q358" s="226">
        <v>2.234</v>
      </c>
      <c r="R358" s="226">
        <f>Q358*H358</f>
        <v>3.438126</v>
      </c>
      <c r="S358" s="226">
        <v>0</v>
      </c>
      <c r="T358" s="227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28" t="s">
        <v>165</v>
      </c>
      <c r="AT358" s="228" t="s">
        <v>160</v>
      </c>
      <c r="AU358" s="228" t="s">
        <v>88</v>
      </c>
      <c r="AY358" s="16" t="s">
        <v>158</v>
      </c>
      <c r="BE358" s="229">
        <f>IF(N358="základní",J358,0)</f>
        <v>0</v>
      </c>
      <c r="BF358" s="229">
        <f>IF(N358="snížená",J358,0)</f>
        <v>0</v>
      </c>
      <c r="BG358" s="229">
        <f>IF(N358="zákl. přenesená",J358,0)</f>
        <v>0</v>
      </c>
      <c r="BH358" s="229">
        <f>IF(N358="sníž. přenesená",J358,0)</f>
        <v>0</v>
      </c>
      <c r="BI358" s="229">
        <f>IF(N358="nulová",J358,0)</f>
        <v>0</v>
      </c>
      <c r="BJ358" s="16" t="s">
        <v>86</v>
      </c>
      <c r="BK358" s="229">
        <f>ROUND(I358*H358,2)</f>
        <v>0</v>
      </c>
      <c r="BL358" s="16" t="s">
        <v>165</v>
      </c>
      <c r="BM358" s="228" t="s">
        <v>471</v>
      </c>
    </row>
    <row r="359" s="2" customFormat="1">
      <c r="A359" s="37"/>
      <c r="B359" s="38"/>
      <c r="C359" s="39"/>
      <c r="D359" s="230" t="s">
        <v>167</v>
      </c>
      <c r="E359" s="39"/>
      <c r="F359" s="231" t="s">
        <v>472</v>
      </c>
      <c r="G359" s="39"/>
      <c r="H359" s="39"/>
      <c r="I359" s="232"/>
      <c r="J359" s="39"/>
      <c r="K359" s="39"/>
      <c r="L359" s="43"/>
      <c r="M359" s="233"/>
      <c r="N359" s="234"/>
      <c r="O359" s="90"/>
      <c r="P359" s="90"/>
      <c r="Q359" s="90"/>
      <c r="R359" s="90"/>
      <c r="S359" s="90"/>
      <c r="T359" s="91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6" t="s">
        <v>167</v>
      </c>
      <c r="AU359" s="16" t="s">
        <v>88</v>
      </c>
    </row>
    <row r="360" s="13" customFormat="1">
      <c r="A360" s="13"/>
      <c r="B360" s="235"/>
      <c r="C360" s="236"/>
      <c r="D360" s="230" t="s">
        <v>169</v>
      </c>
      <c r="E360" s="237" t="s">
        <v>1</v>
      </c>
      <c r="F360" s="238" t="s">
        <v>473</v>
      </c>
      <c r="G360" s="236"/>
      <c r="H360" s="239">
        <v>1.5389999999999999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169</v>
      </c>
      <c r="AU360" s="245" t="s">
        <v>88</v>
      </c>
      <c r="AV360" s="13" t="s">
        <v>88</v>
      </c>
      <c r="AW360" s="13" t="s">
        <v>33</v>
      </c>
      <c r="AX360" s="13" t="s">
        <v>78</v>
      </c>
      <c r="AY360" s="245" t="s">
        <v>158</v>
      </c>
    </row>
    <row r="361" s="12" customFormat="1" ht="22.8" customHeight="1">
      <c r="A361" s="12"/>
      <c r="B361" s="201"/>
      <c r="C361" s="202"/>
      <c r="D361" s="203" t="s">
        <v>77</v>
      </c>
      <c r="E361" s="215" t="s">
        <v>188</v>
      </c>
      <c r="F361" s="215" t="s">
        <v>474</v>
      </c>
      <c r="G361" s="202"/>
      <c r="H361" s="202"/>
      <c r="I361" s="205"/>
      <c r="J361" s="216">
        <f>BK361</f>
        <v>0</v>
      </c>
      <c r="K361" s="202"/>
      <c r="L361" s="207"/>
      <c r="M361" s="208"/>
      <c r="N361" s="209"/>
      <c r="O361" s="209"/>
      <c r="P361" s="210">
        <f>SUM(P362:P373)</f>
        <v>0</v>
      </c>
      <c r="Q361" s="209"/>
      <c r="R361" s="210">
        <f>SUM(R362:R373)</f>
        <v>21.0276</v>
      </c>
      <c r="S361" s="209"/>
      <c r="T361" s="211">
        <f>SUM(T362:T373)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2" t="s">
        <v>86</v>
      </c>
      <c r="AT361" s="213" t="s">
        <v>77</v>
      </c>
      <c r="AU361" s="213" t="s">
        <v>86</v>
      </c>
      <c r="AY361" s="212" t="s">
        <v>158</v>
      </c>
      <c r="BK361" s="214">
        <f>SUM(BK362:BK373)</f>
        <v>0</v>
      </c>
    </row>
    <row r="362" s="2" customFormat="1" ht="16.5" customHeight="1">
      <c r="A362" s="37"/>
      <c r="B362" s="38"/>
      <c r="C362" s="217" t="s">
        <v>475</v>
      </c>
      <c r="D362" s="217" t="s">
        <v>160</v>
      </c>
      <c r="E362" s="218" t="s">
        <v>476</v>
      </c>
      <c r="F362" s="219" t="s">
        <v>477</v>
      </c>
      <c r="G362" s="220" t="s">
        <v>288</v>
      </c>
      <c r="H362" s="221">
        <v>23.760000000000002</v>
      </c>
      <c r="I362" s="222"/>
      <c r="J362" s="223">
        <f>ROUND(I362*H362,2)</f>
        <v>0</v>
      </c>
      <c r="K362" s="219" t="s">
        <v>164</v>
      </c>
      <c r="L362" s="43"/>
      <c r="M362" s="224" t="s">
        <v>1</v>
      </c>
      <c r="N362" s="225" t="s">
        <v>43</v>
      </c>
      <c r="O362" s="90"/>
      <c r="P362" s="226">
        <f>O362*H362</f>
        <v>0</v>
      </c>
      <c r="Q362" s="226">
        <v>0.091999999999999998</v>
      </c>
      <c r="R362" s="226">
        <f>Q362*H362</f>
        <v>2.1859200000000003</v>
      </c>
      <c r="S362" s="226">
        <v>0</v>
      </c>
      <c r="T362" s="227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28" t="s">
        <v>165</v>
      </c>
      <c r="AT362" s="228" t="s">
        <v>160</v>
      </c>
      <c r="AU362" s="228" t="s">
        <v>88</v>
      </c>
      <c r="AY362" s="16" t="s">
        <v>158</v>
      </c>
      <c r="BE362" s="229">
        <f>IF(N362="základní",J362,0)</f>
        <v>0</v>
      </c>
      <c r="BF362" s="229">
        <f>IF(N362="snížená",J362,0)</f>
        <v>0</v>
      </c>
      <c r="BG362" s="229">
        <f>IF(N362="zákl. přenesená",J362,0)</f>
        <v>0</v>
      </c>
      <c r="BH362" s="229">
        <f>IF(N362="sníž. přenesená",J362,0)</f>
        <v>0</v>
      </c>
      <c r="BI362" s="229">
        <f>IF(N362="nulová",J362,0)</f>
        <v>0</v>
      </c>
      <c r="BJ362" s="16" t="s">
        <v>86</v>
      </c>
      <c r="BK362" s="229">
        <f>ROUND(I362*H362,2)</f>
        <v>0</v>
      </c>
      <c r="BL362" s="16" t="s">
        <v>165</v>
      </c>
      <c r="BM362" s="228" t="s">
        <v>478</v>
      </c>
    </row>
    <row r="363" s="2" customFormat="1">
      <c r="A363" s="37"/>
      <c r="B363" s="38"/>
      <c r="C363" s="39"/>
      <c r="D363" s="230" t="s">
        <v>167</v>
      </c>
      <c r="E363" s="39"/>
      <c r="F363" s="231" t="s">
        <v>479</v>
      </c>
      <c r="G363" s="39"/>
      <c r="H363" s="39"/>
      <c r="I363" s="232"/>
      <c r="J363" s="39"/>
      <c r="K363" s="39"/>
      <c r="L363" s="43"/>
      <c r="M363" s="233"/>
      <c r="N363" s="234"/>
      <c r="O363" s="90"/>
      <c r="P363" s="90"/>
      <c r="Q363" s="90"/>
      <c r="R363" s="90"/>
      <c r="S363" s="90"/>
      <c r="T363" s="91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6" t="s">
        <v>167</v>
      </c>
      <c r="AU363" s="16" t="s">
        <v>88</v>
      </c>
    </row>
    <row r="364" s="13" customFormat="1">
      <c r="A364" s="13"/>
      <c r="B364" s="235"/>
      <c r="C364" s="236"/>
      <c r="D364" s="230" t="s">
        <v>169</v>
      </c>
      <c r="E364" s="237" t="s">
        <v>1</v>
      </c>
      <c r="F364" s="238" t="s">
        <v>480</v>
      </c>
      <c r="G364" s="236"/>
      <c r="H364" s="239">
        <v>23.760000000000002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169</v>
      </c>
      <c r="AU364" s="245" t="s">
        <v>88</v>
      </c>
      <c r="AV364" s="13" t="s">
        <v>88</v>
      </c>
      <c r="AW364" s="13" t="s">
        <v>33</v>
      </c>
      <c r="AX364" s="13" t="s">
        <v>78</v>
      </c>
      <c r="AY364" s="245" t="s">
        <v>158</v>
      </c>
    </row>
    <row r="365" s="2" customFormat="1" ht="16.5" customHeight="1">
      <c r="A365" s="37"/>
      <c r="B365" s="38"/>
      <c r="C365" s="217" t="s">
        <v>481</v>
      </c>
      <c r="D365" s="217" t="s">
        <v>160</v>
      </c>
      <c r="E365" s="218" t="s">
        <v>482</v>
      </c>
      <c r="F365" s="219" t="s">
        <v>483</v>
      </c>
      <c r="G365" s="220" t="s">
        <v>288</v>
      </c>
      <c r="H365" s="221">
        <v>23.760000000000002</v>
      </c>
      <c r="I365" s="222"/>
      <c r="J365" s="223">
        <f>ROUND(I365*H365,2)</f>
        <v>0</v>
      </c>
      <c r="K365" s="219" t="s">
        <v>164</v>
      </c>
      <c r="L365" s="43"/>
      <c r="M365" s="224" t="s">
        <v>1</v>
      </c>
      <c r="N365" s="225" t="s">
        <v>43</v>
      </c>
      <c r="O365" s="90"/>
      <c r="P365" s="226">
        <f>O365*H365</f>
        <v>0</v>
      </c>
      <c r="Q365" s="226">
        <v>0.19900000000000001</v>
      </c>
      <c r="R365" s="226">
        <f>Q365*H365</f>
        <v>4.7282400000000004</v>
      </c>
      <c r="S365" s="226">
        <v>0</v>
      </c>
      <c r="T365" s="227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28" t="s">
        <v>165</v>
      </c>
      <c r="AT365" s="228" t="s">
        <v>160</v>
      </c>
      <c r="AU365" s="228" t="s">
        <v>88</v>
      </c>
      <c r="AY365" s="16" t="s">
        <v>158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16" t="s">
        <v>86</v>
      </c>
      <c r="BK365" s="229">
        <f>ROUND(I365*H365,2)</f>
        <v>0</v>
      </c>
      <c r="BL365" s="16" t="s">
        <v>165</v>
      </c>
      <c r="BM365" s="228" t="s">
        <v>484</v>
      </c>
    </row>
    <row r="366" s="2" customFormat="1">
      <c r="A366" s="37"/>
      <c r="B366" s="38"/>
      <c r="C366" s="39"/>
      <c r="D366" s="230" t="s">
        <v>167</v>
      </c>
      <c r="E366" s="39"/>
      <c r="F366" s="231" t="s">
        <v>485</v>
      </c>
      <c r="G366" s="39"/>
      <c r="H366" s="39"/>
      <c r="I366" s="232"/>
      <c r="J366" s="39"/>
      <c r="K366" s="39"/>
      <c r="L366" s="43"/>
      <c r="M366" s="233"/>
      <c r="N366" s="234"/>
      <c r="O366" s="90"/>
      <c r="P366" s="90"/>
      <c r="Q366" s="90"/>
      <c r="R366" s="90"/>
      <c r="S366" s="90"/>
      <c r="T366" s="91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16" t="s">
        <v>167</v>
      </c>
      <c r="AU366" s="16" t="s">
        <v>88</v>
      </c>
    </row>
    <row r="367" s="13" customFormat="1">
      <c r="A367" s="13"/>
      <c r="B367" s="235"/>
      <c r="C367" s="236"/>
      <c r="D367" s="230" t="s">
        <v>169</v>
      </c>
      <c r="E367" s="237" t="s">
        <v>1</v>
      </c>
      <c r="F367" s="238" t="s">
        <v>291</v>
      </c>
      <c r="G367" s="236"/>
      <c r="H367" s="239">
        <v>23.760000000000002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169</v>
      </c>
      <c r="AU367" s="245" t="s">
        <v>88</v>
      </c>
      <c r="AV367" s="13" t="s">
        <v>88</v>
      </c>
      <c r="AW367" s="13" t="s">
        <v>33</v>
      </c>
      <c r="AX367" s="13" t="s">
        <v>78</v>
      </c>
      <c r="AY367" s="245" t="s">
        <v>158</v>
      </c>
    </row>
    <row r="368" s="2" customFormat="1" ht="16.5" customHeight="1">
      <c r="A368" s="37"/>
      <c r="B368" s="38"/>
      <c r="C368" s="217" t="s">
        <v>486</v>
      </c>
      <c r="D368" s="217" t="s">
        <v>160</v>
      </c>
      <c r="E368" s="218" t="s">
        <v>487</v>
      </c>
      <c r="F368" s="219" t="s">
        <v>488</v>
      </c>
      <c r="G368" s="220" t="s">
        <v>288</v>
      </c>
      <c r="H368" s="221">
        <v>23.760000000000002</v>
      </c>
      <c r="I368" s="222"/>
      <c r="J368" s="223">
        <f>ROUND(I368*H368,2)</f>
        <v>0</v>
      </c>
      <c r="K368" s="219" t="s">
        <v>164</v>
      </c>
      <c r="L368" s="43"/>
      <c r="M368" s="224" t="s">
        <v>1</v>
      </c>
      <c r="N368" s="225" t="s">
        <v>43</v>
      </c>
      <c r="O368" s="90"/>
      <c r="P368" s="226">
        <f>O368*H368</f>
        <v>0</v>
      </c>
      <c r="Q368" s="226">
        <v>0.19800000000000001</v>
      </c>
      <c r="R368" s="226">
        <f>Q368*H368</f>
        <v>4.7044800000000002</v>
      </c>
      <c r="S368" s="226">
        <v>0</v>
      </c>
      <c r="T368" s="227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28" t="s">
        <v>165</v>
      </c>
      <c r="AT368" s="228" t="s">
        <v>160</v>
      </c>
      <c r="AU368" s="228" t="s">
        <v>88</v>
      </c>
      <c r="AY368" s="16" t="s">
        <v>158</v>
      </c>
      <c r="BE368" s="229">
        <f>IF(N368="základní",J368,0)</f>
        <v>0</v>
      </c>
      <c r="BF368" s="229">
        <f>IF(N368="snížená",J368,0)</f>
        <v>0</v>
      </c>
      <c r="BG368" s="229">
        <f>IF(N368="zákl. přenesená",J368,0)</f>
        <v>0</v>
      </c>
      <c r="BH368" s="229">
        <f>IF(N368="sníž. přenesená",J368,0)</f>
        <v>0</v>
      </c>
      <c r="BI368" s="229">
        <f>IF(N368="nulová",J368,0)</f>
        <v>0</v>
      </c>
      <c r="BJ368" s="16" t="s">
        <v>86</v>
      </c>
      <c r="BK368" s="229">
        <f>ROUND(I368*H368,2)</f>
        <v>0</v>
      </c>
      <c r="BL368" s="16" t="s">
        <v>165</v>
      </c>
      <c r="BM368" s="228" t="s">
        <v>489</v>
      </c>
    </row>
    <row r="369" s="2" customFormat="1">
      <c r="A369" s="37"/>
      <c r="B369" s="38"/>
      <c r="C369" s="39"/>
      <c r="D369" s="230" t="s">
        <v>167</v>
      </c>
      <c r="E369" s="39"/>
      <c r="F369" s="231" t="s">
        <v>490</v>
      </c>
      <c r="G369" s="39"/>
      <c r="H369" s="39"/>
      <c r="I369" s="232"/>
      <c r="J369" s="39"/>
      <c r="K369" s="39"/>
      <c r="L369" s="43"/>
      <c r="M369" s="233"/>
      <c r="N369" s="234"/>
      <c r="O369" s="90"/>
      <c r="P369" s="90"/>
      <c r="Q369" s="90"/>
      <c r="R369" s="90"/>
      <c r="S369" s="90"/>
      <c r="T369" s="91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6" t="s">
        <v>167</v>
      </c>
      <c r="AU369" s="16" t="s">
        <v>88</v>
      </c>
    </row>
    <row r="370" s="13" customFormat="1">
      <c r="A370" s="13"/>
      <c r="B370" s="235"/>
      <c r="C370" s="236"/>
      <c r="D370" s="230" t="s">
        <v>169</v>
      </c>
      <c r="E370" s="237" t="s">
        <v>1</v>
      </c>
      <c r="F370" s="238" t="s">
        <v>291</v>
      </c>
      <c r="G370" s="236"/>
      <c r="H370" s="239">
        <v>23.760000000000002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169</v>
      </c>
      <c r="AU370" s="245" t="s">
        <v>88</v>
      </c>
      <c r="AV370" s="13" t="s">
        <v>88</v>
      </c>
      <c r="AW370" s="13" t="s">
        <v>33</v>
      </c>
      <c r="AX370" s="13" t="s">
        <v>78</v>
      </c>
      <c r="AY370" s="245" t="s">
        <v>158</v>
      </c>
    </row>
    <row r="371" s="2" customFormat="1" ht="16.5" customHeight="1">
      <c r="A371" s="37"/>
      <c r="B371" s="38"/>
      <c r="C371" s="217" t="s">
        <v>491</v>
      </c>
      <c r="D371" s="217" t="s">
        <v>160</v>
      </c>
      <c r="E371" s="218" t="s">
        <v>492</v>
      </c>
      <c r="F371" s="219" t="s">
        <v>493</v>
      </c>
      <c r="G371" s="220" t="s">
        <v>288</v>
      </c>
      <c r="H371" s="221">
        <v>23.760000000000002</v>
      </c>
      <c r="I371" s="222"/>
      <c r="J371" s="223">
        <f>ROUND(I371*H371,2)</f>
        <v>0</v>
      </c>
      <c r="K371" s="219" t="s">
        <v>164</v>
      </c>
      <c r="L371" s="43"/>
      <c r="M371" s="224" t="s">
        <v>1</v>
      </c>
      <c r="N371" s="225" t="s">
        <v>43</v>
      </c>
      <c r="O371" s="90"/>
      <c r="P371" s="226">
        <f>O371*H371</f>
        <v>0</v>
      </c>
      <c r="Q371" s="226">
        <v>0.39600000000000002</v>
      </c>
      <c r="R371" s="226">
        <f>Q371*H371</f>
        <v>9.4089600000000004</v>
      </c>
      <c r="S371" s="226">
        <v>0</v>
      </c>
      <c r="T371" s="227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28" t="s">
        <v>165</v>
      </c>
      <c r="AT371" s="228" t="s">
        <v>160</v>
      </c>
      <c r="AU371" s="228" t="s">
        <v>88</v>
      </c>
      <c r="AY371" s="16" t="s">
        <v>158</v>
      </c>
      <c r="BE371" s="229">
        <f>IF(N371="základní",J371,0)</f>
        <v>0</v>
      </c>
      <c r="BF371" s="229">
        <f>IF(N371="snížená",J371,0)</f>
        <v>0</v>
      </c>
      <c r="BG371" s="229">
        <f>IF(N371="zákl. přenesená",J371,0)</f>
        <v>0</v>
      </c>
      <c r="BH371" s="229">
        <f>IF(N371="sníž. přenesená",J371,0)</f>
        <v>0</v>
      </c>
      <c r="BI371" s="229">
        <f>IF(N371="nulová",J371,0)</f>
        <v>0</v>
      </c>
      <c r="BJ371" s="16" t="s">
        <v>86</v>
      </c>
      <c r="BK371" s="229">
        <f>ROUND(I371*H371,2)</f>
        <v>0</v>
      </c>
      <c r="BL371" s="16" t="s">
        <v>165</v>
      </c>
      <c r="BM371" s="228" t="s">
        <v>494</v>
      </c>
    </row>
    <row r="372" s="2" customFormat="1">
      <c r="A372" s="37"/>
      <c r="B372" s="38"/>
      <c r="C372" s="39"/>
      <c r="D372" s="230" t="s">
        <v>167</v>
      </c>
      <c r="E372" s="39"/>
      <c r="F372" s="231" t="s">
        <v>495</v>
      </c>
      <c r="G372" s="39"/>
      <c r="H372" s="39"/>
      <c r="I372" s="232"/>
      <c r="J372" s="39"/>
      <c r="K372" s="39"/>
      <c r="L372" s="43"/>
      <c r="M372" s="233"/>
      <c r="N372" s="234"/>
      <c r="O372" s="90"/>
      <c r="P372" s="90"/>
      <c r="Q372" s="90"/>
      <c r="R372" s="90"/>
      <c r="S372" s="90"/>
      <c r="T372" s="91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167</v>
      </c>
      <c r="AU372" s="16" t="s">
        <v>88</v>
      </c>
    </row>
    <row r="373" s="13" customFormat="1">
      <c r="A373" s="13"/>
      <c r="B373" s="235"/>
      <c r="C373" s="236"/>
      <c r="D373" s="230" t="s">
        <v>169</v>
      </c>
      <c r="E373" s="237" t="s">
        <v>1</v>
      </c>
      <c r="F373" s="238" t="s">
        <v>291</v>
      </c>
      <c r="G373" s="236"/>
      <c r="H373" s="239">
        <v>23.760000000000002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169</v>
      </c>
      <c r="AU373" s="245" t="s">
        <v>88</v>
      </c>
      <c r="AV373" s="13" t="s">
        <v>88</v>
      </c>
      <c r="AW373" s="13" t="s">
        <v>33</v>
      </c>
      <c r="AX373" s="13" t="s">
        <v>78</v>
      </c>
      <c r="AY373" s="245" t="s">
        <v>158</v>
      </c>
    </row>
    <row r="374" s="12" customFormat="1" ht="22.8" customHeight="1">
      <c r="A374" s="12"/>
      <c r="B374" s="201"/>
      <c r="C374" s="202"/>
      <c r="D374" s="203" t="s">
        <v>77</v>
      </c>
      <c r="E374" s="215" t="s">
        <v>196</v>
      </c>
      <c r="F374" s="215" t="s">
        <v>496</v>
      </c>
      <c r="G374" s="202"/>
      <c r="H374" s="202"/>
      <c r="I374" s="205"/>
      <c r="J374" s="216">
        <f>BK374</f>
        <v>0</v>
      </c>
      <c r="K374" s="202"/>
      <c r="L374" s="207"/>
      <c r="M374" s="208"/>
      <c r="N374" s="209"/>
      <c r="O374" s="209"/>
      <c r="P374" s="210">
        <f>SUM(P375:P380)</f>
        <v>0</v>
      </c>
      <c r="Q374" s="209"/>
      <c r="R374" s="210">
        <f>SUM(R375:R380)</f>
        <v>0.018999799999999997</v>
      </c>
      <c r="S374" s="209"/>
      <c r="T374" s="211">
        <f>SUM(T375:T380)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2" t="s">
        <v>86</v>
      </c>
      <c r="AT374" s="213" t="s">
        <v>77</v>
      </c>
      <c r="AU374" s="213" t="s">
        <v>86</v>
      </c>
      <c r="AY374" s="212" t="s">
        <v>158</v>
      </c>
      <c r="BK374" s="214">
        <f>SUM(BK375:BK380)</f>
        <v>0</v>
      </c>
    </row>
    <row r="375" s="2" customFormat="1" ht="16.5" customHeight="1">
      <c r="A375" s="37"/>
      <c r="B375" s="38"/>
      <c r="C375" s="217" t="s">
        <v>497</v>
      </c>
      <c r="D375" s="217" t="s">
        <v>160</v>
      </c>
      <c r="E375" s="218" t="s">
        <v>498</v>
      </c>
      <c r="F375" s="219" t="s">
        <v>499</v>
      </c>
      <c r="G375" s="220" t="s">
        <v>288</v>
      </c>
      <c r="H375" s="221">
        <v>20.800000000000001</v>
      </c>
      <c r="I375" s="222"/>
      <c r="J375" s="223">
        <f>ROUND(I375*H375,2)</f>
        <v>0</v>
      </c>
      <c r="K375" s="219" t="s">
        <v>164</v>
      </c>
      <c r="L375" s="43"/>
      <c r="M375" s="224" t="s">
        <v>1</v>
      </c>
      <c r="N375" s="225" t="s">
        <v>43</v>
      </c>
      <c r="O375" s="90"/>
      <c r="P375" s="226">
        <f>O375*H375</f>
        <v>0</v>
      </c>
      <c r="Q375" s="226">
        <v>0.00025999999999999998</v>
      </c>
      <c r="R375" s="226">
        <f>Q375*H375</f>
        <v>0.0054079999999999996</v>
      </c>
      <c r="S375" s="226">
        <v>0</v>
      </c>
      <c r="T375" s="227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28" t="s">
        <v>165</v>
      </c>
      <c r="AT375" s="228" t="s">
        <v>160</v>
      </c>
      <c r="AU375" s="228" t="s">
        <v>88</v>
      </c>
      <c r="AY375" s="16" t="s">
        <v>158</v>
      </c>
      <c r="BE375" s="229">
        <f>IF(N375="základní",J375,0)</f>
        <v>0</v>
      </c>
      <c r="BF375" s="229">
        <f>IF(N375="snížená",J375,0)</f>
        <v>0</v>
      </c>
      <c r="BG375" s="229">
        <f>IF(N375="zákl. přenesená",J375,0)</f>
        <v>0</v>
      </c>
      <c r="BH375" s="229">
        <f>IF(N375="sníž. přenesená",J375,0)</f>
        <v>0</v>
      </c>
      <c r="BI375" s="229">
        <f>IF(N375="nulová",J375,0)</f>
        <v>0</v>
      </c>
      <c r="BJ375" s="16" t="s">
        <v>86</v>
      </c>
      <c r="BK375" s="229">
        <f>ROUND(I375*H375,2)</f>
        <v>0</v>
      </c>
      <c r="BL375" s="16" t="s">
        <v>165</v>
      </c>
      <c r="BM375" s="228" t="s">
        <v>500</v>
      </c>
    </row>
    <row r="376" s="2" customFormat="1">
      <c r="A376" s="37"/>
      <c r="B376" s="38"/>
      <c r="C376" s="39"/>
      <c r="D376" s="230" t="s">
        <v>167</v>
      </c>
      <c r="E376" s="39"/>
      <c r="F376" s="231" t="s">
        <v>501</v>
      </c>
      <c r="G376" s="39"/>
      <c r="H376" s="39"/>
      <c r="I376" s="232"/>
      <c r="J376" s="39"/>
      <c r="K376" s="39"/>
      <c r="L376" s="43"/>
      <c r="M376" s="233"/>
      <c r="N376" s="234"/>
      <c r="O376" s="90"/>
      <c r="P376" s="90"/>
      <c r="Q376" s="90"/>
      <c r="R376" s="90"/>
      <c r="S376" s="90"/>
      <c r="T376" s="91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16" t="s">
        <v>167</v>
      </c>
      <c r="AU376" s="16" t="s">
        <v>88</v>
      </c>
    </row>
    <row r="377" s="13" customFormat="1">
      <c r="A377" s="13"/>
      <c r="B377" s="235"/>
      <c r="C377" s="236"/>
      <c r="D377" s="230" t="s">
        <v>169</v>
      </c>
      <c r="E377" s="237" t="s">
        <v>1</v>
      </c>
      <c r="F377" s="238" t="s">
        <v>502</v>
      </c>
      <c r="G377" s="236"/>
      <c r="H377" s="239">
        <v>20.800000000000001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169</v>
      </c>
      <c r="AU377" s="245" t="s">
        <v>88</v>
      </c>
      <c r="AV377" s="13" t="s">
        <v>88</v>
      </c>
      <c r="AW377" s="13" t="s">
        <v>33</v>
      </c>
      <c r="AX377" s="13" t="s">
        <v>78</v>
      </c>
      <c r="AY377" s="245" t="s">
        <v>158</v>
      </c>
    </row>
    <row r="378" s="2" customFormat="1" ht="16.5" customHeight="1">
      <c r="A378" s="37"/>
      <c r="B378" s="38"/>
      <c r="C378" s="217" t="s">
        <v>503</v>
      </c>
      <c r="D378" s="217" t="s">
        <v>160</v>
      </c>
      <c r="E378" s="218" t="s">
        <v>504</v>
      </c>
      <c r="F378" s="219" t="s">
        <v>505</v>
      </c>
      <c r="G378" s="220" t="s">
        <v>288</v>
      </c>
      <c r="H378" s="221">
        <v>5.0339999999999998</v>
      </c>
      <c r="I378" s="222"/>
      <c r="J378" s="223">
        <f>ROUND(I378*H378,2)</f>
        <v>0</v>
      </c>
      <c r="K378" s="219" t="s">
        <v>164</v>
      </c>
      <c r="L378" s="43"/>
      <c r="M378" s="224" t="s">
        <v>1</v>
      </c>
      <c r="N378" s="225" t="s">
        <v>43</v>
      </c>
      <c r="O378" s="90"/>
      <c r="P378" s="226">
        <f>O378*H378</f>
        <v>0</v>
      </c>
      <c r="Q378" s="226">
        <v>0.0027000000000000001</v>
      </c>
      <c r="R378" s="226">
        <f>Q378*H378</f>
        <v>0.013591799999999999</v>
      </c>
      <c r="S378" s="226">
        <v>0</v>
      </c>
      <c r="T378" s="227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28" t="s">
        <v>165</v>
      </c>
      <c r="AT378" s="228" t="s">
        <v>160</v>
      </c>
      <c r="AU378" s="228" t="s">
        <v>88</v>
      </c>
      <c r="AY378" s="16" t="s">
        <v>158</v>
      </c>
      <c r="BE378" s="229">
        <f>IF(N378="základní",J378,0)</f>
        <v>0</v>
      </c>
      <c r="BF378" s="229">
        <f>IF(N378="snížená",J378,0)</f>
        <v>0</v>
      </c>
      <c r="BG378" s="229">
        <f>IF(N378="zákl. přenesená",J378,0)</f>
        <v>0</v>
      </c>
      <c r="BH378" s="229">
        <f>IF(N378="sníž. přenesená",J378,0)</f>
        <v>0</v>
      </c>
      <c r="BI378" s="229">
        <f>IF(N378="nulová",J378,0)</f>
        <v>0</v>
      </c>
      <c r="BJ378" s="16" t="s">
        <v>86</v>
      </c>
      <c r="BK378" s="229">
        <f>ROUND(I378*H378,2)</f>
        <v>0</v>
      </c>
      <c r="BL378" s="16" t="s">
        <v>165</v>
      </c>
      <c r="BM378" s="228" t="s">
        <v>506</v>
      </c>
    </row>
    <row r="379" s="2" customFormat="1">
      <c r="A379" s="37"/>
      <c r="B379" s="38"/>
      <c r="C379" s="39"/>
      <c r="D379" s="230" t="s">
        <v>167</v>
      </c>
      <c r="E379" s="39"/>
      <c r="F379" s="231" t="s">
        <v>507</v>
      </c>
      <c r="G379" s="39"/>
      <c r="H379" s="39"/>
      <c r="I379" s="232"/>
      <c r="J379" s="39"/>
      <c r="K379" s="39"/>
      <c r="L379" s="43"/>
      <c r="M379" s="233"/>
      <c r="N379" s="234"/>
      <c r="O379" s="90"/>
      <c r="P379" s="90"/>
      <c r="Q379" s="90"/>
      <c r="R379" s="90"/>
      <c r="S379" s="90"/>
      <c r="T379" s="91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6" t="s">
        <v>167</v>
      </c>
      <c r="AU379" s="16" t="s">
        <v>88</v>
      </c>
    </row>
    <row r="380" s="13" customFormat="1">
      <c r="A380" s="13"/>
      <c r="B380" s="235"/>
      <c r="C380" s="236"/>
      <c r="D380" s="230" t="s">
        <v>169</v>
      </c>
      <c r="E380" s="237" t="s">
        <v>1</v>
      </c>
      <c r="F380" s="238" t="s">
        <v>508</v>
      </c>
      <c r="G380" s="236"/>
      <c r="H380" s="239">
        <v>5.0339999999999998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169</v>
      </c>
      <c r="AU380" s="245" t="s">
        <v>88</v>
      </c>
      <c r="AV380" s="13" t="s">
        <v>88</v>
      </c>
      <c r="AW380" s="13" t="s">
        <v>33</v>
      </c>
      <c r="AX380" s="13" t="s">
        <v>78</v>
      </c>
      <c r="AY380" s="245" t="s">
        <v>158</v>
      </c>
    </row>
    <row r="381" s="12" customFormat="1" ht="22.8" customHeight="1">
      <c r="A381" s="12"/>
      <c r="B381" s="201"/>
      <c r="C381" s="202"/>
      <c r="D381" s="203" t="s">
        <v>77</v>
      </c>
      <c r="E381" s="215" t="s">
        <v>213</v>
      </c>
      <c r="F381" s="215" t="s">
        <v>509</v>
      </c>
      <c r="G381" s="202"/>
      <c r="H381" s="202"/>
      <c r="I381" s="205"/>
      <c r="J381" s="216">
        <f>BK381</f>
        <v>0</v>
      </c>
      <c r="K381" s="202"/>
      <c r="L381" s="207"/>
      <c r="M381" s="208"/>
      <c r="N381" s="209"/>
      <c r="O381" s="209"/>
      <c r="P381" s="210">
        <f>SUM(P382:P414)</f>
        <v>0</v>
      </c>
      <c r="Q381" s="209"/>
      <c r="R381" s="210">
        <f>SUM(R382:R414)</f>
        <v>0.1061918</v>
      </c>
      <c r="S381" s="209"/>
      <c r="T381" s="211">
        <f>SUM(T382:T414)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2" t="s">
        <v>86</v>
      </c>
      <c r="AT381" s="213" t="s">
        <v>77</v>
      </c>
      <c r="AU381" s="213" t="s">
        <v>86</v>
      </c>
      <c r="AY381" s="212" t="s">
        <v>158</v>
      </c>
      <c r="BK381" s="214">
        <f>SUM(BK382:BK414)</f>
        <v>0</v>
      </c>
    </row>
    <row r="382" s="2" customFormat="1" ht="21.75" customHeight="1">
      <c r="A382" s="37"/>
      <c r="B382" s="38"/>
      <c r="C382" s="217" t="s">
        <v>510</v>
      </c>
      <c r="D382" s="217" t="s">
        <v>160</v>
      </c>
      <c r="E382" s="218" t="s">
        <v>511</v>
      </c>
      <c r="F382" s="219" t="s">
        <v>512</v>
      </c>
      <c r="G382" s="220" t="s">
        <v>199</v>
      </c>
      <c r="H382" s="221">
        <v>39</v>
      </c>
      <c r="I382" s="222"/>
      <c r="J382" s="223">
        <f>ROUND(I382*H382,2)</f>
        <v>0</v>
      </c>
      <c r="K382" s="219" t="s">
        <v>164</v>
      </c>
      <c r="L382" s="43"/>
      <c r="M382" s="224" t="s">
        <v>1</v>
      </c>
      <c r="N382" s="225" t="s">
        <v>43</v>
      </c>
      <c r="O382" s="90"/>
      <c r="P382" s="226">
        <f>O382*H382</f>
        <v>0</v>
      </c>
      <c r="Q382" s="226">
        <v>1.0000000000000001E-05</v>
      </c>
      <c r="R382" s="226">
        <f>Q382*H382</f>
        <v>0.00039000000000000005</v>
      </c>
      <c r="S382" s="226">
        <v>0</v>
      </c>
      <c r="T382" s="227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28" t="s">
        <v>165</v>
      </c>
      <c r="AT382" s="228" t="s">
        <v>160</v>
      </c>
      <c r="AU382" s="228" t="s">
        <v>88</v>
      </c>
      <c r="AY382" s="16" t="s">
        <v>158</v>
      </c>
      <c r="BE382" s="229">
        <f>IF(N382="základní",J382,0)</f>
        <v>0</v>
      </c>
      <c r="BF382" s="229">
        <f>IF(N382="snížená",J382,0)</f>
        <v>0</v>
      </c>
      <c r="BG382" s="229">
        <f>IF(N382="zákl. přenesená",J382,0)</f>
        <v>0</v>
      </c>
      <c r="BH382" s="229">
        <f>IF(N382="sníž. přenesená",J382,0)</f>
        <v>0</v>
      </c>
      <c r="BI382" s="229">
        <f>IF(N382="nulová",J382,0)</f>
        <v>0</v>
      </c>
      <c r="BJ382" s="16" t="s">
        <v>86</v>
      </c>
      <c r="BK382" s="229">
        <f>ROUND(I382*H382,2)</f>
        <v>0</v>
      </c>
      <c r="BL382" s="16" t="s">
        <v>165</v>
      </c>
      <c r="BM382" s="228" t="s">
        <v>513</v>
      </c>
    </row>
    <row r="383" s="2" customFormat="1">
      <c r="A383" s="37"/>
      <c r="B383" s="38"/>
      <c r="C383" s="39"/>
      <c r="D383" s="230" t="s">
        <v>167</v>
      </c>
      <c r="E383" s="39"/>
      <c r="F383" s="231" t="s">
        <v>514</v>
      </c>
      <c r="G383" s="39"/>
      <c r="H383" s="39"/>
      <c r="I383" s="232"/>
      <c r="J383" s="39"/>
      <c r="K383" s="39"/>
      <c r="L383" s="43"/>
      <c r="M383" s="233"/>
      <c r="N383" s="234"/>
      <c r="O383" s="90"/>
      <c r="P383" s="90"/>
      <c r="Q383" s="90"/>
      <c r="R383" s="90"/>
      <c r="S383" s="90"/>
      <c r="T383" s="91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16" t="s">
        <v>167</v>
      </c>
      <c r="AU383" s="16" t="s">
        <v>88</v>
      </c>
    </row>
    <row r="384" s="14" customFormat="1">
      <c r="A384" s="14"/>
      <c r="B384" s="246"/>
      <c r="C384" s="247"/>
      <c r="D384" s="230" t="s">
        <v>169</v>
      </c>
      <c r="E384" s="248" t="s">
        <v>1</v>
      </c>
      <c r="F384" s="249" t="s">
        <v>278</v>
      </c>
      <c r="G384" s="247"/>
      <c r="H384" s="248" t="s">
        <v>1</v>
      </c>
      <c r="I384" s="250"/>
      <c r="J384" s="247"/>
      <c r="K384" s="247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169</v>
      </c>
      <c r="AU384" s="255" t="s">
        <v>88</v>
      </c>
      <c r="AV384" s="14" t="s">
        <v>86</v>
      </c>
      <c r="AW384" s="14" t="s">
        <v>33</v>
      </c>
      <c r="AX384" s="14" t="s">
        <v>78</v>
      </c>
      <c r="AY384" s="255" t="s">
        <v>158</v>
      </c>
    </row>
    <row r="385" s="13" customFormat="1">
      <c r="A385" s="13"/>
      <c r="B385" s="235"/>
      <c r="C385" s="236"/>
      <c r="D385" s="230" t="s">
        <v>169</v>
      </c>
      <c r="E385" s="237" t="s">
        <v>1</v>
      </c>
      <c r="F385" s="238" t="s">
        <v>515</v>
      </c>
      <c r="G385" s="236"/>
      <c r="H385" s="239">
        <v>39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169</v>
      </c>
      <c r="AU385" s="245" t="s">
        <v>88</v>
      </c>
      <c r="AV385" s="13" t="s">
        <v>88</v>
      </c>
      <c r="AW385" s="13" t="s">
        <v>33</v>
      </c>
      <c r="AX385" s="13" t="s">
        <v>78</v>
      </c>
      <c r="AY385" s="245" t="s">
        <v>158</v>
      </c>
    </row>
    <row r="386" s="2" customFormat="1" ht="16.5" customHeight="1">
      <c r="A386" s="37"/>
      <c r="B386" s="38"/>
      <c r="C386" s="256" t="s">
        <v>516</v>
      </c>
      <c r="D386" s="256" t="s">
        <v>255</v>
      </c>
      <c r="E386" s="257" t="s">
        <v>517</v>
      </c>
      <c r="F386" s="258" t="s">
        <v>518</v>
      </c>
      <c r="G386" s="259" t="s">
        <v>199</v>
      </c>
      <c r="H386" s="260">
        <v>40.170000000000002</v>
      </c>
      <c r="I386" s="261"/>
      <c r="J386" s="262">
        <f>ROUND(I386*H386,2)</f>
        <v>0</v>
      </c>
      <c r="K386" s="258" t="s">
        <v>164</v>
      </c>
      <c r="L386" s="263"/>
      <c r="M386" s="264" t="s">
        <v>1</v>
      </c>
      <c r="N386" s="265" t="s">
        <v>43</v>
      </c>
      <c r="O386" s="90"/>
      <c r="P386" s="226">
        <f>O386*H386</f>
        <v>0</v>
      </c>
      <c r="Q386" s="226">
        <v>0.0015399999999999999</v>
      </c>
      <c r="R386" s="226">
        <f>Q386*H386</f>
        <v>0.061861800000000002</v>
      </c>
      <c r="S386" s="226">
        <v>0</v>
      </c>
      <c r="T386" s="227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28" t="s">
        <v>213</v>
      </c>
      <c r="AT386" s="228" t="s">
        <v>255</v>
      </c>
      <c r="AU386" s="228" t="s">
        <v>88</v>
      </c>
      <c r="AY386" s="16" t="s">
        <v>158</v>
      </c>
      <c r="BE386" s="229">
        <f>IF(N386="základní",J386,0)</f>
        <v>0</v>
      </c>
      <c r="BF386" s="229">
        <f>IF(N386="snížená",J386,0)</f>
        <v>0</v>
      </c>
      <c r="BG386" s="229">
        <f>IF(N386="zákl. přenesená",J386,0)</f>
        <v>0</v>
      </c>
      <c r="BH386" s="229">
        <f>IF(N386="sníž. přenesená",J386,0)</f>
        <v>0</v>
      </c>
      <c r="BI386" s="229">
        <f>IF(N386="nulová",J386,0)</f>
        <v>0</v>
      </c>
      <c r="BJ386" s="16" t="s">
        <v>86</v>
      </c>
      <c r="BK386" s="229">
        <f>ROUND(I386*H386,2)</f>
        <v>0</v>
      </c>
      <c r="BL386" s="16" t="s">
        <v>165</v>
      </c>
      <c r="BM386" s="228" t="s">
        <v>519</v>
      </c>
    </row>
    <row r="387" s="2" customFormat="1">
      <c r="A387" s="37"/>
      <c r="B387" s="38"/>
      <c r="C387" s="39"/>
      <c r="D387" s="230" t="s">
        <v>167</v>
      </c>
      <c r="E387" s="39"/>
      <c r="F387" s="231" t="s">
        <v>518</v>
      </c>
      <c r="G387" s="39"/>
      <c r="H387" s="39"/>
      <c r="I387" s="232"/>
      <c r="J387" s="39"/>
      <c r="K387" s="39"/>
      <c r="L387" s="43"/>
      <c r="M387" s="233"/>
      <c r="N387" s="234"/>
      <c r="O387" s="90"/>
      <c r="P387" s="90"/>
      <c r="Q387" s="90"/>
      <c r="R387" s="90"/>
      <c r="S387" s="90"/>
      <c r="T387" s="91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16" t="s">
        <v>167</v>
      </c>
      <c r="AU387" s="16" t="s">
        <v>88</v>
      </c>
    </row>
    <row r="388" s="13" customFormat="1">
      <c r="A388" s="13"/>
      <c r="B388" s="235"/>
      <c r="C388" s="236"/>
      <c r="D388" s="230" t="s">
        <v>169</v>
      </c>
      <c r="E388" s="236"/>
      <c r="F388" s="238" t="s">
        <v>520</v>
      </c>
      <c r="G388" s="236"/>
      <c r="H388" s="239">
        <v>40.170000000000002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169</v>
      </c>
      <c r="AU388" s="245" t="s">
        <v>88</v>
      </c>
      <c r="AV388" s="13" t="s">
        <v>88</v>
      </c>
      <c r="AW388" s="13" t="s">
        <v>4</v>
      </c>
      <c r="AX388" s="13" t="s">
        <v>86</v>
      </c>
      <c r="AY388" s="245" t="s">
        <v>158</v>
      </c>
    </row>
    <row r="389" s="2" customFormat="1" ht="21.75" customHeight="1">
      <c r="A389" s="37"/>
      <c r="B389" s="38"/>
      <c r="C389" s="217" t="s">
        <v>521</v>
      </c>
      <c r="D389" s="217" t="s">
        <v>160</v>
      </c>
      <c r="E389" s="218" t="s">
        <v>522</v>
      </c>
      <c r="F389" s="219" t="s">
        <v>523</v>
      </c>
      <c r="G389" s="220" t="s">
        <v>412</v>
      </c>
      <c r="H389" s="221">
        <v>26</v>
      </c>
      <c r="I389" s="222"/>
      <c r="J389" s="223">
        <f>ROUND(I389*H389,2)</f>
        <v>0</v>
      </c>
      <c r="K389" s="219" t="s">
        <v>164</v>
      </c>
      <c r="L389" s="43"/>
      <c r="M389" s="224" t="s">
        <v>1</v>
      </c>
      <c r="N389" s="225" t="s">
        <v>43</v>
      </c>
      <c r="O389" s="90"/>
      <c r="P389" s="226">
        <f>O389*H389</f>
        <v>0</v>
      </c>
      <c r="Q389" s="226">
        <v>0</v>
      </c>
      <c r="R389" s="226">
        <f>Q389*H389</f>
        <v>0</v>
      </c>
      <c r="S389" s="226">
        <v>0</v>
      </c>
      <c r="T389" s="227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28" t="s">
        <v>165</v>
      </c>
      <c r="AT389" s="228" t="s">
        <v>160</v>
      </c>
      <c r="AU389" s="228" t="s">
        <v>88</v>
      </c>
      <c r="AY389" s="16" t="s">
        <v>158</v>
      </c>
      <c r="BE389" s="229">
        <f>IF(N389="základní",J389,0)</f>
        <v>0</v>
      </c>
      <c r="BF389" s="229">
        <f>IF(N389="snížená",J389,0)</f>
        <v>0</v>
      </c>
      <c r="BG389" s="229">
        <f>IF(N389="zákl. přenesená",J389,0)</f>
        <v>0</v>
      </c>
      <c r="BH389" s="229">
        <f>IF(N389="sníž. přenesená",J389,0)</f>
        <v>0</v>
      </c>
      <c r="BI389" s="229">
        <f>IF(N389="nulová",J389,0)</f>
        <v>0</v>
      </c>
      <c r="BJ389" s="16" t="s">
        <v>86</v>
      </c>
      <c r="BK389" s="229">
        <f>ROUND(I389*H389,2)</f>
        <v>0</v>
      </c>
      <c r="BL389" s="16" t="s">
        <v>165</v>
      </c>
      <c r="BM389" s="228" t="s">
        <v>524</v>
      </c>
    </row>
    <row r="390" s="2" customFormat="1">
      <c r="A390" s="37"/>
      <c r="B390" s="38"/>
      <c r="C390" s="39"/>
      <c r="D390" s="230" t="s">
        <v>167</v>
      </c>
      <c r="E390" s="39"/>
      <c r="F390" s="231" t="s">
        <v>525</v>
      </c>
      <c r="G390" s="39"/>
      <c r="H390" s="39"/>
      <c r="I390" s="232"/>
      <c r="J390" s="39"/>
      <c r="K390" s="39"/>
      <c r="L390" s="43"/>
      <c r="M390" s="233"/>
      <c r="N390" s="234"/>
      <c r="O390" s="90"/>
      <c r="P390" s="90"/>
      <c r="Q390" s="90"/>
      <c r="R390" s="90"/>
      <c r="S390" s="90"/>
      <c r="T390" s="91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16" t="s">
        <v>167</v>
      </c>
      <c r="AU390" s="16" t="s">
        <v>88</v>
      </c>
    </row>
    <row r="391" s="14" customFormat="1">
      <c r="A391" s="14"/>
      <c r="B391" s="246"/>
      <c r="C391" s="247"/>
      <c r="D391" s="230" t="s">
        <v>169</v>
      </c>
      <c r="E391" s="248" t="s">
        <v>1</v>
      </c>
      <c r="F391" s="249" t="s">
        <v>526</v>
      </c>
      <c r="G391" s="247"/>
      <c r="H391" s="248" t="s">
        <v>1</v>
      </c>
      <c r="I391" s="250"/>
      <c r="J391" s="247"/>
      <c r="K391" s="247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169</v>
      </c>
      <c r="AU391" s="255" t="s">
        <v>88</v>
      </c>
      <c r="AV391" s="14" t="s">
        <v>86</v>
      </c>
      <c r="AW391" s="14" t="s">
        <v>33</v>
      </c>
      <c r="AX391" s="14" t="s">
        <v>78</v>
      </c>
      <c r="AY391" s="255" t="s">
        <v>158</v>
      </c>
    </row>
    <row r="392" s="13" customFormat="1">
      <c r="A392" s="13"/>
      <c r="B392" s="235"/>
      <c r="C392" s="236"/>
      <c r="D392" s="230" t="s">
        <v>169</v>
      </c>
      <c r="E392" s="237" t="s">
        <v>1</v>
      </c>
      <c r="F392" s="238" t="s">
        <v>527</v>
      </c>
      <c r="G392" s="236"/>
      <c r="H392" s="239">
        <v>26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169</v>
      </c>
      <c r="AU392" s="245" t="s">
        <v>88</v>
      </c>
      <c r="AV392" s="13" t="s">
        <v>88</v>
      </c>
      <c r="AW392" s="13" t="s">
        <v>33</v>
      </c>
      <c r="AX392" s="13" t="s">
        <v>78</v>
      </c>
      <c r="AY392" s="245" t="s">
        <v>158</v>
      </c>
    </row>
    <row r="393" s="2" customFormat="1" ht="16.5" customHeight="1">
      <c r="A393" s="37"/>
      <c r="B393" s="38"/>
      <c r="C393" s="256" t="s">
        <v>528</v>
      </c>
      <c r="D393" s="256" t="s">
        <v>255</v>
      </c>
      <c r="E393" s="257" t="s">
        <v>529</v>
      </c>
      <c r="F393" s="258" t="s">
        <v>530</v>
      </c>
      <c r="G393" s="259" t="s">
        <v>412</v>
      </c>
      <c r="H393" s="260">
        <v>26</v>
      </c>
      <c r="I393" s="261"/>
      <c r="J393" s="262">
        <f>ROUND(I393*H393,2)</f>
        <v>0</v>
      </c>
      <c r="K393" s="258" t="s">
        <v>164</v>
      </c>
      <c r="L393" s="263"/>
      <c r="M393" s="264" t="s">
        <v>1</v>
      </c>
      <c r="N393" s="265" t="s">
        <v>43</v>
      </c>
      <c r="O393" s="90"/>
      <c r="P393" s="226">
        <f>O393*H393</f>
        <v>0</v>
      </c>
      <c r="Q393" s="226">
        <v>0.00027999999999999998</v>
      </c>
      <c r="R393" s="226">
        <f>Q393*H393</f>
        <v>0.0072799999999999991</v>
      </c>
      <c r="S393" s="226">
        <v>0</v>
      </c>
      <c r="T393" s="227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28" t="s">
        <v>213</v>
      </c>
      <c r="AT393" s="228" t="s">
        <v>255</v>
      </c>
      <c r="AU393" s="228" t="s">
        <v>88</v>
      </c>
      <c r="AY393" s="16" t="s">
        <v>158</v>
      </c>
      <c r="BE393" s="229">
        <f>IF(N393="základní",J393,0)</f>
        <v>0</v>
      </c>
      <c r="BF393" s="229">
        <f>IF(N393="snížená",J393,0)</f>
        <v>0</v>
      </c>
      <c r="BG393" s="229">
        <f>IF(N393="zákl. přenesená",J393,0)</f>
        <v>0</v>
      </c>
      <c r="BH393" s="229">
        <f>IF(N393="sníž. přenesená",J393,0)</f>
        <v>0</v>
      </c>
      <c r="BI393" s="229">
        <f>IF(N393="nulová",J393,0)</f>
        <v>0</v>
      </c>
      <c r="BJ393" s="16" t="s">
        <v>86</v>
      </c>
      <c r="BK393" s="229">
        <f>ROUND(I393*H393,2)</f>
        <v>0</v>
      </c>
      <c r="BL393" s="16" t="s">
        <v>165</v>
      </c>
      <c r="BM393" s="228" t="s">
        <v>531</v>
      </c>
    </row>
    <row r="394" s="2" customFormat="1">
      <c r="A394" s="37"/>
      <c r="B394" s="38"/>
      <c r="C394" s="39"/>
      <c r="D394" s="230" t="s">
        <v>167</v>
      </c>
      <c r="E394" s="39"/>
      <c r="F394" s="231" t="s">
        <v>530</v>
      </c>
      <c r="G394" s="39"/>
      <c r="H394" s="39"/>
      <c r="I394" s="232"/>
      <c r="J394" s="39"/>
      <c r="K394" s="39"/>
      <c r="L394" s="43"/>
      <c r="M394" s="233"/>
      <c r="N394" s="234"/>
      <c r="O394" s="90"/>
      <c r="P394" s="90"/>
      <c r="Q394" s="90"/>
      <c r="R394" s="90"/>
      <c r="S394" s="90"/>
      <c r="T394" s="91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16" t="s">
        <v>167</v>
      </c>
      <c r="AU394" s="16" t="s">
        <v>88</v>
      </c>
    </row>
    <row r="395" s="2" customFormat="1" ht="21.75" customHeight="1">
      <c r="A395" s="37"/>
      <c r="B395" s="38"/>
      <c r="C395" s="217" t="s">
        <v>532</v>
      </c>
      <c r="D395" s="217" t="s">
        <v>160</v>
      </c>
      <c r="E395" s="218" t="s">
        <v>533</v>
      </c>
      <c r="F395" s="219" t="s">
        <v>534</v>
      </c>
      <c r="G395" s="220" t="s">
        <v>412</v>
      </c>
      <c r="H395" s="221">
        <v>39</v>
      </c>
      <c r="I395" s="222"/>
      <c r="J395" s="223">
        <f>ROUND(I395*H395,2)</f>
        <v>0</v>
      </c>
      <c r="K395" s="219" t="s">
        <v>164</v>
      </c>
      <c r="L395" s="43"/>
      <c r="M395" s="224" t="s">
        <v>1</v>
      </c>
      <c r="N395" s="225" t="s">
        <v>43</v>
      </c>
      <c r="O395" s="90"/>
      <c r="P395" s="226">
        <f>O395*H395</f>
        <v>0</v>
      </c>
      <c r="Q395" s="226">
        <v>0</v>
      </c>
      <c r="R395" s="226">
        <f>Q395*H395</f>
        <v>0</v>
      </c>
      <c r="S395" s="226">
        <v>0</v>
      </c>
      <c r="T395" s="227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28" t="s">
        <v>165</v>
      </c>
      <c r="AT395" s="228" t="s">
        <v>160</v>
      </c>
      <c r="AU395" s="228" t="s">
        <v>88</v>
      </c>
      <c r="AY395" s="16" t="s">
        <v>158</v>
      </c>
      <c r="BE395" s="229">
        <f>IF(N395="základní",J395,0)</f>
        <v>0</v>
      </c>
      <c r="BF395" s="229">
        <f>IF(N395="snížená",J395,0)</f>
        <v>0</v>
      </c>
      <c r="BG395" s="229">
        <f>IF(N395="zákl. přenesená",J395,0)</f>
        <v>0</v>
      </c>
      <c r="BH395" s="229">
        <f>IF(N395="sníž. přenesená",J395,0)</f>
        <v>0</v>
      </c>
      <c r="BI395" s="229">
        <f>IF(N395="nulová",J395,0)</f>
        <v>0</v>
      </c>
      <c r="BJ395" s="16" t="s">
        <v>86</v>
      </c>
      <c r="BK395" s="229">
        <f>ROUND(I395*H395,2)</f>
        <v>0</v>
      </c>
      <c r="BL395" s="16" t="s">
        <v>165</v>
      </c>
      <c r="BM395" s="228" t="s">
        <v>535</v>
      </c>
    </row>
    <row r="396" s="2" customFormat="1">
      <c r="A396" s="37"/>
      <c r="B396" s="38"/>
      <c r="C396" s="39"/>
      <c r="D396" s="230" t="s">
        <v>167</v>
      </c>
      <c r="E396" s="39"/>
      <c r="F396" s="231" t="s">
        <v>536</v>
      </c>
      <c r="G396" s="39"/>
      <c r="H396" s="39"/>
      <c r="I396" s="232"/>
      <c r="J396" s="39"/>
      <c r="K396" s="39"/>
      <c r="L396" s="43"/>
      <c r="M396" s="233"/>
      <c r="N396" s="234"/>
      <c r="O396" s="90"/>
      <c r="P396" s="90"/>
      <c r="Q396" s="90"/>
      <c r="R396" s="90"/>
      <c r="S396" s="90"/>
      <c r="T396" s="91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16" t="s">
        <v>167</v>
      </c>
      <c r="AU396" s="16" t="s">
        <v>88</v>
      </c>
    </row>
    <row r="397" s="14" customFormat="1">
      <c r="A397" s="14"/>
      <c r="B397" s="246"/>
      <c r="C397" s="247"/>
      <c r="D397" s="230" t="s">
        <v>169</v>
      </c>
      <c r="E397" s="248" t="s">
        <v>1</v>
      </c>
      <c r="F397" s="249" t="s">
        <v>278</v>
      </c>
      <c r="G397" s="247"/>
      <c r="H397" s="248" t="s">
        <v>1</v>
      </c>
      <c r="I397" s="250"/>
      <c r="J397" s="247"/>
      <c r="K397" s="247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169</v>
      </c>
      <c r="AU397" s="255" t="s">
        <v>88</v>
      </c>
      <c r="AV397" s="14" t="s">
        <v>86</v>
      </c>
      <c r="AW397" s="14" t="s">
        <v>33</v>
      </c>
      <c r="AX397" s="14" t="s">
        <v>78</v>
      </c>
      <c r="AY397" s="255" t="s">
        <v>158</v>
      </c>
    </row>
    <row r="398" s="13" customFormat="1">
      <c r="A398" s="13"/>
      <c r="B398" s="235"/>
      <c r="C398" s="236"/>
      <c r="D398" s="230" t="s">
        <v>169</v>
      </c>
      <c r="E398" s="237" t="s">
        <v>1</v>
      </c>
      <c r="F398" s="238" t="s">
        <v>537</v>
      </c>
      <c r="G398" s="236"/>
      <c r="H398" s="239">
        <v>13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5" t="s">
        <v>169</v>
      </c>
      <c r="AU398" s="245" t="s">
        <v>88</v>
      </c>
      <c r="AV398" s="13" t="s">
        <v>88</v>
      </c>
      <c r="AW398" s="13" t="s">
        <v>33</v>
      </c>
      <c r="AX398" s="13" t="s">
        <v>78</v>
      </c>
      <c r="AY398" s="245" t="s">
        <v>158</v>
      </c>
    </row>
    <row r="399" s="13" customFormat="1">
      <c r="A399" s="13"/>
      <c r="B399" s="235"/>
      <c r="C399" s="236"/>
      <c r="D399" s="230" t="s">
        <v>169</v>
      </c>
      <c r="E399" s="237" t="s">
        <v>1</v>
      </c>
      <c r="F399" s="238" t="s">
        <v>538</v>
      </c>
      <c r="G399" s="236"/>
      <c r="H399" s="239">
        <v>26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169</v>
      </c>
      <c r="AU399" s="245" t="s">
        <v>88</v>
      </c>
      <c r="AV399" s="13" t="s">
        <v>88</v>
      </c>
      <c r="AW399" s="13" t="s">
        <v>33</v>
      </c>
      <c r="AX399" s="13" t="s">
        <v>78</v>
      </c>
      <c r="AY399" s="245" t="s">
        <v>158</v>
      </c>
    </row>
    <row r="400" s="2" customFormat="1" ht="16.5" customHeight="1">
      <c r="A400" s="37"/>
      <c r="B400" s="38"/>
      <c r="C400" s="256" t="s">
        <v>539</v>
      </c>
      <c r="D400" s="256" t="s">
        <v>255</v>
      </c>
      <c r="E400" s="257" t="s">
        <v>540</v>
      </c>
      <c r="F400" s="258" t="s">
        <v>541</v>
      </c>
      <c r="G400" s="259" t="s">
        <v>412</v>
      </c>
      <c r="H400" s="260">
        <v>13</v>
      </c>
      <c r="I400" s="261"/>
      <c r="J400" s="262">
        <f>ROUND(I400*H400,2)</f>
        <v>0</v>
      </c>
      <c r="K400" s="258" t="s">
        <v>164</v>
      </c>
      <c r="L400" s="263"/>
      <c r="M400" s="264" t="s">
        <v>1</v>
      </c>
      <c r="N400" s="265" t="s">
        <v>43</v>
      </c>
      <c r="O400" s="90"/>
      <c r="P400" s="226">
        <f>O400*H400</f>
        <v>0</v>
      </c>
      <c r="Q400" s="226">
        <v>0.00025999999999999998</v>
      </c>
      <c r="R400" s="226">
        <f>Q400*H400</f>
        <v>0.0033799999999999998</v>
      </c>
      <c r="S400" s="226">
        <v>0</v>
      </c>
      <c r="T400" s="227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28" t="s">
        <v>213</v>
      </c>
      <c r="AT400" s="228" t="s">
        <v>255</v>
      </c>
      <c r="AU400" s="228" t="s">
        <v>88</v>
      </c>
      <c r="AY400" s="16" t="s">
        <v>158</v>
      </c>
      <c r="BE400" s="229">
        <f>IF(N400="základní",J400,0)</f>
        <v>0</v>
      </c>
      <c r="BF400" s="229">
        <f>IF(N400="snížená",J400,0)</f>
        <v>0</v>
      </c>
      <c r="BG400" s="229">
        <f>IF(N400="zákl. přenesená",J400,0)</f>
        <v>0</v>
      </c>
      <c r="BH400" s="229">
        <f>IF(N400="sníž. přenesená",J400,0)</f>
        <v>0</v>
      </c>
      <c r="BI400" s="229">
        <f>IF(N400="nulová",J400,0)</f>
        <v>0</v>
      </c>
      <c r="BJ400" s="16" t="s">
        <v>86</v>
      </c>
      <c r="BK400" s="229">
        <f>ROUND(I400*H400,2)</f>
        <v>0</v>
      </c>
      <c r="BL400" s="16" t="s">
        <v>165</v>
      </c>
      <c r="BM400" s="228" t="s">
        <v>542</v>
      </c>
    </row>
    <row r="401" s="2" customFormat="1">
      <c r="A401" s="37"/>
      <c r="B401" s="38"/>
      <c r="C401" s="39"/>
      <c r="D401" s="230" t="s">
        <v>167</v>
      </c>
      <c r="E401" s="39"/>
      <c r="F401" s="231" t="s">
        <v>541</v>
      </c>
      <c r="G401" s="39"/>
      <c r="H401" s="39"/>
      <c r="I401" s="232"/>
      <c r="J401" s="39"/>
      <c r="K401" s="39"/>
      <c r="L401" s="43"/>
      <c r="M401" s="233"/>
      <c r="N401" s="234"/>
      <c r="O401" s="90"/>
      <c r="P401" s="90"/>
      <c r="Q401" s="90"/>
      <c r="R401" s="90"/>
      <c r="S401" s="90"/>
      <c r="T401" s="91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16" t="s">
        <v>167</v>
      </c>
      <c r="AU401" s="16" t="s">
        <v>88</v>
      </c>
    </row>
    <row r="402" s="2" customFormat="1" ht="16.5" customHeight="1">
      <c r="A402" s="37"/>
      <c r="B402" s="38"/>
      <c r="C402" s="256" t="s">
        <v>543</v>
      </c>
      <c r="D402" s="256" t="s">
        <v>255</v>
      </c>
      <c r="E402" s="257" t="s">
        <v>544</v>
      </c>
      <c r="F402" s="258" t="s">
        <v>545</v>
      </c>
      <c r="G402" s="259" t="s">
        <v>412</v>
      </c>
      <c r="H402" s="260">
        <v>26</v>
      </c>
      <c r="I402" s="261"/>
      <c r="J402" s="262">
        <f>ROUND(I402*H402,2)</f>
        <v>0</v>
      </c>
      <c r="K402" s="258" t="s">
        <v>164</v>
      </c>
      <c r="L402" s="263"/>
      <c r="M402" s="264" t="s">
        <v>1</v>
      </c>
      <c r="N402" s="265" t="s">
        <v>43</v>
      </c>
      <c r="O402" s="90"/>
      <c r="P402" s="226">
        <f>O402*H402</f>
        <v>0</v>
      </c>
      <c r="Q402" s="226">
        <v>0.00035</v>
      </c>
      <c r="R402" s="226">
        <f>Q402*H402</f>
        <v>0.0091000000000000004</v>
      </c>
      <c r="S402" s="226">
        <v>0</v>
      </c>
      <c r="T402" s="227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28" t="s">
        <v>213</v>
      </c>
      <c r="AT402" s="228" t="s">
        <v>255</v>
      </c>
      <c r="AU402" s="228" t="s">
        <v>88</v>
      </c>
      <c r="AY402" s="16" t="s">
        <v>158</v>
      </c>
      <c r="BE402" s="229">
        <f>IF(N402="základní",J402,0)</f>
        <v>0</v>
      </c>
      <c r="BF402" s="229">
        <f>IF(N402="snížená",J402,0)</f>
        <v>0</v>
      </c>
      <c r="BG402" s="229">
        <f>IF(N402="zákl. přenesená",J402,0)</f>
        <v>0</v>
      </c>
      <c r="BH402" s="229">
        <f>IF(N402="sníž. přenesená",J402,0)</f>
        <v>0</v>
      </c>
      <c r="BI402" s="229">
        <f>IF(N402="nulová",J402,0)</f>
        <v>0</v>
      </c>
      <c r="BJ402" s="16" t="s">
        <v>86</v>
      </c>
      <c r="BK402" s="229">
        <f>ROUND(I402*H402,2)</f>
        <v>0</v>
      </c>
      <c r="BL402" s="16" t="s">
        <v>165</v>
      </c>
      <c r="BM402" s="228" t="s">
        <v>546</v>
      </c>
    </row>
    <row r="403" s="2" customFormat="1">
      <c r="A403" s="37"/>
      <c r="B403" s="38"/>
      <c r="C403" s="39"/>
      <c r="D403" s="230" t="s">
        <v>167</v>
      </c>
      <c r="E403" s="39"/>
      <c r="F403" s="231" t="s">
        <v>545</v>
      </c>
      <c r="G403" s="39"/>
      <c r="H403" s="39"/>
      <c r="I403" s="232"/>
      <c r="J403" s="39"/>
      <c r="K403" s="39"/>
      <c r="L403" s="43"/>
      <c r="M403" s="233"/>
      <c r="N403" s="234"/>
      <c r="O403" s="90"/>
      <c r="P403" s="90"/>
      <c r="Q403" s="90"/>
      <c r="R403" s="90"/>
      <c r="S403" s="90"/>
      <c r="T403" s="91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16" t="s">
        <v>167</v>
      </c>
      <c r="AU403" s="16" t="s">
        <v>88</v>
      </c>
    </row>
    <row r="404" s="13" customFormat="1">
      <c r="A404" s="13"/>
      <c r="B404" s="235"/>
      <c r="C404" s="236"/>
      <c r="D404" s="230" t="s">
        <v>169</v>
      </c>
      <c r="E404" s="237" t="s">
        <v>1</v>
      </c>
      <c r="F404" s="238" t="s">
        <v>547</v>
      </c>
      <c r="G404" s="236"/>
      <c r="H404" s="239">
        <v>26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169</v>
      </c>
      <c r="AU404" s="245" t="s">
        <v>88</v>
      </c>
      <c r="AV404" s="13" t="s">
        <v>88</v>
      </c>
      <c r="AW404" s="13" t="s">
        <v>33</v>
      </c>
      <c r="AX404" s="13" t="s">
        <v>78</v>
      </c>
      <c r="AY404" s="245" t="s">
        <v>158</v>
      </c>
    </row>
    <row r="405" s="2" customFormat="1" ht="16.5" customHeight="1">
      <c r="A405" s="37"/>
      <c r="B405" s="38"/>
      <c r="C405" s="217" t="s">
        <v>548</v>
      </c>
      <c r="D405" s="217" t="s">
        <v>160</v>
      </c>
      <c r="E405" s="218" t="s">
        <v>549</v>
      </c>
      <c r="F405" s="219" t="s">
        <v>550</v>
      </c>
      <c r="G405" s="220" t="s">
        <v>412</v>
      </c>
      <c r="H405" s="221">
        <v>13</v>
      </c>
      <c r="I405" s="222"/>
      <c r="J405" s="223">
        <f>ROUND(I405*H405,2)</f>
        <v>0</v>
      </c>
      <c r="K405" s="219" t="s">
        <v>164</v>
      </c>
      <c r="L405" s="43"/>
      <c r="M405" s="224" t="s">
        <v>1</v>
      </c>
      <c r="N405" s="225" t="s">
        <v>43</v>
      </c>
      <c r="O405" s="90"/>
      <c r="P405" s="226">
        <f>O405*H405</f>
        <v>0</v>
      </c>
      <c r="Q405" s="226">
        <v>0</v>
      </c>
      <c r="R405" s="226">
        <f>Q405*H405</f>
        <v>0</v>
      </c>
      <c r="S405" s="226">
        <v>0</v>
      </c>
      <c r="T405" s="227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28" t="s">
        <v>165</v>
      </c>
      <c r="AT405" s="228" t="s">
        <v>160</v>
      </c>
      <c r="AU405" s="228" t="s">
        <v>88</v>
      </c>
      <c r="AY405" s="16" t="s">
        <v>158</v>
      </c>
      <c r="BE405" s="229">
        <f>IF(N405="základní",J405,0)</f>
        <v>0</v>
      </c>
      <c r="BF405" s="229">
        <f>IF(N405="snížená",J405,0)</f>
        <v>0</v>
      </c>
      <c r="BG405" s="229">
        <f>IF(N405="zákl. přenesená",J405,0)</f>
        <v>0</v>
      </c>
      <c r="BH405" s="229">
        <f>IF(N405="sníž. přenesená",J405,0)</f>
        <v>0</v>
      </c>
      <c r="BI405" s="229">
        <f>IF(N405="nulová",J405,0)</f>
        <v>0</v>
      </c>
      <c r="BJ405" s="16" t="s">
        <v>86</v>
      </c>
      <c r="BK405" s="229">
        <f>ROUND(I405*H405,2)</f>
        <v>0</v>
      </c>
      <c r="BL405" s="16" t="s">
        <v>165</v>
      </c>
      <c r="BM405" s="228" t="s">
        <v>551</v>
      </c>
    </row>
    <row r="406" s="2" customFormat="1">
      <c r="A406" s="37"/>
      <c r="B406" s="38"/>
      <c r="C406" s="39"/>
      <c r="D406" s="230" t="s">
        <v>167</v>
      </c>
      <c r="E406" s="39"/>
      <c r="F406" s="231" t="s">
        <v>552</v>
      </c>
      <c r="G406" s="39"/>
      <c r="H406" s="39"/>
      <c r="I406" s="232"/>
      <c r="J406" s="39"/>
      <c r="K406" s="39"/>
      <c r="L406" s="43"/>
      <c r="M406" s="233"/>
      <c r="N406" s="234"/>
      <c r="O406" s="90"/>
      <c r="P406" s="90"/>
      <c r="Q406" s="90"/>
      <c r="R406" s="90"/>
      <c r="S406" s="90"/>
      <c r="T406" s="91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16" t="s">
        <v>167</v>
      </c>
      <c r="AU406" s="16" t="s">
        <v>88</v>
      </c>
    </row>
    <row r="407" s="14" customFormat="1">
      <c r="A407" s="14"/>
      <c r="B407" s="246"/>
      <c r="C407" s="247"/>
      <c r="D407" s="230" t="s">
        <v>169</v>
      </c>
      <c r="E407" s="248" t="s">
        <v>1</v>
      </c>
      <c r="F407" s="249" t="s">
        <v>553</v>
      </c>
      <c r="G407" s="247"/>
      <c r="H407" s="248" t="s">
        <v>1</v>
      </c>
      <c r="I407" s="250"/>
      <c r="J407" s="247"/>
      <c r="K407" s="247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169</v>
      </c>
      <c r="AU407" s="255" t="s">
        <v>88</v>
      </c>
      <c r="AV407" s="14" t="s">
        <v>86</v>
      </c>
      <c r="AW407" s="14" t="s">
        <v>33</v>
      </c>
      <c r="AX407" s="14" t="s">
        <v>78</v>
      </c>
      <c r="AY407" s="255" t="s">
        <v>158</v>
      </c>
    </row>
    <row r="408" s="13" customFormat="1">
      <c r="A408" s="13"/>
      <c r="B408" s="235"/>
      <c r="C408" s="236"/>
      <c r="D408" s="230" t="s">
        <v>169</v>
      </c>
      <c r="E408" s="237" t="s">
        <v>1</v>
      </c>
      <c r="F408" s="238" t="s">
        <v>254</v>
      </c>
      <c r="G408" s="236"/>
      <c r="H408" s="239">
        <v>13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169</v>
      </c>
      <c r="AU408" s="245" t="s">
        <v>88</v>
      </c>
      <c r="AV408" s="13" t="s">
        <v>88</v>
      </c>
      <c r="AW408" s="13" t="s">
        <v>33</v>
      </c>
      <c r="AX408" s="13" t="s">
        <v>78</v>
      </c>
      <c r="AY408" s="245" t="s">
        <v>158</v>
      </c>
    </row>
    <row r="409" s="2" customFormat="1" ht="16.5" customHeight="1">
      <c r="A409" s="37"/>
      <c r="B409" s="38"/>
      <c r="C409" s="256" t="s">
        <v>554</v>
      </c>
      <c r="D409" s="256" t="s">
        <v>255</v>
      </c>
      <c r="E409" s="257" t="s">
        <v>555</v>
      </c>
      <c r="F409" s="258" t="s">
        <v>556</v>
      </c>
      <c r="G409" s="259" t="s">
        <v>412</v>
      </c>
      <c r="H409" s="260">
        <v>13</v>
      </c>
      <c r="I409" s="261"/>
      <c r="J409" s="262">
        <f>ROUND(I409*H409,2)</f>
        <v>0</v>
      </c>
      <c r="K409" s="258" t="s">
        <v>164</v>
      </c>
      <c r="L409" s="263"/>
      <c r="M409" s="264" t="s">
        <v>1</v>
      </c>
      <c r="N409" s="265" t="s">
        <v>43</v>
      </c>
      <c r="O409" s="90"/>
      <c r="P409" s="226">
        <f>O409*H409</f>
        <v>0</v>
      </c>
      <c r="Q409" s="226">
        <v>0.0015</v>
      </c>
      <c r="R409" s="226">
        <f>Q409*H409</f>
        <v>0.0195</v>
      </c>
      <c r="S409" s="226">
        <v>0</v>
      </c>
      <c r="T409" s="227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28" t="s">
        <v>213</v>
      </c>
      <c r="AT409" s="228" t="s">
        <v>255</v>
      </c>
      <c r="AU409" s="228" t="s">
        <v>88</v>
      </c>
      <c r="AY409" s="16" t="s">
        <v>158</v>
      </c>
      <c r="BE409" s="229">
        <f>IF(N409="základní",J409,0)</f>
        <v>0</v>
      </c>
      <c r="BF409" s="229">
        <f>IF(N409="snížená",J409,0)</f>
        <v>0</v>
      </c>
      <c r="BG409" s="229">
        <f>IF(N409="zákl. přenesená",J409,0)</f>
        <v>0</v>
      </c>
      <c r="BH409" s="229">
        <f>IF(N409="sníž. přenesená",J409,0)</f>
        <v>0</v>
      </c>
      <c r="BI409" s="229">
        <f>IF(N409="nulová",J409,0)</f>
        <v>0</v>
      </c>
      <c r="BJ409" s="16" t="s">
        <v>86</v>
      </c>
      <c r="BK409" s="229">
        <f>ROUND(I409*H409,2)</f>
        <v>0</v>
      </c>
      <c r="BL409" s="16" t="s">
        <v>165</v>
      </c>
      <c r="BM409" s="228" t="s">
        <v>557</v>
      </c>
    </row>
    <row r="410" s="2" customFormat="1">
      <c r="A410" s="37"/>
      <c r="B410" s="38"/>
      <c r="C410" s="39"/>
      <c r="D410" s="230" t="s">
        <v>167</v>
      </c>
      <c r="E410" s="39"/>
      <c r="F410" s="231" t="s">
        <v>556</v>
      </c>
      <c r="G410" s="39"/>
      <c r="H410" s="39"/>
      <c r="I410" s="232"/>
      <c r="J410" s="39"/>
      <c r="K410" s="39"/>
      <c r="L410" s="43"/>
      <c r="M410" s="233"/>
      <c r="N410" s="234"/>
      <c r="O410" s="90"/>
      <c r="P410" s="90"/>
      <c r="Q410" s="90"/>
      <c r="R410" s="90"/>
      <c r="S410" s="90"/>
      <c r="T410" s="91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16" t="s">
        <v>167</v>
      </c>
      <c r="AU410" s="16" t="s">
        <v>88</v>
      </c>
    </row>
    <row r="411" s="2" customFormat="1" ht="16.5" customHeight="1">
      <c r="A411" s="37"/>
      <c r="B411" s="38"/>
      <c r="C411" s="217" t="s">
        <v>558</v>
      </c>
      <c r="D411" s="217" t="s">
        <v>160</v>
      </c>
      <c r="E411" s="218" t="s">
        <v>559</v>
      </c>
      <c r="F411" s="219" t="s">
        <v>560</v>
      </c>
      <c r="G411" s="220" t="s">
        <v>199</v>
      </c>
      <c r="H411" s="221">
        <v>39</v>
      </c>
      <c r="I411" s="222"/>
      <c r="J411" s="223">
        <f>ROUND(I411*H411,2)</f>
        <v>0</v>
      </c>
      <c r="K411" s="219" t="s">
        <v>164</v>
      </c>
      <c r="L411" s="43"/>
      <c r="M411" s="224" t="s">
        <v>1</v>
      </c>
      <c r="N411" s="225" t="s">
        <v>43</v>
      </c>
      <c r="O411" s="90"/>
      <c r="P411" s="226">
        <f>O411*H411</f>
        <v>0</v>
      </c>
      <c r="Q411" s="226">
        <v>0.00012</v>
      </c>
      <c r="R411" s="226">
        <f>Q411*H411</f>
        <v>0.0046800000000000001</v>
      </c>
      <c r="S411" s="226">
        <v>0</v>
      </c>
      <c r="T411" s="227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28" t="s">
        <v>558</v>
      </c>
      <c r="AT411" s="228" t="s">
        <v>160</v>
      </c>
      <c r="AU411" s="228" t="s">
        <v>88</v>
      </c>
      <c r="AY411" s="16" t="s">
        <v>158</v>
      </c>
      <c r="BE411" s="229">
        <f>IF(N411="základní",J411,0)</f>
        <v>0</v>
      </c>
      <c r="BF411" s="229">
        <f>IF(N411="snížená",J411,0)</f>
        <v>0</v>
      </c>
      <c r="BG411" s="229">
        <f>IF(N411="zákl. přenesená",J411,0)</f>
        <v>0</v>
      </c>
      <c r="BH411" s="229">
        <f>IF(N411="sníž. přenesená",J411,0)</f>
        <v>0</v>
      </c>
      <c r="BI411" s="229">
        <f>IF(N411="nulová",J411,0)</f>
        <v>0</v>
      </c>
      <c r="BJ411" s="16" t="s">
        <v>86</v>
      </c>
      <c r="BK411" s="229">
        <f>ROUND(I411*H411,2)</f>
        <v>0</v>
      </c>
      <c r="BL411" s="16" t="s">
        <v>558</v>
      </c>
      <c r="BM411" s="228" t="s">
        <v>561</v>
      </c>
    </row>
    <row r="412" s="2" customFormat="1">
      <c r="A412" s="37"/>
      <c r="B412" s="38"/>
      <c r="C412" s="39"/>
      <c r="D412" s="230" t="s">
        <v>167</v>
      </c>
      <c r="E412" s="39"/>
      <c r="F412" s="231" t="s">
        <v>562</v>
      </c>
      <c r="G412" s="39"/>
      <c r="H412" s="39"/>
      <c r="I412" s="232"/>
      <c r="J412" s="39"/>
      <c r="K412" s="39"/>
      <c r="L412" s="43"/>
      <c r="M412" s="233"/>
      <c r="N412" s="234"/>
      <c r="O412" s="90"/>
      <c r="P412" s="90"/>
      <c r="Q412" s="90"/>
      <c r="R412" s="90"/>
      <c r="S412" s="90"/>
      <c r="T412" s="91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16" t="s">
        <v>167</v>
      </c>
      <c r="AU412" s="16" t="s">
        <v>88</v>
      </c>
    </row>
    <row r="413" s="14" customFormat="1">
      <c r="A413" s="14"/>
      <c r="B413" s="246"/>
      <c r="C413" s="247"/>
      <c r="D413" s="230" t="s">
        <v>169</v>
      </c>
      <c r="E413" s="248" t="s">
        <v>1</v>
      </c>
      <c r="F413" s="249" t="s">
        <v>563</v>
      </c>
      <c r="G413" s="247"/>
      <c r="H413" s="248" t="s">
        <v>1</v>
      </c>
      <c r="I413" s="250"/>
      <c r="J413" s="247"/>
      <c r="K413" s="247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169</v>
      </c>
      <c r="AU413" s="255" t="s">
        <v>88</v>
      </c>
      <c r="AV413" s="14" t="s">
        <v>86</v>
      </c>
      <c r="AW413" s="14" t="s">
        <v>33</v>
      </c>
      <c r="AX413" s="14" t="s">
        <v>78</v>
      </c>
      <c r="AY413" s="255" t="s">
        <v>158</v>
      </c>
    </row>
    <row r="414" s="13" customFormat="1">
      <c r="A414" s="13"/>
      <c r="B414" s="235"/>
      <c r="C414" s="236"/>
      <c r="D414" s="230" t="s">
        <v>169</v>
      </c>
      <c r="E414" s="237" t="s">
        <v>1</v>
      </c>
      <c r="F414" s="238" t="s">
        <v>564</v>
      </c>
      <c r="G414" s="236"/>
      <c r="H414" s="239">
        <v>39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169</v>
      </c>
      <c r="AU414" s="245" t="s">
        <v>88</v>
      </c>
      <c r="AV414" s="13" t="s">
        <v>88</v>
      </c>
      <c r="AW414" s="13" t="s">
        <v>33</v>
      </c>
      <c r="AX414" s="13" t="s">
        <v>78</v>
      </c>
      <c r="AY414" s="245" t="s">
        <v>158</v>
      </c>
    </row>
    <row r="415" s="12" customFormat="1" ht="22.8" customHeight="1">
      <c r="A415" s="12"/>
      <c r="B415" s="201"/>
      <c r="C415" s="202"/>
      <c r="D415" s="203" t="s">
        <v>77</v>
      </c>
      <c r="E415" s="215" t="s">
        <v>223</v>
      </c>
      <c r="F415" s="215" t="s">
        <v>565</v>
      </c>
      <c r="G415" s="202"/>
      <c r="H415" s="202"/>
      <c r="I415" s="205"/>
      <c r="J415" s="216">
        <f>BK415</f>
        <v>0</v>
      </c>
      <c r="K415" s="202"/>
      <c r="L415" s="207"/>
      <c r="M415" s="208"/>
      <c r="N415" s="209"/>
      <c r="O415" s="209"/>
      <c r="P415" s="210">
        <f>P416+P438+P483+P505</f>
        <v>0</v>
      </c>
      <c r="Q415" s="209"/>
      <c r="R415" s="210">
        <f>R416+R438+R483+R505</f>
        <v>5.1546617100000001</v>
      </c>
      <c r="S415" s="209"/>
      <c r="T415" s="211">
        <f>T416+T438+T483+T505</f>
        <v>23.725757540000004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12" t="s">
        <v>86</v>
      </c>
      <c r="AT415" s="213" t="s">
        <v>77</v>
      </c>
      <c r="AU415" s="213" t="s">
        <v>86</v>
      </c>
      <c r="AY415" s="212" t="s">
        <v>158</v>
      </c>
      <c r="BK415" s="214">
        <f>BK416+BK438+BK483+BK505</f>
        <v>0</v>
      </c>
    </row>
    <row r="416" s="12" customFormat="1" ht="20.88" customHeight="1">
      <c r="A416" s="12"/>
      <c r="B416" s="201"/>
      <c r="C416" s="202"/>
      <c r="D416" s="203" t="s">
        <v>77</v>
      </c>
      <c r="E416" s="215" t="s">
        <v>566</v>
      </c>
      <c r="F416" s="215" t="s">
        <v>567</v>
      </c>
      <c r="G416" s="202"/>
      <c r="H416" s="202"/>
      <c r="I416" s="205"/>
      <c r="J416" s="216">
        <f>BK416</f>
        <v>0</v>
      </c>
      <c r="K416" s="202"/>
      <c r="L416" s="207"/>
      <c r="M416" s="208"/>
      <c r="N416" s="209"/>
      <c r="O416" s="209"/>
      <c r="P416" s="210">
        <f>SUM(P417:P437)</f>
        <v>0</v>
      </c>
      <c r="Q416" s="209"/>
      <c r="R416" s="210">
        <f>SUM(R417:R437)</f>
        <v>0</v>
      </c>
      <c r="S416" s="209"/>
      <c r="T416" s="211">
        <f>SUM(T417:T437)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2" t="s">
        <v>86</v>
      </c>
      <c r="AT416" s="213" t="s">
        <v>77</v>
      </c>
      <c r="AU416" s="213" t="s">
        <v>88</v>
      </c>
      <c r="AY416" s="212" t="s">
        <v>158</v>
      </c>
      <c r="BK416" s="214">
        <f>SUM(BK417:BK437)</f>
        <v>0</v>
      </c>
    </row>
    <row r="417" s="2" customFormat="1" ht="16.5" customHeight="1">
      <c r="A417" s="37"/>
      <c r="B417" s="38"/>
      <c r="C417" s="217" t="s">
        <v>568</v>
      </c>
      <c r="D417" s="217" t="s">
        <v>160</v>
      </c>
      <c r="E417" s="218" t="s">
        <v>569</v>
      </c>
      <c r="F417" s="219" t="s">
        <v>570</v>
      </c>
      <c r="G417" s="220" t="s">
        <v>163</v>
      </c>
      <c r="H417" s="221">
        <v>2743.4929999999999</v>
      </c>
      <c r="I417" s="222"/>
      <c r="J417" s="223">
        <f>ROUND(I417*H417,2)</f>
        <v>0</v>
      </c>
      <c r="K417" s="219" t="s">
        <v>164</v>
      </c>
      <c r="L417" s="43"/>
      <c r="M417" s="224" t="s">
        <v>1</v>
      </c>
      <c r="N417" s="225" t="s">
        <v>43</v>
      </c>
      <c r="O417" s="90"/>
      <c r="P417" s="226">
        <f>O417*H417</f>
        <v>0</v>
      </c>
      <c r="Q417" s="226">
        <v>0</v>
      </c>
      <c r="R417" s="226">
        <f>Q417*H417</f>
        <v>0</v>
      </c>
      <c r="S417" s="226">
        <v>0</v>
      </c>
      <c r="T417" s="227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28" t="s">
        <v>165</v>
      </c>
      <c r="AT417" s="228" t="s">
        <v>160</v>
      </c>
      <c r="AU417" s="228" t="s">
        <v>176</v>
      </c>
      <c r="AY417" s="16" t="s">
        <v>158</v>
      </c>
      <c r="BE417" s="229">
        <f>IF(N417="základní",J417,0)</f>
        <v>0</v>
      </c>
      <c r="BF417" s="229">
        <f>IF(N417="snížená",J417,0)</f>
        <v>0</v>
      </c>
      <c r="BG417" s="229">
        <f>IF(N417="zákl. přenesená",J417,0)</f>
        <v>0</v>
      </c>
      <c r="BH417" s="229">
        <f>IF(N417="sníž. přenesená",J417,0)</f>
        <v>0</v>
      </c>
      <c r="BI417" s="229">
        <f>IF(N417="nulová",J417,0)</f>
        <v>0</v>
      </c>
      <c r="BJ417" s="16" t="s">
        <v>86</v>
      </c>
      <c r="BK417" s="229">
        <f>ROUND(I417*H417,2)</f>
        <v>0</v>
      </c>
      <c r="BL417" s="16" t="s">
        <v>165</v>
      </c>
      <c r="BM417" s="228" t="s">
        <v>571</v>
      </c>
    </row>
    <row r="418" s="2" customFormat="1">
      <c r="A418" s="37"/>
      <c r="B418" s="38"/>
      <c r="C418" s="39"/>
      <c r="D418" s="230" t="s">
        <v>167</v>
      </c>
      <c r="E418" s="39"/>
      <c r="F418" s="231" t="s">
        <v>572</v>
      </c>
      <c r="G418" s="39"/>
      <c r="H418" s="39"/>
      <c r="I418" s="232"/>
      <c r="J418" s="39"/>
      <c r="K418" s="39"/>
      <c r="L418" s="43"/>
      <c r="M418" s="233"/>
      <c r="N418" s="234"/>
      <c r="O418" s="90"/>
      <c r="P418" s="90"/>
      <c r="Q418" s="90"/>
      <c r="R418" s="90"/>
      <c r="S418" s="90"/>
      <c r="T418" s="91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16" t="s">
        <v>167</v>
      </c>
      <c r="AU418" s="16" t="s">
        <v>176</v>
      </c>
    </row>
    <row r="419" s="14" customFormat="1">
      <c r="A419" s="14"/>
      <c r="B419" s="246"/>
      <c r="C419" s="247"/>
      <c r="D419" s="230" t="s">
        <v>169</v>
      </c>
      <c r="E419" s="248" t="s">
        <v>1</v>
      </c>
      <c r="F419" s="249" t="s">
        <v>573</v>
      </c>
      <c r="G419" s="247"/>
      <c r="H419" s="248" t="s">
        <v>1</v>
      </c>
      <c r="I419" s="250"/>
      <c r="J419" s="247"/>
      <c r="K419" s="247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169</v>
      </c>
      <c r="AU419" s="255" t="s">
        <v>176</v>
      </c>
      <c r="AV419" s="14" t="s">
        <v>86</v>
      </c>
      <c r="AW419" s="14" t="s">
        <v>33</v>
      </c>
      <c r="AX419" s="14" t="s">
        <v>78</v>
      </c>
      <c r="AY419" s="255" t="s">
        <v>158</v>
      </c>
    </row>
    <row r="420" s="13" customFormat="1">
      <c r="A420" s="13"/>
      <c r="B420" s="235"/>
      <c r="C420" s="236"/>
      <c r="D420" s="230" t="s">
        <v>169</v>
      </c>
      <c r="E420" s="237" t="s">
        <v>1</v>
      </c>
      <c r="F420" s="238" t="s">
        <v>574</v>
      </c>
      <c r="G420" s="236"/>
      <c r="H420" s="239">
        <v>2743.4929999999999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169</v>
      </c>
      <c r="AU420" s="245" t="s">
        <v>176</v>
      </c>
      <c r="AV420" s="13" t="s">
        <v>88</v>
      </c>
      <c r="AW420" s="13" t="s">
        <v>33</v>
      </c>
      <c r="AX420" s="13" t="s">
        <v>78</v>
      </c>
      <c r="AY420" s="245" t="s">
        <v>158</v>
      </c>
    </row>
    <row r="421" s="2" customFormat="1" ht="21.75" customHeight="1">
      <c r="A421" s="37"/>
      <c r="B421" s="38"/>
      <c r="C421" s="217" t="s">
        <v>575</v>
      </c>
      <c r="D421" s="217" t="s">
        <v>160</v>
      </c>
      <c r="E421" s="218" t="s">
        <v>576</v>
      </c>
      <c r="F421" s="219" t="s">
        <v>577</v>
      </c>
      <c r="G421" s="220" t="s">
        <v>163</v>
      </c>
      <c r="H421" s="221">
        <v>205761.97500000001</v>
      </c>
      <c r="I421" s="222"/>
      <c r="J421" s="223">
        <f>ROUND(I421*H421,2)</f>
        <v>0</v>
      </c>
      <c r="K421" s="219" t="s">
        <v>164</v>
      </c>
      <c r="L421" s="43"/>
      <c r="M421" s="224" t="s">
        <v>1</v>
      </c>
      <c r="N421" s="225" t="s">
        <v>43</v>
      </c>
      <c r="O421" s="90"/>
      <c r="P421" s="226">
        <f>O421*H421</f>
        <v>0</v>
      </c>
      <c r="Q421" s="226">
        <v>0</v>
      </c>
      <c r="R421" s="226">
        <f>Q421*H421</f>
        <v>0</v>
      </c>
      <c r="S421" s="226">
        <v>0</v>
      </c>
      <c r="T421" s="227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28" t="s">
        <v>165</v>
      </c>
      <c r="AT421" s="228" t="s">
        <v>160</v>
      </c>
      <c r="AU421" s="228" t="s">
        <v>176</v>
      </c>
      <c r="AY421" s="16" t="s">
        <v>158</v>
      </c>
      <c r="BE421" s="229">
        <f>IF(N421="základní",J421,0)</f>
        <v>0</v>
      </c>
      <c r="BF421" s="229">
        <f>IF(N421="snížená",J421,0)</f>
        <v>0</v>
      </c>
      <c r="BG421" s="229">
        <f>IF(N421="zákl. přenesená",J421,0)</f>
        <v>0</v>
      </c>
      <c r="BH421" s="229">
        <f>IF(N421="sníž. přenesená",J421,0)</f>
        <v>0</v>
      </c>
      <c r="BI421" s="229">
        <f>IF(N421="nulová",J421,0)</f>
        <v>0</v>
      </c>
      <c r="BJ421" s="16" t="s">
        <v>86</v>
      </c>
      <c r="BK421" s="229">
        <f>ROUND(I421*H421,2)</f>
        <v>0</v>
      </c>
      <c r="BL421" s="16" t="s">
        <v>165</v>
      </c>
      <c r="BM421" s="228" t="s">
        <v>578</v>
      </c>
    </row>
    <row r="422" s="2" customFormat="1">
      <c r="A422" s="37"/>
      <c r="B422" s="38"/>
      <c r="C422" s="39"/>
      <c r="D422" s="230" t="s">
        <v>167</v>
      </c>
      <c r="E422" s="39"/>
      <c r="F422" s="231" t="s">
        <v>579</v>
      </c>
      <c r="G422" s="39"/>
      <c r="H422" s="39"/>
      <c r="I422" s="232"/>
      <c r="J422" s="39"/>
      <c r="K422" s="39"/>
      <c r="L422" s="43"/>
      <c r="M422" s="233"/>
      <c r="N422" s="234"/>
      <c r="O422" s="90"/>
      <c r="P422" s="90"/>
      <c r="Q422" s="90"/>
      <c r="R422" s="90"/>
      <c r="S422" s="90"/>
      <c r="T422" s="91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16" t="s">
        <v>167</v>
      </c>
      <c r="AU422" s="16" t="s">
        <v>176</v>
      </c>
    </row>
    <row r="423" s="13" customFormat="1">
      <c r="A423" s="13"/>
      <c r="B423" s="235"/>
      <c r="C423" s="236"/>
      <c r="D423" s="230" t="s">
        <v>169</v>
      </c>
      <c r="E423" s="236"/>
      <c r="F423" s="238" t="s">
        <v>580</v>
      </c>
      <c r="G423" s="236"/>
      <c r="H423" s="239">
        <v>205761.97500000001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169</v>
      </c>
      <c r="AU423" s="245" t="s">
        <v>176</v>
      </c>
      <c r="AV423" s="13" t="s">
        <v>88</v>
      </c>
      <c r="AW423" s="13" t="s">
        <v>4</v>
      </c>
      <c r="AX423" s="13" t="s">
        <v>86</v>
      </c>
      <c r="AY423" s="245" t="s">
        <v>158</v>
      </c>
    </row>
    <row r="424" s="2" customFormat="1" ht="21.75" customHeight="1">
      <c r="A424" s="37"/>
      <c r="B424" s="38"/>
      <c r="C424" s="217" t="s">
        <v>581</v>
      </c>
      <c r="D424" s="217" t="s">
        <v>160</v>
      </c>
      <c r="E424" s="218" t="s">
        <v>582</v>
      </c>
      <c r="F424" s="219" t="s">
        <v>583</v>
      </c>
      <c r="G424" s="220" t="s">
        <v>163</v>
      </c>
      <c r="H424" s="221">
        <v>2743.4929999999999</v>
      </c>
      <c r="I424" s="222"/>
      <c r="J424" s="223">
        <f>ROUND(I424*H424,2)</f>
        <v>0</v>
      </c>
      <c r="K424" s="219" t="s">
        <v>164</v>
      </c>
      <c r="L424" s="43"/>
      <c r="M424" s="224" t="s">
        <v>1</v>
      </c>
      <c r="N424" s="225" t="s">
        <v>43</v>
      </c>
      <c r="O424" s="90"/>
      <c r="P424" s="226">
        <f>O424*H424</f>
        <v>0</v>
      </c>
      <c r="Q424" s="226">
        <v>0</v>
      </c>
      <c r="R424" s="226">
        <f>Q424*H424</f>
        <v>0</v>
      </c>
      <c r="S424" s="226">
        <v>0</v>
      </c>
      <c r="T424" s="227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28" t="s">
        <v>165</v>
      </c>
      <c r="AT424" s="228" t="s">
        <v>160</v>
      </c>
      <c r="AU424" s="228" t="s">
        <v>176</v>
      </c>
      <c r="AY424" s="16" t="s">
        <v>158</v>
      </c>
      <c r="BE424" s="229">
        <f>IF(N424="základní",J424,0)</f>
        <v>0</v>
      </c>
      <c r="BF424" s="229">
        <f>IF(N424="snížená",J424,0)</f>
        <v>0</v>
      </c>
      <c r="BG424" s="229">
        <f>IF(N424="zákl. přenesená",J424,0)</f>
        <v>0</v>
      </c>
      <c r="BH424" s="229">
        <f>IF(N424="sníž. přenesená",J424,0)</f>
        <v>0</v>
      </c>
      <c r="BI424" s="229">
        <f>IF(N424="nulová",J424,0)</f>
        <v>0</v>
      </c>
      <c r="BJ424" s="16" t="s">
        <v>86</v>
      </c>
      <c r="BK424" s="229">
        <f>ROUND(I424*H424,2)</f>
        <v>0</v>
      </c>
      <c r="BL424" s="16" t="s">
        <v>165</v>
      </c>
      <c r="BM424" s="228" t="s">
        <v>584</v>
      </c>
    </row>
    <row r="425" s="2" customFormat="1">
      <c r="A425" s="37"/>
      <c r="B425" s="38"/>
      <c r="C425" s="39"/>
      <c r="D425" s="230" t="s">
        <v>167</v>
      </c>
      <c r="E425" s="39"/>
      <c r="F425" s="231" t="s">
        <v>585</v>
      </c>
      <c r="G425" s="39"/>
      <c r="H425" s="39"/>
      <c r="I425" s="232"/>
      <c r="J425" s="39"/>
      <c r="K425" s="39"/>
      <c r="L425" s="43"/>
      <c r="M425" s="233"/>
      <c r="N425" s="234"/>
      <c r="O425" s="90"/>
      <c r="P425" s="90"/>
      <c r="Q425" s="90"/>
      <c r="R425" s="90"/>
      <c r="S425" s="90"/>
      <c r="T425" s="91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16" t="s">
        <v>167</v>
      </c>
      <c r="AU425" s="16" t="s">
        <v>176</v>
      </c>
    </row>
    <row r="426" s="2" customFormat="1" ht="16.5" customHeight="1">
      <c r="A426" s="37"/>
      <c r="B426" s="38"/>
      <c r="C426" s="217" t="s">
        <v>586</v>
      </c>
      <c r="D426" s="217" t="s">
        <v>160</v>
      </c>
      <c r="E426" s="218" t="s">
        <v>587</v>
      </c>
      <c r="F426" s="219" t="s">
        <v>588</v>
      </c>
      <c r="G426" s="220" t="s">
        <v>288</v>
      </c>
      <c r="H426" s="221">
        <v>609.66499999999996</v>
      </c>
      <c r="I426" s="222"/>
      <c r="J426" s="223">
        <f>ROUND(I426*H426,2)</f>
        <v>0</v>
      </c>
      <c r="K426" s="219" t="s">
        <v>164</v>
      </c>
      <c r="L426" s="43"/>
      <c r="M426" s="224" t="s">
        <v>1</v>
      </c>
      <c r="N426" s="225" t="s">
        <v>43</v>
      </c>
      <c r="O426" s="90"/>
      <c r="P426" s="226">
        <f>O426*H426</f>
        <v>0</v>
      </c>
      <c r="Q426" s="226">
        <v>0</v>
      </c>
      <c r="R426" s="226">
        <f>Q426*H426</f>
        <v>0</v>
      </c>
      <c r="S426" s="226">
        <v>0</v>
      </c>
      <c r="T426" s="227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28" t="s">
        <v>165</v>
      </c>
      <c r="AT426" s="228" t="s">
        <v>160</v>
      </c>
      <c r="AU426" s="228" t="s">
        <v>176</v>
      </c>
      <c r="AY426" s="16" t="s">
        <v>158</v>
      </c>
      <c r="BE426" s="229">
        <f>IF(N426="základní",J426,0)</f>
        <v>0</v>
      </c>
      <c r="BF426" s="229">
        <f>IF(N426="snížená",J426,0)</f>
        <v>0</v>
      </c>
      <c r="BG426" s="229">
        <f>IF(N426="zákl. přenesená",J426,0)</f>
        <v>0</v>
      </c>
      <c r="BH426" s="229">
        <f>IF(N426="sníž. přenesená",J426,0)</f>
        <v>0</v>
      </c>
      <c r="BI426" s="229">
        <f>IF(N426="nulová",J426,0)</f>
        <v>0</v>
      </c>
      <c r="BJ426" s="16" t="s">
        <v>86</v>
      </c>
      <c r="BK426" s="229">
        <f>ROUND(I426*H426,2)</f>
        <v>0</v>
      </c>
      <c r="BL426" s="16" t="s">
        <v>165</v>
      </c>
      <c r="BM426" s="228" t="s">
        <v>589</v>
      </c>
    </row>
    <row r="427" s="2" customFormat="1">
      <c r="A427" s="37"/>
      <c r="B427" s="38"/>
      <c r="C427" s="39"/>
      <c r="D427" s="230" t="s">
        <v>167</v>
      </c>
      <c r="E427" s="39"/>
      <c r="F427" s="231" t="s">
        <v>590</v>
      </c>
      <c r="G427" s="39"/>
      <c r="H427" s="39"/>
      <c r="I427" s="232"/>
      <c r="J427" s="39"/>
      <c r="K427" s="39"/>
      <c r="L427" s="43"/>
      <c r="M427" s="233"/>
      <c r="N427" s="234"/>
      <c r="O427" s="90"/>
      <c r="P427" s="90"/>
      <c r="Q427" s="90"/>
      <c r="R427" s="90"/>
      <c r="S427" s="90"/>
      <c r="T427" s="91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T427" s="16" t="s">
        <v>167</v>
      </c>
      <c r="AU427" s="16" t="s">
        <v>176</v>
      </c>
    </row>
    <row r="428" s="14" customFormat="1">
      <c r="A428" s="14"/>
      <c r="B428" s="246"/>
      <c r="C428" s="247"/>
      <c r="D428" s="230" t="s">
        <v>169</v>
      </c>
      <c r="E428" s="248" t="s">
        <v>1</v>
      </c>
      <c r="F428" s="249" t="s">
        <v>573</v>
      </c>
      <c r="G428" s="247"/>
      <c r="H428" s="248" t="s">
        <v>1</v>
      </c>
      <c r="I428" s="250"/>
      <c r="J428" s="247"/>
      <c r="K428" s="247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169</v>
      </c>
      <c r="AU428" s="255" t="s">
        <v>176</v>
      </c>
      <c r="AV428" s="14" t="s">
        <v>86</v>
      </c>
      <c r="AW428" s="14" t="s">
        <v>33</v>
      </c>
      <c r="AX428" s="14" t="s">
        <v>78</v>
      </c>
      <c r="AY428" s="255" t="s">
        <v>158</v>
      </c>
    </row>
    <row r="429" s="13" customFormat="1">
      <c r="A429" s="13"/>
      <c r="B429" s="235"/>
      <c r="C429" s="236"/>
      <c r="D429" s="230" t="s">
        <v>169</v>
      </c>
      <c r="E429" s="237" t="s">
        <v>1</v>
      </c>
      <c r="F429" s="238" t="s">
        <v>591</v>
      </c>
      <c r="G429" s="236"/>
      <c r="H429" s="239">
        <v>609.66499999999996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169</v>
      </c>
      <c r="AU429" s="245" t="s">
        <v>176</v>
      </c>
      <c r="AV429" s="13" t="s">
        <v>88</v>
      </c>
      <c r="AW429" s="13" t="s">
        <v>33</v>
      </c>
      <c r="AX429" s="13" t="s">
        <v>78</v>
      </c>
      <c r="AY429" s="245" t="s">
        <v>158</v>
      </c>
    </row>
    <row r="430" s="2" customFormat="1" ht="16.5" customHeight="1">
      <c r="A430" s="37"/>
      <c r="B430" s="38"/>
      <c r="C430" s="217" t="s">
        <v>592</v>
      </c>
      <c r="D430" s="217" t="s">
        <v>160</v>
      </c>
      <c r="E430" s="218" t="s">
        <v>593</v>
      </c>
      <c r="F430" s="219" t="s">
        <v>594</v>
      </c>
      <c r="G430" s="220" t="s">
        <v>288</v>
      </c>
      <c r="H430" s="221">
        <v>45724.875</v>
      </c>
      <c r="I430" s="222"/>
      <c r="J430" s="223">
        <f>ROUND(I430*H430,2)</f>
        <v>0</v>
      </c>
      <c r="K430" s="219" t="s">
        <v>164</v>
      </c>
      <c r="L430" s="43"/>
      <c r="M430" s="224" t="s">
        <v>1</v>
      </c>
      <c r="N430" s="225" t="s">
        <v>43</v>
      </c>
      <c r="O430" s="90"/>
      <c r="P430" s="226">
        <f>O430*H430</f>
        <v>0</v>
      </c>
      <c r="Q430" s="226">
        <v>0</v>
      </c>
      <c r="R430" s="226">
        <f>Q430*H430</f>
        <v>0</v>
      </c>
      <c r="S430" s="226">
        <v>0</v>
      </c>
      <c r="T430" s="227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28" t="s">
        <v>165</v>
      </c>
      <c r="AT430" s="228" t="s">
        <v>160</v>
      </c>
      <c r="AU430" s="228" t="s">
        <v>176</v>
      </c>
      <c r="AY430" s="16" t="s">
        <v>158</v>
      </c>
      <c r="BE430" s="229">
        <f>IF(N430="základní",J430,0)</f>
        <v>0</v>
      </c>
      <c r="BF430" s="229">
        <f>IF(N430="snížená",J430,0)</f>
        <v>0</v>
      </c>
      <c r="BG430" s="229">
        <f>IF(N430="zákl. přenesená",J430,0)</f>
        <v>0</v>
      </c>
      <c r="BH430" s="229">
        <f>IF(N430="sníž. přenesená",J430,0)</f>
        <v>0</v>
      </c>
      <c r="BI430" s="229">
        <f>IF(N430="nulová",J430,0)</f>
        <v>0</v>
      </c>
      <c r="BJ430" s="16" t="s">
        <v>86</v>
      </c>
      <c r="BK430" s="229">
        <f>ROUND(I430*H430,2)</f>
        <v>0</v>
      </c>
      <c r="BL430" s="16" t="s">
        <v>165</v>
      </c>
      <c r="BM430" s="228" t="s">
        <v>595</v>
      </c>
    </row>
    <row r="431" s="2" customFormat="1">
      <c r="A431" s="37"/>
      <c r="B431" s="38"/>
      <c r="C431" s="39"/>
      <c r="D431" s="230" t="s">
        <v>167</v>
      </c>
      <c r="E431" s="39"/>
      <c r="F431" s="231" t="s">
        <v>596</v>
      </c>
      <c r="G431" s="39"/>
      <c r="H431" s="39"/>
      <c r="I431" s="232"/>
      <c r="J431" s="39"/>
      <c r="K431" s="39"/>
      <c r="L431" s="43"/>
      <c r="M431" s="233"/>
      <c r="N431" s="234"/>
      <c r="O431" s="90"/>
      <c r="P431" s="90"/>
      <c r="Q431" s="90"/>
      <c r="R431" s="90"/>
      <c r="S431" s="90"/>
      <c r="T431" s="91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16" t="s">
        <v>167</v>
      </c>
      <c r="AU431" s="16" t="s">
        <v>176</v>
      </c>
    </row>
    <row r="432" s="13" customFormat="1">
      <c r="A432" s="13"/>
      <c r="B432" s="235"/>
      <c r="C432" s="236"/>
      <c r="D432" s="230" t="s">
        <v>169</v>
      </c>
      <c r="E432" s="236"/>
      <c r="F432" s="238" t="s">
        <v>597</v>
      </c>
      <c r="G432" s="236"/>
      <c r="H432" s="239">
        <v>45724.875</v>
      </c>
      <c r="I432" s="240"/>
      <c r="J432" s="236"/>
      <c r="K432" s="236"/>
      <c r="L432" s="241"/>
      <c r="M432" s="242"/>
      <c r="N432" s="243"/>
      <c r="O432" s="243"/>
      <c r="P432" s="243"/>
      <c r="Q432" s="243"/>
      <c r="R432" s="243"/>
      <c r="S432" s="243"/>
      <c r="T432" s="24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5" t="s">
        <v>169</v>
      </c>
      <c r="AU432" s="245" t="s">
        <v>176</v>
      </c>
      <c r="AV432" s="13" t="s">
        <v>88</v>
      </c>
      <c r="AW432" s="13" t="s">
        <v>4</v>
      </c>
      <c r="AX432" s="13" t="s">
        <v>86</v>
      </c>
      <c r="AY432" s="245" t="s">
        <v>158</v>
      </c>
    </row>
    <row r="433" s="2" customFormat="1" ht="16.5" customHeight="1">
      <c r="A433" s="37"/>
      <c r="B433" s="38"/>
      <c r="C433" s="217" t="s">
        <v>598</v>
      </c>
      <c r="D433" s="217" t="s">
        <v>160</v>
      </c>
      <c r="E433" s="218" t="s">
        <v>599</v>
      </c>
      <c r="F433" s="219" t="s">
        <v>600</v>
      </c>
      <c r="G433" s="220" t="s">
        <v>288</v>
      </c>
      <c r="H433" s="221">
        <v>609.66499999999996</v>
      </c>
      <c r="I433" s="222"/>
      <c r="J433" s="223">
        <f>ROUND(I433*H433,2)</f>
        <v>0</v>
      </c>
      <c r="K433" s="219" t="s">
        <v>164</v>
      </c>
      <c r="L433" s="43"/>
      <c r="M433" s="224" t="s">
        <v>1</v>
      </c>
      <c r="N433" s="225" t="s">
        <v>43</v>
      </c>
      <c r="O433" s="90"/>
      <c r="P433" s="226">
        <f>O433*H433</f>
        <v>0</v>
      </c>
      <c r="Q433" s="226">
        <v>0</v>
      </c>
      <c r="R433" s="226">
        <f>Q433*H433</f>
        <v>0</v>
      </c>
      <c r="S433" s="226">
        <v>0</v>
      </c>
      <c r="T433" s="227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228" t="s">
        <v>165</v>
      </c>
      <c r="AT433" s="228" t="s">
        <v>160</v>
      </c>
      <c r="AU433" s="228" t="s">
        <v>176</v>
      </c>
      <c r="AY433" s="16" t="s">
        <v>158</v>
      </c>
      <c r="BE433" s="229">
        <f>IF(N433="základní",J433,0)</f>
        <v>0</v>
      </c>
      <c r="BF433" s="229">
        <f>IF(N433="snížená",J433,0)</f>
        <v>0</v>
      </c>
      <c r="BG433" s="229">
        <f>IF(N433="zákl. přenesená",J433,0)</f>
        <v>0</v>
      </c>
      <c r="BH433" s="229">
        <f>IF(N433="sníž. přenesená",J433,0)</f>
        <v>0</v>
      </c>
      <c r="BI433" s="229">
        <f>IF(N433="nulová",J433,0)</f>
        <v>0</v>
      </c>
      <c r="BJ433" s="16" t="s">
        <v>86</v>
      </c>
      <c r="BK433" s="229">
        <f>ROUND(I433*H433,2)</f>
        <v>0</v>
      </c>
      <c r="BL433" s="16" t="s">
        <v>165</v>
      </c>
      <c r="BM433" s="228" t="s">
        <v>601</v>
      </c>
    </row>
    <row r="434" s="2" customFormat="1">
      <c r="A434" s="37"/>
      <c r="B434" s="38"/>
      <c r="C434" s="39"/>
      <c r="D434" s="230" t="s">
        <v>167</v>
      </c>
      <c r="E434" s="39"/>
      <c r="F434" s="231" t="s">
        <v>602</v>
      </c>
      <c r="G434" s="39"/>
      <c r="H434" s="39"/>
      <c r="I434" s="232"/>
      <c r="J434" s="39"/>
      <c r="K434" s="39"/>
      <c r="L434" s="43"/>
      <c r="M434" s="233"/>
      <c r="N434" s="234"/>
      <c r="O434" s="90"/>
      <c r="P434" s="90"/>
      <c r="Q434" s="90"/>
      <c r="R434" s="90"/>
      <c r="S434" s="90"/>
      <c r="T434" s="91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T434" s="16" t="s">
        <v>167</v>
      </c>
      <c r="AU434" s="16" t="s">
        <v>176</v>
      </c>
    </row>
    <row r="435" s="2" customFormat="1" ht="16.5" customHeight="1">
      <c r="A435" s="37"/>
      <c r="B435" s="38"/>
      <c r="C435" s="217" t="s">
        <v>603</v>
      </c>
      <c r="D435" s="217" t="s">
        <v>160</v>
      </c>
      <c r="E435" s="218" t="s">
        <v>604</v>
      </c>
      <c r="F435" s="219" t="s">
        <v>605</v>
      </c>
      <c r="G435" s="220" t="s">
        <v>606</v>
      </c>
      <c r="H435" s="221">
        <v>30</v>
      </c>
      <c r="I435" s="222"/>
      <c r="J435" s="223">
        <f>ROUND(I435*H435,2)</f>
        <v>0</v>
      </c>
      <c r="K435" s="219" t="s">
        <v>164</v>
      </c>
      <c r="L435" s="43"/>
      <c r="M435" s="224" t="s">
        <v>1</v>
      </c>
      <c r="N435" s="225" t="s">
        <v>43</v>
      </c>
      <c r="O435" s="90"/>
      <c r="P435" s="226">
        <f>O435*H435</f>
        <v>0</v>
      </c>
      <c r="Q435" s="226">
        <v>0</v>
      </c>
      <c r="R435" s="226">
        <f>Q435*H435</f>
        <v>0</v>
      </c>
      <c r="S435" s="226">
        <v>0</v>
      </c>
      <c r="T435" s="227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28" t="s">
        <v>165</v>
      </c>
      <c r="AT435" s="228" t="s">
        <v>160</v>
      </c>
      <c r="AU435" s="228" t="s">
        <v>176</v>
      </c>
      <c r="AY435" s="16" t="s">
        <v>158</v>
      </c>
      <c r="BE435" s="229">
        <f>IF(N435="základní",J435,0)</f>
        <v>0</v>
      </c>
      <c r="BF435" s="229">
        <f>IF(N435="snížená",J435,0)</f>
        <v>0</v>
      </c>
      <c r="BG435" s="229">
        <f>IF(N435="zákl. přenesená",J435,0)</f>
        <v>0</v>
      </c>
      <c r="BH435" s="229">
        <f>IF(N435="sníž. přenesená",J435,0)</f>
        <v>0</v>
      </c>
      <c r="BI435" s="229">
        <f>IF(N435="nulová",J435,0)</f>
        <v>0</v>
      </c>
      <c r="BJ435" s="16" t="s">
        <v>86</v>
      </c>
      <c r="BK435" s="229">
        <f>ROUND(I435*H435,2)</f>
        <v>0</v>
      </c>
      <c r="BL435" s="16" t="s">
        <v>165</v>
      </c>
      <c r="BM435" s="228" t="s">
        <v>607</v>
      </c>
    </row>
    <row r="436" s="2" customFormat="1">
      <c r="A436" s="37"/>
      <c r="B436" s="38"/>
      <c r="C436" s="39"/>
      <c r="D436" s="230" t="s">
        <v>167</v>
      </c>
      <c r="E436" s="39"/>
      <c r="F436" s="231" t="s">
        <v>608</v>
      </c>
      <c r="G436" s="39"/>
      <c r="H436" s="39"/>
      <c r="I436" s="232"/>
      <c r="J436" s="39"/>
      <c r="K436" s="39"/>
      <c r="L436" s="43"/>
      <c r="M436" s="233"/>
      <c r="N436" s="234"/>
      <c r="O436" s="90"/>
      <c r="P436" s="90"/>
      <c r="Q436" s="90"/>
      <c r="R436" s="90"/>
      <c r="S436" s="90"/>
      <c r="T436" s="91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16" t="s">
        <v>167</v>
      </c>
      <c r="AU436" s="16" t="s">
        <v>176</v>
      </c>
    </row>
    <row r="437" s="13" customFormat="1">
      <c r="A437" s="13"/>
      <c r="B437" s="235"/>
      <c r="C437" s="236"/>
      <c r="D437" s="230" t="s">
        <v>169</v>
      </c>
      <c r="E437" s="237" t="s">
        <v>1</v>
      </c>
      <c r="F437" s="238" t="s">
        <v>609</v>
      </c>
      <c r="G437" s="236"/>
      <c r="H437" s="239">
        <v>30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169</v>
      </c>
      <c r="AU437" s="245" t="s">
        <v>176</v>
      </c>
      <c r="AV437" s="13" t="s">
        <v>88</v>
      </c>
      <c r="AW437" s="13" t="s">
        <v>33</v>
      </c>
      <c r="AX437" s="13" t="s">
        <v>78</v>
      </c>
      <c r="AY437" s="245" t="s">
        <v>158</v>
      </c>
    </row>
    <row r="438" s="12" customFormat="1" ht="20.88" customHeight="1">
      <c r="A438" s="12"/>
      <c r="B438" s="201"/>
      <c r="C438" s="202"/>
      <c r="D438" s="203" t="s">
        <v>77</v>
      </c>
      <c r="E438" s="215" t="s">
        <v>610</v>
      </c>
      <c r="F438" s="215" t="s">
        <v>611</v>
      </c>
      <c r="G438" s="202"/>
      <c r="H438" s="202"/>
      <c r="I438" s="205"/>
      <c r="J438" s="216">
        <f>BK438</f>
        <v>0</v>
      </c>
      <c r="K438" s="202"/>
      <c r="L438" s="207"/>
      <c r="M438" s="208"/>
      <c r="N438" s="209"/>
      <c r="O438" s="209"/>
      <c r="P438" s="210">
        <f>SUM(P439:P482)</f>
        <v>0</v>
      </c>
      <c r="Q438" s="209"/>
      <c r="R438" s="210">
        <f>SUM(R439:R482)</f>
        <v>3.86073771</v>
      </c>
      <c r="S438" s="209"/>
      <c r="T438" s="211">
        <f>SUM(T439:T482)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12" t="s">
        <v>86</v>
      </c>
      <c r="AT438" s="213" t="s">
        <v>77</v>
      </c>
      <c r="AU438" s="213" t="s">
        <v>88</v>
      </c>
      <c r="AY438" s="212" t="s">
        <v>158</v>
      </c>
      <c r="BK438" s="214">
        <f>SUM(BK439:BK482)</f>
        <v>0</v>
      </c>
    </row>
    <row r="439" s="2" customFormat="1" ht="16.5" customHeight="1">
      <c r="A439" s="37"/>
      <c r="B439" s="38"/>
      <c r="C439" s="217" t="s">
        <v>612</v>
      </c>
      <c r="D439" s="217" t="s">
        <v>160</v>
      </c>
      <c r="E439" s="218" t="s">
        <v>613</v>
      </c>
      <c r="F439" s="219" t="s">
        <v>614</v>
      </c>
      <c r="G439" s="220" t="s">
        <v>199</v>
      </c>
      <c r="H439" s="221">
        <v>21</v>
      </c>
      <c r="I439" s="222"/>
      <c r="J439" s="223">
        <f>ROUND(I439*H439,2)</f>
        <v>0</v>
      </c>
      <c r="K439" s="219" t="s">
        <v>164</v>
      </c>
      <c r="L439" s="43"/>
      <c r="M439" s="224" t="s">
        <v>1</v>
      </c>
      <c r="N439" s="225" t="s">
        <v>43</v>
      </c>
      <c r="O439" s="90"/>
      <c r="P439" s="226">
        <f>O439*H439</f>
        <v>0</v>
      </c>
      <c r="Q439" s="226">
        <v>0.10095</v>
      </c>
      <c r="R439" s="226">
        <f>Q439*H439</f>
        <v>2.1199499999999998</v>
      </c>
      <c r="S439" s="226">
        <v>0</v>
      </c>
      <c r="T439" s="227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228" t="s">
        <v>165</v>
      </c>
      <c r="AT439" s="228" t="s">
        <v>160</v>
      </c>
      <c r="AU439" s="228" t="s">
        <v>176</v>
      </c>
      <c r="AY439" s="16" t="s">
        <v>158</v>
      </c>
      <c r="BE439" s="229">
        <f>IF(N439="základní",J439,0)</f>
        <v>0</v>
      </c>
      <c r="BF439" s="229">
        <f>IF(N439="snížená",J439,0)</f>
        <v>0</v>
      </c>
      <c r="BG439" s="229">
        <f>IF(N439="zákl. přenesená",J439,0)</f>
        <v>0</v>
      </c>
      <c r="BH439" s="229">
        <f>IF(N439="sníž. přenesená",J439,0)</f>
        <v>0</v>
      </c>
      <c r="BI439" s="229">
        <f>IF(N439="nulová",J439,0)</f>
        <v>0</v>
      </c>
      <c r="BJ439" s="16" t="s">
        <v>86</v>
      </c>
      <c r="BK439" s="229">
        <f>ROUND(I439*H439,2)</f>
        <v>0</v>
      </c>
      <c r="BL439" s="16" t="s">
        <v>165</v>
      </c>
      <c r="BM439" s="228" t="s">
        <v>615</v>
      </c>
    </row>
    <row r="440" s="2" customFormat="1">
      <c r="A440" s="37"/>
      <c r="B440" s="38"/>
      <c r="C440" s="39"/>
      <c r="D440" s="230" t="s">
        <v>167</v>
      </c>
      <c r="E440" s="39"/>
      <c r="F440" s="231" t="s">
        <v>616</v>
      </c>
      <c r="G440" s="39"/>
      <c r="H440" s="39"/>
      <c r="I440" s="232"/>
      <c r="J440" s="39"/>
      <c r="K440" s="39"/>
      <c r="L440" s="43"/>
      <c r="M440" s="233"/>
      <c r="N440" s="234"/>
      <c r="O440" s="90"/>
      <c r="P440" s="90"/>
      <c r="Q440" s="90"/>
      <c r="R440" s="90"/>
      <c r="S440" s="90"/>
      <c r="T440" s="91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T440" s="16" t="s">
        <v>167</v>
      </c>
      <c r="AU440" s="16" t="s">
        <v>176</v>
      </c>
    </row>
    <row r="441" s="13" customFormat="1">
      <c r="A441" s="13"/>
      <c r="B441" s="235"/>
      <c r="C441" s="236"/>
      <c r="D441" s="230" t="s">
        <v>169</v>
      </c>
      <c r="E441" s="237" t="s">
        <v>1</v>
      </c>
      <c r="F441" s="238" t="s">
        <v>617</v>
      </c>
      <c r="G441" s="236"/>
      <c r="H441" s="239">
        <v>21</v>
      </c>
      <c r="I441" s="240"/>
      <c r="J441" s="236"/>
      <c r="K441" s="236"/>
      <c r="L441" s="241"/>
      <c r="M441" s="242"/>
      <c r="N441" s="243"/>
      <c r="O441" s="243"/>
      <c r="P441" s="243"/>
      <c r="Q441" s="243"/>
      <c r="R441" s="243"/>
      <c r="S441" s="243"/>
      <c r="T441" s="24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5" t="s">
        <v>169</v>
      </c>
      <c r="AU441" s="245" t="s">
        <v>176</v>
      </c>
      <c r="AV441" s="13" t="s">
        <v>88</v>
      </c>
      <c r="AW441" s="13" t="s">
        <v>33</v>
      </c>
      <c r="AX441" s="13" t="s">
        <v>78</v>
      </c>
      <c r="AY441" s="245" t="s">
        <v>158</v>
      </c>
    </row>
    <row r="442" s="2" customFormat="1" ht="16.5" customHeight="1">
      <c r="A442" s="37"/>
      <c r="B442" s="38"/>
      <c r="C442" s="256" t="s">
        <v>618</v>
      </c>
      <c r="D442" s="256" t="s">
        <v>255</v>
      </c>
      <c r="E442" s="257" t="s">
        <v>619</v>
      </c>
      <c r="F442" s="258" t="s">
        <v>620</v>
      </c>
      <c r="G442" s="259" t="s">
        <v>199</v>
      </c>
      <c r="H442" s="260">
        <v>22</v>
      </c>
      <c r="I442" s="261"/>
      <c r="J442" s="262">
        <f>ROUND(I442*H442,2)</f>
        <v>0</v>
      </c>
      <c r="K442" s="258" t="s">
        <v>164</v>
      </c>
      <c r="L442" s="263"/>
      <c r="M442" s="264" t="s">
        <v>1</v>
      </c>
      <c r="N442" s="265" t="s">
        <v>43</v>
      </c>
      <c r="O442" s="90"/>
      <c r="P442" s="226">
        <f>O442*H442</f>
        <v>0</v>
      </c>
      <c r="Q442" s="226">
        <v>0.024</v>
      </c>
      <c r="R442" s="226">
        <f>Q442*H442</f>
        <v>0.52800000000000002</v>
      </c>
      <c r="S442" s="226">
        <v>0</v>
      </c>
      <c r="T442" s="227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228" t="s">
        <v>213</v>
      </c>
      <c r="AT442" s="228" t="s">
        <v>255</v>
      </c>
      <c r="AU442" s="228" t="s">
        <v>176</v>
      </c>
      <c r="AY442" s="16" t="s">
        <v>158</v>
      </c>
      <c r="BE442" s="229">
        <f>IF(N442="základní",J442,0)</f>
        <v>0</v>
      </c>
      <c r="BF442" s="229">
        <f>IF(N442="snížená",J442,0)</f>
        <v>0</v>
      </c>
      <c r="BG442" s="229">
        <f>IF(N442="zákl. přenesená",J442,0)</f>
        <v>0</v>
      </c>
      <c r="BH442" s="229">
        <f>IF(N442="sníž. přenesená",J442,0)</f>
        <v>0</v>
      </c>
      <c r="BI442" s="229">
        <f>IF(N442="nulová",J442,0)</f>
        <v>0</v>
      </c>
      <c r="BJ442" s="16" t="s">
        <v>86</v>
      </c>
      <c r="BK442" s="229">
        <f>ROUND(I442*H442,2)</f>
        <v>0</v>
      </c>
      <c r="BL442" s="16" t="s">
        <v>165</v>
      </c>
      <c r="BM442" s="228" t="s">
        <v>621</v>
      </c>
    </row>
    <row r="443" s="2" customFormat="1">
      <c r="A443" s="37"/>
      <c r="B443" s="38"/>
      <c r="C443" s="39"/>
      <c r="D443" s="230" t="s">
        <v>167</v>
      </c>
      <c r="E443" s="39"/>
      <c r="F443" s="231" t="s">
        <v>620</v>
      </c>
      <c r="G443" s="39"/>
      <c r="H443" s="39"/>
      <c r="I443" s="232"/>
      <c r="J443" s="39"/>
      <c r="K443" s="39"/>
      <c r="L443" s="43"/>
      <c r="M443" s="233"/>
      <c r="N443" s="234"/>
      <c r="O443" s="90"/>
      <c r="P443" s="90"/>
      <c r="Q443" s="90"/>
      <c r="R443" s="90"/>
      <c r="S443" s="90"/>
      <c r="T443" s="91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16" t="s">
        <v>167</v>
      </c>
      <c r="AU443" s="16" t="s">
        <v>176</v>
      </c>
    </row>
    <row r="444" s="2" customFormat="1" ht="16.5" customHeight="1">
      <c r="A444" s="37"/>
      <c r="B444" s="38"/>
      <c r="C444" s="217" t="s">
        <v>622</v>
      </c>
      <c r="D444" s="217" t="s">
        <v>160</v>
      </c>
      <c r="E444" s="218" t="s">
        <v>623</v>
      </c>
      <c r="F444" s="219" t="s">
        <v>624</v>
      </c>
      <c r="G444" s="220" t="s">
        <v>163</v>
      </c>
      <c r="H444" s="221">
        <v>0.47299999999999998</v>
      </c>
      <c r="I444" s="222"/>
      <c r="J444" s="223">
        <f>ROUND(I444*H444,2)</f>
        <v>0</v>
      </c>
      <c r="K444" s="219" t="s">
        <v>164</v>
      </c>
      <c r="L444" s="43"/>
      <c r="M444" s="224" t="s">
        <v>1</v>
      </c>
      <c r="N444" s="225" t="s">
        <v>43</v>
      </c>
      <c r="O444" s="90"/>
      <c r="P444" s="226">
        <f>O444*H444</f>
        <v>0</v>
      </c>
      <c r="Q444" s="226">
        <v>2.2563399999999998</v>
      </c>
      <c r="R444" s="226">
        <f>Q444*H444</f>
        <v>1.0672488199999999</v>
      </c>
      <c r="S444" s="226">
        <v>0</v>
      </c>
      <c r="T444" s="227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228" t="s">
        <v>165</v>
      </c>
      <c r="AT444" s="228" t="s">
        <v>160</v>
      </c>
      <c r="AU444" s="228" t="s">
        <v>176</v>
      </c>
      <c r="AY444" s="16" t="s">
        <v>158</v>
      </c>
      <c r="BE444" s="229">
        <f>IF(N444="základní",J444,0)</f>
        <v>0</v>
      </c>
      <c r="BF444" s="229">
        <f>IF(N444="snížená",J444,0)</f>
        <v>0</v>
      </c>
      <c r="BG444" s="229">
        <f>IF(N444="zákl. přenesená",J444,0)</f>
        <v>0</v>
      </c>
      <c r="BH444" s="229">
        <f>IF(N444="sníž. přenesená",J444,0)</f>
        <v>0</v>
      </c>
      <c r="BI444" s="229">
        <f>IF(N444="nulová",J444,0)</f>
        <v>0</v>
      </c>
      <c r="BJ444" s="16" t="s">
        <v>86</v>
      </c>
      <c r="BK444" s="229">
        <f>ROUND(I444*H444,2)</f>
        <v>0</v>
      </c>
      <c r="BL444" s="16" t="s">
        <v>165</v>
      </c>
      <c r="BM444" s="228" t="s">
        <v>625</v>
      </c>
    </row>
    <row r="445" s="2" customFormat="1">
      <c r="A445" s="37"/>
      <c r="B445" s="38"/>
      <c r="C445" s="39"/>
      <c r="D445" s="230" t="s">
        <v>167</v>
      </c>
      <c r="E445" s="39"/>
      <c r="F445" s="231" t="s">
        <v>626</v>
      </c>
      <c r="G445" s="39"/>
      <c r="H445" s="39"/>
      <c r="I445" s="232"/>
      <c r="J445" s="39"/>
      <c r="K445" s="39"/>
      <c r="L445" s="43"/>
      <c r="M445" s="233"/>
      <c r="N445" s="234"/>
      <c r="O445" s="90"/>
      <c r="P445" s="90"/>
      <c r="Q445" s="90"/>
      <c r="R445" s="90"/>
      <c r="S445" s="90"/>
      <c r="T445" s="91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16" t="s">
        <v>167</v>
      </c>
      <c r="AU445" s="16" t="s">
        <v>176</v>
      </c>
    </row>
    <row r="446" s="13" customFormat="1">
      <c r="A446" s="13"/>
      <c r="B446" s="235"/>
      <c r="C446" s="236"/>
      <c r="D446" s="230" t="s">
        <v>169</v>
      </c>
      <c r="E446" s="237" t="s">
        <v>1</v>
      </c>
      <c r="F446" s="238" t="s">
        <v>627</v>
      </c>
      <c r="G446" s="236"/>
      <c r="H446" s="239">
        <v>0.47299999999999998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5" t="s">
        <v>169</v>
      </c>
      <c r="AU446" s="245" t="s">
        <v>176</v>
      </c>
      <c r="AV446" s="13" t="s">
        <v>88</v>
      </c>
      <c r="AW446" s="13" t="s">
        <v>33</v>
      </c>
      <c r="AX446" s="13" t="s">
        <v>78</v>
      </c>
      <c r="AY446" s="245" t="s">
        <v>158</v>
      </c>
    </row>
    <row r="447" s="2" customFormat="1" ht="16.5" customHeight="1">
      <c r="A447" s="37"/>
      <c r="B447" s="38"/>
      <c r="C447" s="217" t="s">
        <v>628</v>
      </c>
      <c r="D447" s="217" t="s">
        <v>160</v>
      </c>
      <c r="E447" s="218" t="s">
        <v>629</v>
      </c>
      <c r="F447" s="219" t="s">
        <v>630</v>
      </c>
      <c r="G447" s="220" t="s">
        <v>288</v>
      </c>
      <c r="H447" s="221">
        <v>23.760000000000002</v>
      </c>
      <c r="I447" s="222"/>
      <c r="J447" s="223">
        <f>ROUND(I447*H447,2)</f>
        <v>0</v>
      </c>
      <c r="K447" s="219" t="s">
        <v>164</v>
      </c>
      <c r="L447" s="43"/>
      <c r="M447" s="224" t="s">
        <v>1</v>
      </c>
      <c r="N447" s="225" t="s">
        <v>43</v>
      </c>
      <c r="O447" s="90"/>
      <c r="P447" s="226">
        <f>O447*H447</f>
        <v>0</v>
      </c>
      <c r="Q447" s="226">
        <v>0.00068999999999999997</v>
      </c>
      <c r="R447" s="226">
        <f>Q447*H447</f>
        <v>0.0163944</v>
      </c>
      <c r="S447" s="226">
        <v>0</v>
      </c>
      <c r="T447" s="227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228" t="s">
        <v>165</v>
      </c>
      <c r="AT447" s="228" t="s">
        <v>160</v>
      </c>
      <c r="AU447" s="228" t="s">
        <v>176</v>
      </c>
      <c r="AY447" s="16" t="s">
        <v>158</v>
      </c>
      <c r="BE447" s="229">
        <f>IF(N447="základní",J447,0)</f>
        <v>0</v>
      </c>
      <c r="BF447" s="229">
        <f>IF(N447="snížená",J447,0)</f>
        <v>0</v>
      </c>
      <c r="BG447" s="229">
        <f>IF(N447="zákl. přenesená",J447,0)</f>
        <v>0</v>
      </c>
      <c r="BH447" s="229">
        <f>IF(N447="sníž. přenesená",J447,0)</f>
        <v>0</v>
      </c>
      <c r="BI447" s="229">
        <f>IF(N447="nulová",J447,0)</f>
        <v>0</v>
      </c>
      <c r="BJ447" s="16" t="s">
        <v>86</v>
      </c>
      <c r="BK447" s="229">
        <f>ROUND(I447*H447,2)</f>
        <v>0</v>
      </c>
      <c r="BL447" s="16" t="s">
        <v>165</v>
      </c>
      <c r="BM447" s="228" t="s">
        <v>631</v>
      </c>
    </row>
    <row r="448" s="2" customFormat="1">
      <c r="A448" s="37"/>
      <c r="B448" s="38"/>
      <c r="C448" s="39"/>
      <c r="D448" s="230" t="s">
        <v>167</v>
      </c>
      <c r="E448" s="39"/>
      <c r="F448" s="231" t="s">
        <v>632</v>
      </c>
      <c r="G448" s="39"/>
      <c r="H448" s="39"/>
      <c r="I448" s="232"/>
      <c r="J448" s="39"/>
      <c r="K448" s="39"/>
      <c r="L448" s="43"/>
      <c r="M448" s="233"/>
      <c r="N448" s="234"/>
      <c r="O448" s="90"/>
      <c r="P448" s="90"/>
      <c r="Q448" s="90"/>
      <c r="R448" s="90"/>
      <c r="S448" s="90"/>
      <c r="T448" s="91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16" t="s">
        <v>167</v>
      </c>
      <c r="AU448" s="16" t="s">
        <v>176</v>
      </c>
    </row>
    <row r="449" s="13" customFormat="1">
      <c r="A449" s="13"/>
      <c r="B449" s="235"/>
      <c r="C449" s="236"/>
      <c r="D449" s="230" t="s">
        <v>169</v>
      </c>
      <c r="E449" s="237" t="s">
        <v>1</v>
      </c>
      <c r="F449" s="238" t="s">
        <v>480</v>
      </c>
      <c r="G449" s="236"/>
      <c r="H449" s="239">
        <v>23.760000000000002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169</v>
      </c>
      <c r="AU449" s="245" t="s">
        <v>176</v>
      </c>
      <c r="AV449" s="13" t="s">
        <v>88</v>
      </c>
      <c r="AW449" s="13" t="s">
        <v>33</v>
      </c>
      <c r="AX449" s="13" t="s">
        <v>78</v>
      </c>
      <c r="AY449" s="245" t="s">
        <v>158</v>
      </c>
    </row>
    <row r="450" s="2" customFormat="1" ht="16.5" customHeight="1">
      <c r="A450" s="37"/>
      <c r="B450" s="38"/>
      <c r="C450" s="217" t="s">
        <v>633</v>
      </c>
      <c r="D450" s="217" t="s">
        <v>160</v>
      </c>
      <c r="E450" s="218" t="s">
        <v>634</v>
      </c>
      <c r="F450" s="219" t="s">
        <v>635</v>
      </c>
      <c r="G450" s="220" t="s">
        <v>288</v>
      </c>
      <c r="H450" s="221">
        <v>1.0229999999999999</v>
      </c>
      <c r="I450" s="222"/>
      <c r="J450" s="223">
        <f>ROUND(I450*H450,2)</f>
        <v>0</v>
      </c>
      <c r="K450" s="219" t="s">
        <v>1</v>
      </c>
      <c r="L450" s="43"/>
      <c r="M450" s="224" t="s">
        <v>1</v>
      </c>
      <c r="N450" s="225" t="s">
        <v>43</v>
      </c>
      <c r="O450" s="90"/>
      <c r="P450" s="226">
        <f>O450*H450</f>
        <v>0</v>
      </c>
      <c r="Q450" s="226">
        <v>0.00063000000000000003</v>
      </c>
      <c r="R450" s="226">
        <f>Q450*H450</f>
        <v>0.00064448999999999995</v>
      </c>
      <c r="S450" s="226">
        <v>0</v>
      </c>
      <c r="T450" s="227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228" t="s">
        <v>165</v>
      </c>
      <c r="AT450" s="228" t="s">
        <v>160</v>
      </c>
      <c r="AU450" s="228" t="s">
        <v>176</v>
      </c>
      <c r="AY450" s="16" t="s">
        <v>158</v>
      </c>
      <c r="BE450" s="229">
        <f>IF(N450="základní",J450,0)</f>
        <v>0</v>
      </c>
      <c r="BF450" s="229">
        <f>IF(N450="snížená",J450,0)</f>
        <v>0</v>
      </c>
      <c r="BG450" s="229">
        <f>IF(N450="zákl. přenesená",J450,0)</f>
        <v>0</v>
      </c>
      <c r="BH450" s="229">
        <f>IF(N450="sníž. přenesená",J450,0)</f>
        <v>0</v>
      </c>
      <c r="BI450" s="229">
        <f>IF(N450="nulová",J450,0)</f>
        <v>0</v>
      </c>
      <c r="BJ450" s="16" t="s">
        <v>86</v>
      </c>
      <c r="BK450" s="229">
        <f>ROUND(I450*H450,2)</f>
        <v>0</v>
      </c>
      <c r="BL450" s="16" t="s">
        <v>165</v>
      </c>
      <c r="BM450" s="228" t="s">
        <v>636</v>
      </c>
    </row>
    <row r="451" s="2" customFormat="1">
      <c r="A451" s="37"/>
      <c r="B451" s="38"/>
      <c r="C451" s="39"/>
      <c r="D451" s="230" t="s">
        <v>167</v>
      </c>
      <c r="E451" s="39"/>
      <c r="F451" s="231" t="s">
        <v>637</v>
      </c>
      <c r="G451" s="39"/>
      <c r="H451" s="39"/>
      <c r="I451" s="232"/>
      <c r="J451" s="39"/>
      <c r="K451" s="39"/>
      <c r="L451" s="43"/>
      <c r="M451" s="233"/>
      <c r="N451" s="234"/>
      <c r="O451" s="90"/>
      <c r="P451" s="90"/>
      <c r="Q451" s="90"/>
      <c r="R451" s="90"/>
      <c r="S451" s="90"/>
      <c r="T451" s="91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T451" s="16" t="s">
        <v>167</v>
      </c>
      <c r="AU451" s="16" t="s">
        <v>176</v>
      </c>
    </row>
    <row r="452" s="13" customFormat="1">
      <c r="A452" s="13"/>
      <c r="B452" s="235"/>
      <c r="C452" s="236"/>
      <c r="D452" s="230" t="s">
        <v>169</v>
      </c>
      <c r="E452" s="237" t="s">
        <v>1</v>
      </c>
      <c r="F452" s="238" t="s">
        <v>638</v>
      </c>
      <c r="G452" s="236"/>
      <c r="H452" s="239">
        <v>1.0229999999999999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5" t="s">
        <v>169</v>
      </c>
      <c r="AU452" s="245" t="s">
        <v>176</v>
      </c>
      <c r="AV452" s="13" t="s">
        <v>88</v>
      </c>
      <c r="AW452" s="13" t="s">
        <v>33</v>
      </c>
      <c r="AX452" s="13" t="s">
        <v>78</v>
      </c>
      <c r="AY452" s="245" t="s">
        <v>158</v>
      </c>
    </row>
    <row r="453" s="2" customFormat="1" ht="16.5" customHeight="1">
      <c r="A453" s="37"/>
      <c r="B453" s="38"/>
      <c r="C453" s="217" t="s">
        <v>639</v>
      </c>
      <c r="D453" s="217" t="s">
        <v>160</v>
      </c>
      <c r="E453" s="218" t="s">
        <v>640</v>
      </c>
      <c r="F453" s="219" t="s">
        <v>641</v>
      </c>
      <c r="G453" s="220" t="s">
        <v>412</v>
      </c>
      <c r="H453" s="221">
        <v>2</v>
      </c>
      <c r="I453" s="222"/>
      <c r="J453" s="223">
        <f>ROUND(I453*H453,2)</f>
        <v>0</v>
      </c>
      <c r="K453" s="219" t="s">
        <v>164</v>
      </c>
      <c r="L453" s="43"/>
      <c r="M453" s="224" t="s">
        <v>1</v>
      </c>
      <c r="N453" s="225" t="s">
        <v>43</v>
      </c>
      <c r="O453" s="90"/>
      <c r="P453" s="226">
        <f>O453*H453</f>
        <v>0</v>
      </c>
      <c r="Q453" s="226">
        <v>0.016379999999999999</v>
      </c>
      <c r="R453" s="226">
        <f>Q453*H453</f>
        <v>0.032759999999999997</v>
      </c>
      <c r="S453" s="226">
        <v>0</v>
      </c>
      <c r="T453" s="227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228" t="s">
        <v>165</v>
      </c>
      <c r="AT453" s="228" t="s">
        <v>160</v>
      </c>
      <c r="AU453" s="228" t="s">
        <v>176</v>
      </c>
      <c r="AY453" s="16" t="s">
        <v>158</v>
      </c>
      <c r="BE453" s="229">
        <f>IF(N453="základní",J453,0)</f>
        <v>0</v>
      </c>
      <c r="BF453" s="229">
        <f>IF(N453="snížená",J453,0)</f>
        <v>0</v>
      </c>
      <c r="BG453" s="229">
        <f>IF(N453="zákl. přenesená",J453,0)</f>
        <v>0</v>
      </c>
      <c r="BH453" s="229">
        <f>IF(N453="sníž. přenesená",J453,0)</f>
        <v>0</v>
      </c>
      <c r="BI453" s="229">
        <f>IF(N453="nulová",J453,0)</f>
        <v>0</v>
      </c>
      <c r="BJ453" s="16" t="s">
        <v>86</v>
      </c>
      <c r="BK453" s="229">
        <f>ROUND(I453*H453,2)</f>
        <v>0</v>
      </c>
      <c r="BL453" s="16" t="s">
        <v>165</v>
      </c>
      <c r="BM453" s="228" t="s">
        <v>642</v>
      </c>
    </row>
    <row r="454" s="2" customFormat="1">
      <c r="A454" s="37"/>
      <c r="B454" s="38"/>
      <c r="C454" s="39"/>
      <c r="D454" s="230" t="s">
        <v>167</v>
      </c>
      <c r="E454" s="39"/>
      <c r="F454" s="231" t="s">
        <v>643</v>
      </c>
      <c r="G454" s="39"/>
      <c r="H454" s="39"/>
      <c r="I454" s="232"/>
      <c r="J454" s="39"/>
      <c r="K454" s="39"/>
      <c r="L454" s="43"/>
      <c r="M454" s="233"/>
      <c r="N454" s="234"/>
      <c r="O454" s="90"/>
      <c r="P454" s="90"/>
      <c r="Q454" s="90"/>
      <c r="R454" s="90"/>
      <c r="S454" s="90"/>
      <c r="T454" s="91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T454" s="16" t="s">
        <v>167</v>
      </c>
      <c r="AU454" s="16" t="s">
        <v>176</v>
      </c>
    </row>
    <row r="455" s="13" customFormat="1">
      <c r="A455" s="13"/>
      <c r="B455" s="235"/>
      <c r="C455" s="236"/>
      <c r="D455" s="230" t="s">
        <v>169</v>
      </c>
      <c r="E455" s="237" t="s">
        <v>1</v>
      </c>
      <c r="F455" s="238" t="s">
        <v>644</v>
      </c>
      <c r="G455" s="236"/>
      <c r="H455" s="239">
        <v>2</v>
      </c>
      <c r="I455" s="240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5" t="s">
        <v>169</v>
      </c>
      <c r="AU455" s="245" t="s">
        <v>176</v>
      </c>
      <c r="AV455" s="13" t="s">
        <v>88</v>
      </c>
      <c r="AW455" s="13" t="s">
        <v>33</v>
      </c>
      <c r="AX455" s="13" t="s">
        <v>78</v>
      </c>
      <c r="AY455" s="245" t="s">
        <v>158</v>
      </c>
    </row>
    <row r="456" s="2" customFormat="1" ht="16.5" customHeight="1">
      <c r="A456" s="37"/>
      <c r="B456" s="38"/>
      <c r="C456" s="256" t="s">
        <v>645</v>
      </c>
      <c r="D456" s="256" t="s">
        <v>255</v>
      </c>
      <c r="E456" s="257" t="s">
        <v>646</v>
      </c>
      <c r="F456" s="258" t="s">
        <v>647</v>
      </c>
      <c r="G456" s="259" t="s">
        <v>412</v>
      </c>
      <c r="H456" s="260">
        <v>2</v>
      </c>
      <c r="I456" s="261"/>
      <c r="J456" s="262">
        <f>ROUND(I456*H456,2)</f>
        <v>0</v>
      </c>
      <c r="K456" s="258" t="s">
        <v>1</v>
      </c>
      <c r="L456" s="263"/>
      <c r="M456" s="264" t="s">
        <v>1</v>
      </c>
      <c r="N456" s="265" t="s">
        <v>43</v>
      </c>
      <c r="O456" s="90"/>
      <c r="P456" s="226">
        <f>O456*H456</f>
        <v>0</v>
      </c>
      <c r="Q456" s="226">
        <v>0.0032000000000000002</v>
      </c>
      <c r="R456" s="226">
        <f>Q456*H456</f>
        <v>0.0064000000000000003</v>
      </c>
      <c r="S456" s="226">
        <v>0</v>
      </c>
      <c r="T456" s="227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228" t="s">
        <v>213</v>
      </c>
      <c r="AT456" s="228" t="s">
        <v>255</v>
      </c>
      <c r="AU456" s="228" t="s">
        <v>176</v>
      </c>
      <c r="AY456" s="16" t="s">
        <v>158</v>
      </c>
      <c r="BE456" s="229">
        <f>IF(N456="základní",J456,0)</f>
        <v>0</v>
      </c>
      <c r="BF456" s="229">
        <f>IF(N456="snížená",J456,0)</f>
        <v>0</v>
      </c>
      <c r="BG456" s="229">
        <f>IF(N456="zákl. přenesená",J456,0)</f>
        <v>0</v>
      </c>
      <c r="BH456" s="229">
        <f>IF(N456="sníž. přenesená",J456,0)</f>
        <v>0</v>
      </c>
      <c r="BI456" s="229">
        <f>IF(N456="nulová",J456,0)</f>
        <v>0</v>
      </c>
      <c r="BJ456" s="16" t="s">
        <v>86</v>
      </c>
      <c r="BK456" s="229">
        <f>ROUND(I456*H456,2)</f>
        <v>0</v>
      </c>
      <c r="BL456" s="16" t="s">
        <v>165</v>
      </c>
      <c r="BM456" s="228" t="s">
        <v>648</v>
      </c>
    </row>
    <row r="457" s="2" customFormat="1">
      <c r="A457" s="37"/>
      <c r="B457" s="38"/>
      <c r="C457" s="39"/>
      <c r="D457" s="230" t="s">
        <v>167</v>
      </c>
      <c r="E457" s="39"/>
      <c r="F457" s="231" t="s">
        <v>649</v>
      </c>
      <c r="G457" s="39"/>
      <c r="H457" s="39"/>
      <c r="I457" s="232"/>
      <c r="J457" s="39"/>
      <c r="K457" s="39"/>
      <c r="L457" s="43"/>
      <c r="M457" s="233"/>
      <c r="N457" s="234"/>
      <c r="O457" s="90"/>
      <c r="P457" s="90"/>
      <c r="Q457" s="90"/>
      <c r="R457" s="90"/>
      <c r="S457" s="90"/>
      <c r="T457" s="91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T457" s="16" t="s">
        <v>167</v>
      </c>
      <c r="AU457" s="16" t="s">
        <v>176</v>
      </c>
    </row>
    <row r="458" s="2" customFormat="1" ht="16.5" customHeight="1">
      <c r="A458" s="37"/>
      <c r="B458" s="38"/>
      <c r="C458" s="217" t="s">
        <v>650</v>
      </c>
      <c r="D458" s="217" t="s">
        <v>160</v>
      </c>
      <c r="E458" s="218" t="s">
        <v>651</v>
      </c>
      <c r="F458" s="219" t="s">
        <v>652</v>
      </c>
      <c r="G458" s="220" t="s">
        <v>412</v>
      </c>
      <c r="H458" s="221">
        <v>4</v>
      </c>
      <c r="I458" s="222"/>
      <c r="J458" s="223">
        <f>ROUND(I458*H458,2)</f>
        <v>0</v>
      </c>
      <c r="K458" s="219" t="s">
        <v>164</v>
      </c>
      <c r="L458" s="43"/>
      <c r="M458" s="224" t="s">
        <v>1</v>
      </c>
      <c r="N458" s="225" t="s">
        <v>43</v>
      </c>
      <c r="O458" s="90"/>
      <c r="P458" s="226">
        <f>O458*H458</f>
        <v>0</v>
      </c>
      <c r="Q458" s="226">
        <v>4.0000000000000003E-05</v>
      </c>
      <c r="R458" s="226">
        <f>Q458*H458</f>
        <v>0.00016000000000000001</v>
      </c>
      <c r="S458" s="226">
        <v>0</v>
      </c>
      <c r="T458" s="227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228" t="s">
        <v>165</v>
      </c>
      <c r="AT458" s="228" t="s">
        <v>160</v>
      </c>
      <c r="AU458" s="228" t="s">
        <v>176</v>
      </c>
      <c r="AY458" s="16" t="s">
        <v>158</v>
      </c>
      <c r="BE458" s="229">
        <f>IF(N458="základní",J458,0)</f>
        <v>0</v>
      </c>
      <c r="BF458" s="229">
        <f>IF(N458="snížená",J458,0)</f>
        <v>0</v>
      </c>
      <c r="BG458" s="229">
        <f>IF(N458="zákl. přenesená",J458,0)</f>
        <v>0</v>
      </c>
      <c r="BH458" s="229">
        <f>IF(N458="sníž. přenesená",J458,0)</f>
        <v>0</v>
      </c>
      <c r="BI458" s="229">
        <f>IF(N458="nulová",J458,0)</f>
        <v>0</v>
      </c>
      <c r="BJ458" s="16" t="s">
        <v>86</v>
      </c>
      <c r="BK458" s="229">
        <f>ROUND(I458*H458,2)</f>
        <v>0</v>
      </c>
      <c r="BL458" s="16" t="s">
        <v>165</v>
      </c>
      <c r="BM458" s="228" t="s">
        <v>653</v>
      </c>
    </row>
    <row r="459" s="2" customFormat="1">
      <c r="A459" s="37"/>
      <c r="B459" s="38"/>
      <c r="C459" s="39"/>
      <c r="D459" s="230" t="s">
        <v>167</v>
      </c>
      <c r="E459" s="39"/>
      <c r="F459" s="231" t="s">
        <v>654</v>
      </c>
      <c r="G459" s="39"/>
      <c r="H459" s="39"/>
      <c r="I459" s="232"/>
      <c r="J459" s="39"/>
      <c r="K459" s="39"/>
      <c r="L459" s="43"/>
      <c r="M459" s="233"/>
      <c r="N459" s="234"/>
      <c r="O459" s="90"/>
      <c r="P459" s="90"/>
      <c r="Q459" s="90"/>
      <c r="R459" s="90"/>
      <c r="S459" s="90"/>
      <c r="T459" s="91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T459" s="16" t="s">
        <v>167</v>
      </c>
      <c r="AU459" s="16" t="s">
        <v>176</v>
      </c>
    </row>
    <row r="460" s="13" customFormat="1">
      <c r="A460" s="13"/>
      <c r="B460" s="235"/>
      <c r="C460" s="236"/>
      <c r="D460" s="230" t="s">
        <v>169</v>
      </c>
      <c r="E460" s="237" t="s">
        <v>1</v>
      </c>
      <c r="F460" s="238" t="s">
        <v>655</v>
      </c>
      <c r="G460" s="236"/>
      <c r="H460" s="239">
        <v>4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169</v>
      </c>
      <c r="AU460" s="245" t="s">
        <v>176</v>
      </c>
      <c r="AV460" s="13" t="s">
        <v>88</v>
      </c>
      <c r="AW460" s="13" t="s">
        <v>33</v>
      </c>
      <c r="AX460" s="13" t="s">
        <v>78</v>
      </c>
      <c r="AY460" s="245" t="s">
        <v>158</v>
      </c>
    </row>
    <row r="461" s="2" customFormat="1" ht="16.5" customHeight="1">
      <c r="A461" s="37"/>
      <c r="B461" s="38"/>
      <c r="C461" s="217" t="s">
        <v>656</v>
      </c>
      <c r="D461" s="217" t="s">
        <v>160</v>
      </c>
      <c r="E461" s="218" t="s">
        <v>657</v>
      </c>
      <c r="F461" s="219" t="s">
        <v>658</v>
      </c>
      <c r="G461" s="220" t="s">
        <v>412</v>
      </c>
      <c r="H461" s="221">
        <v>4</v>
      </c>
      <c r="I461" s="222"/>
      <c r="J461" s="223">
        <f>ROUND(I461*H461,2)</f>
        <v>0</v>
      </c>
      <c r="K461" s="219" t="s">
        <v>164</v>
      </c>
      <c r="L461" s="43"/>
      <c r="M461" s="224" t="s">
        <v>1</v>
      </c>
      <c r="N461" s="225" t="s">
        <v>43</v>
      </c>
      <c r="O461" s="90"/>
      <c r="P461" s="226">
        <f>O461*H461</f>
        <v>0</v>
      </c>
      <c r="Q461" s="226">
        <v>0.00012999999999999999</v>
      </c>
      <c r="R461" s="226">
        <f>Q461*H461</f>
        <v>0.00051999999999999995</v>
      </c>
      <c r="S461" s="226">
        <v>0</v>
      </c>
      <c r="T461" s="227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28" t="s">
        <v>165</v>
      </c>
      <c r="AT461" s="228" t="s">
        <v>160</v>
      </c>
      <c r="AU461" s="228" t="s">
        <v>176</v>
      </c>
      <c r="AY461" s="16" t="s">
        <v>158</v>
      </c>
      <c r="BE461" s="229">
        <f>IF(N461="základní",J461,0)</f>
        <v>0</v>
      </c>
      <c r="BF461" s="229">
        <f>IF(N461="snížená",J461,0)</f>
        <v>0</v>
      </c>
      <c r="BG461" s="229">
        <f>IF(N461="zákl. přenesená",J461,0)</f>
        <v>0</v>
      </c>
      <c r="BH461" s="229">
        <f>IF(N461="sníž. přenesená",J461,0)</f>
        <v>0</v>
      </c>
      <c r="BI461" s="229">
        <f>IF(N461="nulová",J461,0)</f>
        <v>0</v>
      </c>
      <c r="BJ461" s="16" t="s">
        <v>86</v>
      </c>
      <c r="BK461" s="229">
        <f>ROUND(I461*H461,2)</f>
        <v>0</v>
      </c>
      <c r="BL461" s="16" t="s">
        <v>165</v>
      </c>
      <c r="BM461" s="228" t="s">
        <v>659</v>
      </c>
    </row>
    <row r="462" s="2" customFormat="1">
      <c r="A462" s="37"/>
      <c r="B462" s="38"/>
      <c r="C462" s="39"/>
      <c r="D462" s="230" t="s">
        <v>167</v>
      </c>
      <c r="E462" s="39"/>
      <c r="F462" s="231" t="s">
        <v>660</v>
      </c>
      <c r="G462" s="39"/>
      <c r="H462" s="39"/>
      <c r="I462" s="232"/>
      <c r="J462" s="39"/>
      <c r="K462" s="39"/>
      <c r="L462" s="43"/>
      <c r="M462" s="233"/>
      <c r="N462" s="234"/>
      <c r="O462" s="90"/>
      <c r="P462" s="90"/>
      <c r="Q462" s="90"/>
      <c r="R462" s="90"/>
      <c r="S462" s="90"/>
      <c r="T462" s="91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16" t="s">
        <v>167</v>
      </c>
      <c r="AU462" s="16" t="s">
        <v>176</v>
      </c>
    </row>
    <row r="463" s="13" customFormat="1">
      <c r="A463" s="13"/>
      <c r="B463" s="235"/>
      <c r="C463" s="236"/>
      <c r="D463" s="230" t="s">
        <v>169</v>
      </c>
      <c r="E463" s="237" t="s">
        <v>1</v>
      </c>
      <c r="F463" s="238" t="s">
        <v>655</v>
      </c>
      <c r="G463" s="236"/>
      <c r="H463" s="239">
        <v>4</v>
      </c>
      <c r="I463" s="240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169</v>
      </c>
      <c r="AU463" s="245" t="s">
        <v>176</v>
      </c>
      <c r="AV463" s="13" t="s">
        <v>88</v>
      </c>
      <c r="AW463" s="13" t="s">
        <v>33</v>
      </c>
      <c r="AX463" s="13" t="s">
        <v>78</v>
      </c>
      <c r="AY463" s="245" t="s">
        <v>158</v>
      </c>
    </row>
    <row r="464" s="2" customFormat="1" ht="16.5" customHeight="1">
      <c r="A464" s="37"/>
      <c r="B464" s="38"/>
      <c r="C464" s="217" t="s">
        <v>661</v>
      </c>
      <c r="D464" s="217" t="s">
        <v>160</v>
      </c>
      <c r="E464" s="218" t="s">
        <v>662</v>
      </c>
      <c r="F464" s="219" t="s">
        <v>663</v>
      </c>
      <c r="G464" s="220" t="s">
        <v>412</v>
      </c>
      <c r="H464" s="221">
        <v>181</v>
      </c>
      <c r="I464" s="222"/>
      <c r="J464" s="223">
        <f>ROUND(I464*H464,2)</f>
        <v>0</v>
      </c>
      <c r="K464" s="219" t="s">
        <v>164</v>
      </c>
      <c r="L464" s="43"/>
      <c r="M464" s="224" t="s">
        <v>1</v>
      </c>
      <c r="N464" s="225" t="s">
        <v>43</v>
      </c>
      <c r="O464" s="90"/>
      <c r="P464" s="226">
        <f>O464*H464</f>
        <v>0</v>
      </c>
      <c r="Q464" s="226">
        <v>4.0000000000000003E-05</v>
      </c>
      <c r="R464" s="226">
        <f>Q464*H464</f>
        <v>0.0072400000000000008</v>
      </c>
      <c r="S464" s="226">
        <v>0</v>
      </c>
      <c r="T464" s="227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228" t="s">
        <v>165</v>
      </c>
      <c r="AT464" s="228" t="s">
        <v>160</v>
      </c>
      <c r="AU464" s="228" t="s">
        <v>176</v>
      </c>
      <c r="AY464" s="16" t="s">
        <v>158</v>
      </c>
      <c r="BE464" s="229">
        <f>IF(N464="základní",J464,0)</f>
        <v>0</v>
      </c>
      <c r="BF464" s="229">
        <f>IF(N464="snížená",J464,0)</f>
        <v>0</v>
      </c>
      <c r="BG464" s="229">
        <f>IF(N464="zákl. přenesená",J464,0)</f>
        <v>0</v>
      </c>
      <c r="BH464" s="229">
        <f>IF(N464="sníž. přenesená",J464,0)</f>
        <v>0</v>
      </c>
      <c r="BI464" s="229">
        <f>IF(N464="nulová",J464,0)</f>
        <v>0</v>
      </c>
      <c r="BJ464" s="16" t="s">
        <v>86</v>
      </c>
      <c r="BK464" s="229">
        <f>ROUND(I464*H464,2)</f>
        <v>0</v>
      </c>
      <c r="BL464" s="16" t="s">
        <v>165</v>
      </c>
      <c r="BM464" s="228" t="s">
        <v>664</v>
      </c>
    </row>
    <row r="465" s="2" customFormat="1">
      <c r="A465" s="37"/>
      <c r="B465" s="38"/>
      <c r="C465" s="39"/>
      <c r="D465" s="230" t="s">
        <v>167</v>
      </c>
      <c r="E465" s="39"/>
      <c r="F465" s="231" t="s">
        <v>665</v>
      </c>
      <c r="G465" s="39"/>
      <c r="H465" s="39"/>
      <c r="I465" s="232"/>
      <c r="J465" s="39"/>
      <c r="K465" s="39"/>
      <c r="L465" s="43"/>
      <c r="M465" s="233"/>
      <c r="N465" s="234"/>
      <c r="O465" s="90"/>
      <c r="P465" s="90"/>
      <c r="Q465" s="90"/>
      <c r="R465" s="90"/>
      <c r="S465" s="90"/>
      <c r="T465" s="91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16" t="s">
        <v>167</v>
      </c>
      <c r="AU465" s="16" t="s">
        <v>176</v>
      </c>
    </row>
    <row r="466" s="14" customFormat="1">
      <c r="A466" s="14"/>
      <c r="B466" s="246"/>
      <c r="C466" s="247"/>
      <c r="D466" s="230" t="s">
        <v>169</v>
      </c>
      <c r="E466" s="248" t="s">
        <v>1</v>
      </c>
      <c r="F466" s="249" t="s">
        <v>666</v>
      </c>
      <c r="G466" s="247"/>
      <c r="H466" s="248" t="s">
        <v>1</v>
      </c>
      <c r="I466" s="250"/>
      <c r="J466" s="247"/>
      <c r="K466" s="247"/>
      <c r="L466" s="251"/>
      <c r="M466" s="252"/>
      <c r="N466" s="253"/>
      <c r="O466" s="253"/>
      <c r="P466" s="253"/>
      <c r="Q466" s="253"/>
      <c r="R466" s="253"/>
      <c r="S466" s="253"/>
      <c r="T466" s="25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5" t="s">
        <v>169</v>
      </c>
      <c r="AU466" s="255" t="s">
        <v>176</v>
      </c>
      <c r="AV466" s="14" t="s">
        <v>86</v>
      </c>
      <c r="AW466" s="14" t="s">
        <v>33</v>
      </c>
      <c r="AX466" s="14" t="s">
        <v>78</v>
      </c>
      <c r="AY466" s="255" t="s">
        <v>158</v>
      </c>
    </row>
    <row r="467" s="13" customFormat="1">
      <c r="A467" s="13"/>
      <c r="B467" s="235"/>
      <c r="C467" s="236"/>
      <c r="D467" s="230" t="s">
        <v>169</v>
      </c>
      <c r="E467" s="237" t="s">
        <v>1</v>
      </c>
      <c r="F467" s="238" t="s">
        <v>667</v>
      </c>
      <c r="G467" s="236"/>
      <c r="H467" s="239">
        <v>4</v>
      </c>
      <c r="I467" s="240"/>
      <c r="J467" s="236"/>
      <c r="K467" s="236"/>
      <c r="L467" s="241"/>
      <c r="M467" s="242"/>
      <c r="N467" s="243"/>
      <c r="O467" s="243"/>
      <c r="P467" s="243"/>
      <c r="Q467" s="243"/>
      <c r="R467" s="243"/>
      <c r="S467" s="243"/>
      <c r="T467" s="24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5" t="s">
        <v>169</v>
      </c>
      <c r="AU467" s="245" t="s">
        <v>176</v>
      </c>
      <c r="AV467" s="13" t="s">
        <v>88</v>
      </c>
      <c r="AW467" s="13" t="s">
        <v>33</v>
      </c>
      <c r="AX467" s="13" t="s">
        <v>78</v>
      </c>
      <c r="AY467" s="245" t="s">
        <v>158</v>
      </c>
    </row>
    <row r="468" s="13" customFormat="1">
      <c r="A468" s="13"/>
      <c r="B468" s="235"/>
      <c r="C468" s="236"/>
      <c r="D468" s="230" t="s">
        <v>169</v>
      </c>
      <c r="E468" s="237" t="s">
        <v>1</v>
      </c>
      <c r="F468" s="238" t="s">
        <v>668</v>
      </c>
      <c r="G468" s="236"/>
      <c r="H468" s="239">
        <v>99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169</v>
      </c>
      <c r="AU468" s="245" t="s">
        <v>176</v>
      </c>
      <c r="AV468" s="13" t="s">
        <v>88</v>
      </c>
      <c r="AW468" s="13" t="s">
        <v>33</v>
      </c>
      <c r="AX468" s="13" t="s">
        <v>78</v>
      </c>
      <c r="AY468" s="245" t="s">
        <v>158</v>
      </c>
    </row>
    <row r="469" s="13" customFormat="1">
      <c r="A469" s="13"/>
      <c r="B469" s="235"/>
      <c r="C469" s="236"/>
      <c r="D469" s="230" t="s">
        <v>169</v>
      </c>
      <c r="E469" s="237" t="s">
        <v>1</v>
      </c>
      <c r="F469" s="238" t="s">
        <v>669</v>
      </c>
      <c r="G469" s="236"/>
      <c r="H469" s="239">
        <v>78</v>
      </c>
      <c r="I469" s="240"/>
      <c r="J469" s="236"/>
      <c r="K469" s="236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169</v>
      </c>
      <c r="AU469" s="245" t="s">
        <v>176</v>
      </c>
      <c r="AV469" s="13" t="s">
        <v>88</v>
      </c>
      <c r="AW469" s="13" t="s">
        <v>33</v>
      </c>
      <c r="AX469" s="13" t="s">
        <v>78</v>
      </c>
      <c r="AY469" s="245" t="s">
        <v>158</v>
      </c>
    </row>
    <row r="470" s="2" customFormat="1" ht="16.5" customHeight="1">
      <c r="A470" s="37"/>
      <c r="B470" s="38"/>
      <c r="C470" s="217" t="s">
        <v>670</v>
      </c>
      <c r="D470" s="217" t="s">
        <v>160</v>
      </c>
      <c r="E470" s="218" t="s">
        <v>671</v>
      </c>
      <c r="F470" s="219" t="s">
        <v>672</v>
      </c>
      <c r="G470" s="220" t="s">
        <v>412</v>
      </c>
      <c r="H470" s="221">
        <v>181</v>
      </c>
      <c r="I470" s="222"/>
      <c r="J470" s="223">
        <f>ROUND(I470*H470,2)</f>
        <v>0</v>
      </c>
      <c r="K470" s="219" t="s">
        <v>164</v>
      </c>
      <c r="L470" s="43"/>
      <c r="M470" s="224" t="s">
        <v>1</v>
      </c>
      <c r="N470" s="225" t="s">
        <v>43</v>
      </c>
      <c r="O470" s="90"/>
      <c r="P470" s="226">
        <f>O470*H470</f>
        <v>0</v>
      </c>
      <c r="Q470" s="226">
        <v>0.00018000000000000001</v>
      </c>
      <c r="R470" s="226">
        <f>Q470*H470</f>
        <v>0.032580000000000005</v>
      </c>
      <c r="S470" s="226">
        <v>0</v>
      </c>
      <c r="T470" s="227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228" t="s">
        <v>165</v>
      </c>
      <c r="AT470" s="228" t="s">
        <v>160</v>
      </c>
      <c r="AU470" s="228" t="s">
        <v>176</v>
      </c>
      <c r="AY470" s="16" t="s">
        <v>158</v>
      </c>
      <c r="BE470" s="229">
        <f>IF(N470="základní",J470,0)</f>
        <v>0</v>
      </c>
      <c r="BF470" s="229">
        <f>IF(N470="snížená",J470,0)</f>
        <v>0</v>
      </c>
      <c r="BG470" s="229">
        <f>IF(N470="zákl. přenesená",J470,0)</f>
        <v>0</v>
      </c>
      <c r="BH470" s="229">
        <f>IF(N470="sníž. přenesená",J470,0)</f>
        <v>0</v>
      </c>
      <c r="BI470" s="229">
        <f>IF(N470="nulová",J470,0)</f>
        <v>0</v>
      </c>
      <c r="BJ470" s="16" t="s">
        <v>86</v>
      </c>
      <c r="BK470" s="229">
        <f>ROUND(I470*H470,2)</f>
        <v>0</v>
      </c>
      <c r="BL470" s="16" t="s">
        <v>165</v>
      </c>
      <c r="BM470" s="228" t="s">
        <v>673</v>
      </c>
    </row>
    <row r="471" s="2" customFormat="1">
      <c r="A471" s="37"/>
      <c r="B471" s="38"/>
      <c r="C471" s="39"/>
      <c r="D471" s="230" t="s">
        <v>167</v>
      </c>
      <c r="E471" s="39"/>
      <c r="F471" s="231" t="s">
        <v>674</v>
      </c>
      <c r="G471" s="39"/>
      <c r="H471" s="39"/>
      <c r="I471" s="232"/>
      <c r="J471" s="39"/>
      <c r="K471" s="39"/>
      <c r="L471" s="43"/>
      <c r="M471" s="233"/>
      <c r="N471" s="234"/>
      <c r="O471" s="90"/>
      <c r="P471" s="90"/>
      <c r="Q471" s="90"/>
      <c r="R471" s="90"/>
      <c r="S471" s="90"/>
      <c r="T471" s="91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T471" s="16" t="s">
        <v>167</v>
      </c>
      <c r="AU471" s="16" t="s">
        <v>176</v>
      </c>
    </row>
    <row r="472" s="2" customFormat="1" ht="16.5" customHeight="1">
      <c r="A472" s="37"/>
      <c r="B472" s="38"/>
      <c r="C472" s="217" t="s">
        <v>675</v>
      </c>
      <c r="D472" s="217" t="s">
        <v>160</v>
      </c>
      <c r="E472" s="218" t="s">
        <v>676</v>
      </c>
      <c r="F472" s="219" t="s">
        <v>677</v>
      </c>
      <c r="G472" s="220" t="s">
        <v>412</v>
      </c>
      <c r="H472" s="221">
        <v>24</v>
      </c>
      <c r="I472" s="222"/>
      <c r="J472" s="223">
        <f>ROUND(I472*H472,2)</f>
        <v>0</v>
      </c>
      <c r="K472" s="219" t="s">
        <v>164</v>
      </c>
      <c r="L472" s="43"/>
      <c r="M472" s="224" t="s">
        <v>1</v>
      </c>
      <c r="N472" s="225" t="s">
        <v>43</v>
      </c>
      <c r="O472" s="90"/>
      <c r="P472" s="226">
        <f>O472*H472</f>
        <v>0</v>
      </c>
      <c r="Q472" s="226">
        <v>4.0000000000000003E-05</v>
      </c>
      <c r="R472" s="226">
        <f>Q472*H472</f>
        <v>0.00096000000000000013</v>
      </c>
      <c r="S472" s="226">
        <v>0</v>
      </c>
      <c r="T472" s="227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228" t="s">
        <v>165</v>
      </c>
      <c r="AT472" s="228" t="s">
        <v>160</v>
      </c>
      <c r="AU472" s="228" t="s">
        <v>176</v>
      </c>
      <c r="AY472" s="16" t="s">
        <v>158</v>
      </c>
      <c r="BE472" s="229">
        <f>IF(N472="základní",J472,0)</f>
        <v>0</v>
      </c>
      <c r="BF472" s="229">
        <f>IF(N472="snížená",J472,0)</f>
        <v>0</v>
      </c>
      <c r="BG472" s="229">
        <f>IF(N472="zákl. přenesená",J472,0)</f>
        <v>0</v>
      </c>
      <c r="BH472" s="229">
        <f>IF(N472="sníž. přenesená",J472,0)</f>
        <v>0</v>
      </c>
      <c r="BI472" s="229">
        <f>IF(N472="nulová",J472,0)</f>
        <v>0</v>
      </c>
      <c r="BJ472" s="16" t="s">
        <v>86</v>
      </c>
      <c r="BK472" s="229">
        <f>ROUND(I472*H472,2)</f>
        <v>0</v>
      </c>
      <c r="BL472" s="16" t="s">
        <v>165</v>
      </c>
      <c r="BM472" s="228" t="s">
        <v>678</v>
      </c>
    </row>
    <row r="473" s="2" customFormat="1">
      <c r="A473" s="37"/>
      <c r="B473" s="38"/>
      <c r="C473" s="39"/>
      <c r="D473" s="230" t="s">
        <v>167</v>
      </c>
      <c r="E473" s="39"/>
      <c r="F473" s="231" t="s">
        <v>679</v>
      </c>
      <c r="G473" s="39"/>
      <c r="H473" s="39"/>
      <c r="I473" s="232"/>
      <c r="J473" s="39"/>
      <c r="K473" s="39"/>
      <c r="L473" s="43"/>
      <c r="M473" s="233"/>
      <c r="N473" s="234"/>
      <c r="O473" s="90"/>
      <c r="P473" s="90"/>
      <c r="Q473" s="90"/>
      <c r="R473" s="90"/>
      <c r="S473" s="90"/>
      <c r="T473" s="91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T473" s="16" t="s">
        <v>167</v>
      </c>
      <c r="AU473" s="16" t="s">
        <v>176</v>
      </c>
    </row>
    <row r="474" s="13" customFormat="1">
      <c r="A474" s="13"/>
      <c r="B474" s="235"/>
      <c r="C474" s="236"/>
      <c r="D474" s="230" t="s">
        <v>169</v>
      </c>
      <c r="E474" s="237" t="s">
        <v>1</v>
      </c>
      <c r="F474" s="238" t="s">
        <v>680</v>
      </c>
      <c r="G474" s="236"/>
      <c r="H474" s="239">
        <v>24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169</v>
      </c>
      <c r="AU474" s="245" t="s">
        <v>176</v>
      </c>
      <c r="AV474" s="13" t="s">
        <v>88</v>
      </c>
      <c r="AW474" s="13" t="s">
        <v>33</v>
      </c>
      <c r="AX474" s="13" t="s">
        <v>78</v>
      </c>
      <c r="AY474" s="245" t="s">
        <v>158</v>
      </c>
    </row>
    <row r="475" s="2" customFormat="1" ht="16.5" customHeight="1">
      <c r="A475" s="37"/>
      <c r="B475" s="38"/>
      <c r="C475" s="217" t="s">
        <v>681</v>
      </c>
      <c r="D475" s="217" t="s">
        <v>160</v>
      </c>
      <c r="E475" s="218" t="s">
        <v>682</v>
      </c>
      <c r="F475" s="219" t="s">
        <v>683</v>
      </c>
      <c r="G475" s="220" t="s">
        <v>412</v>
      </c>
      <c r="H475" s="221">
        <v>24</v>
      </c>
      <c r="I475" s="222"/>
      <c r="J475" s="223">
        <f>ROUND(I475*H475,2)</f>
        <v>0</v>
      </c>
      <c r="K475" s="219" t="s">
        <v>164</v>
      </c>
      <c r="L475" s="43"/>
      <c r="M475" s="224" t="s">
        <v>1</v>
      </c>
      <c r="N475" s="225" t="s">
        <v>43</v>
      </c>
      <c r="O475" s="90"/>
      <c r="P475" s="226">
        <f>O475*H475</f>
        <v>0</v>
      </c>
      <c r="Q475" s="226">
        <v>0.00027</v>
      </c>
      <c r="R475" s="226">
        <f>Q475*H475</f>
        <v>0.0064799999999999996</v>
      </c>
      <c r="S475" s="226">
        <v>0</v>
      </c>
      <c r="T475" s="227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228" t="s">
        <v>165</v>
      </c>
      <c r="AT475" s="228" t="s">
        <v>160</v>
      </c>
      <c r="AU475" s="228" t="s">
        <v>176</v>
      </c>
      <c r="AY475" s="16" t="s">
        <v>158</v>
      </c>
      <c r="BE475" s="229">
        <f>IF(N475="základní",J475,0)</f>
        <v>0</v>
      </c>
      <c r="BF475" s="229">
        <f>IF(N475="snížená",J475,0)</f>
        <v>0</v>
      </c>
      <c r="BG475" s="229">
        <f>IF(N475="zákl. přenesená",J475,0)</f>
        <v>0</v>
      </c>
      <c r="BH475" s="229">
        <f>IF(N475="sníž. přenesená",J475,0)</f>
        <v>0</v>
      </c>
      <c r="BI475" s="229">
        <f>IF(N475="nulová",J475,0)</f>
        <v>0</v>
      </c>
      <c r="BJ475" s="16" t="s">
        <v>86</v>
      </c>
      <c r="BK475" s="229">
        <f>ROUND(I475*H475,2)</f>
        <v>0</v>
      </c>
      <c r="BL475" s="16" t="s">
        <v>165</v>
      </c>
      <c r="BM475" s="228" t="s">
        <v>684</v>
      </c>
    </row>
    <row r="476" s="2" customFormat="1">
      <c r="A476" s="37"/>
      <c r="B476" s="38"/>
      <c r="C476" s="39"/>
      <c r="D476" s="230" t="s">
        <v>167</v>
      </c>
      <c r="E476" s="39"/>
      <c r="F476" s="231" t="s">
        <v>685</v>
      </c>
      <c r="G476" s="39"/>
      <c r="H476" s="39"/>
      <c r="I476" s="232"/>
      <c r="J476" s="39"/>
      <c r="K476" s="39"/>
      <c r="L476" s="43"/>
      <c r="M476" s="233"/>
      <c r="N476" s="234"/>
      <c r="O476" s="90"/>
      <c r="P476" s="90"/>
      <c r="Q476" s="90"/>
      <c r="R476" s="90"/>
      <c r="S476" s="90"/>
      <c r="T476" s="91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16" t="s">
        <v>167</v>
      </c>
      <c r="AU476" s="16" t="s">
        <v>176</v>
      </c>
    </row>
    <row r="477" s="13" customFormat="1">
      <c r="A477" s="13"/>
      <c r="B477" s="235"/>
      <c r="C477" s="236"/>
      <c r="D477" s="230" t="s">
        <v>169</v>
      </c>
      <c r="E477" s="237" t="s">
        <v>1</v>
      </c>
      <c r="F477" s="238" t="s">
        <v>680</v>
      </c>
      <c r="G477" s="236"/>
      <c r="H477" s="239">
        <v>24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169</v>
      </c>
      <c r="AU477" s="245" t="s">
        <v>176</v>
      </c>
      <c r="AV477" s="13" t="s">
        <v>88</v>
      </c>
      <c r="AW477" s="13" t="s">
        <v>33</v>
      </c>
      <c r="AX477" s="13" t="s">
        <v>78</v>
      </c>
      <c r="AY477" s="245" t="s">
        <v>158</v>
      </c>
    </row>
    <row r="478" s="2" customFormat="1" ht="16.5" customHeight="1">
      <c r="A478" s="37"/>
      <c r="B478" s="38"/>
      <c r="C478" s="217" t="s">
        <v>686</v>
      </c>
      <c r="D478" s="217" t="s">
        <v>160</v>
      </c>
      <c r="E478" s="218" t="s">
        <v>687</v>
      </c>
      <c r="F478" s="219" t="s">
        <v>688</v>
      </c>
      <c r="G478" s="220" t="s">
        <v>412</v>
      </c>
      <c r="H478" s="221">
        <v>60</v>
      </c>
      <c r="I478" s="222"/>
      <c r="J478" s="223">
        <f>ROUND(I478*H478,2)</f>
        <v>0</v>
      </c>
      <c r="K478" s="219" t="s">
        <v>1</v>
      </c>
      <c r="L478" s="43"/>
      <c r="M478" s="224" t="s">
        <v>1</v>
      </c>
      <c r="N478" s="225" t="s">
        <v>43</v>
      </c>
      <c r="O478" s="90"/>
      <c r="P478" s="226">
        <f>O478*H478</f>
        <v>0</v>
      </c>
      <c r="Q478" s="226">
        <v>4.0000000000000003E-05</v>
      </c>
      <c r="R478" s="226">
        <f>Q478*H478</f>
        <v>0.0024000000000000002</v>
      </c>
      <c r="S478" s="226">
        <v>0</v>
      </c>
      <c r="T478" s="227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228" t="s">
        <v>165</v>
      </c>
      <c r="AT478" s="228" t="s">
        <v>160</v>
      </c>
      <c r="AU478" s="228" t="s">
        <v>176</v>
      </c>
      <c r="AY478" s="16" t="s">
        <v>158</v>
      </c>
      <c r="BE478" s="229">
        <f>IF(N478="základní",J478,0)</f>
        <v>0</v>
      </c>
      <c r="BF478" s="229">
        <f>IF(N478="snížená",J478,0)</f>
        <v>0</v>
      </c>
      <c r="BG478" s="229">
        <f>IF(N478="zákl. přenesená",J478,0)</f>
        <v>0</v>
      </c>
      <c r="BH478" s="229">
        <f>IF(N478="sníž. přenesená",J478,0)</f>
        <v>0</v>
      </c>
      <c r="BI478" s="229">
        <f>IF(N478="nulová",J478,0)</f>
        <v>0</v>
      </c>
      <c r="BJ478" s="16" t="s">
        <v>86</v>
      </c>
      <c r="BK478" s="229">
        <f>ROUND(I478*H478,2)</f>
        <v>0</v>
      </c>
      <c r="BL478" s="16" t="s">
        <v>165</v>
      </c>
      <c r="BM478" s="228" t="s">
        <v>689</v>
      </c>
    </row>
    <row r="479" s="2" customFormat="1">
      <c r="A479" s="37"/>
      <c r="B479" s="38"/>
      <c r="C479" s="39"/>
      <c r="D479" s="230" t="s">
        <v>167</v>
      </c>
      <c r="E479" s="39"/>
      <c r="F479" s="231" t="s">
        <v>679</v>
      </c>
      <c r="G479" s="39"/>
      <c r="H479" s="39"/>
      <c r="I479" s="232"/>
      <c r="J479" s="39"/>
      <c r="K479" s="39"/>
      <c r="L479" s="43"/>
      <c r="M479" s="233"/>
      <c r="N479" s="234"/>
      <c r="O479" s="90"/>
      <c r="P479" s="90"/>
      <c r="Q479" s="90"/>
      <c r="R479" s="90"/>
      <c r="S479" s="90"/>
      <c r="T479" s="91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T479" s="16" t="s">
        <v>167</v>
      </c>
      <c r="AU479" s="16" t="s">
        <v>176</v>
      </c>
    </row>
    <row r="480" s="13" customFormat="1">
      <c r="A480" s="13"/>
      <c r="B480" s="235"/>
      <c r="C480" s="236"/>
      <c r="D480" s="230" t="s">
        <v>169</v>
      </c>
      <c r="E480" s="237" t="s">
        <v>1</v>
      </c>
      <c r="F480" s="238" t="s">
        <v>690</v>
      </c>
      <c r="G480" s="236"/>
      <c r="H480" s="239">
        <v>60</v>
      </c>
      <c r="I480" s="240"/>
      <c r="J480" s="236"/>
      <c r="K480" s="236"/>
      <c r="L480" s="241"/>
      <c r="M480" s="242"/>
      <c r="N480" s="243"/>
      <c r="O480" s="243"/>
      <c r="P480" s="243"/>
      <c r="Q480" s="243"/>
      <c r="R480" s="243"/>
      <c r="S480" s="243"/>
      <c r="T480" s="24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5" t="s">
        <v>169</v>
      </c>
      <c r="AU480" s="245" t="s">
        <v>176</v>
      </c>
      <c r="AV480" s="13" t="s">
        <v>88</v>
      </c>
      <c r="AW480" s="13" t="s">
        <v>33</v>
      </c>
      <c r="AX480" s="13" t="s">
        <v>78</v>
      </c>
      <c r="AY480" s="245" t="s">
        <v>158</v>
      </c>
    </row>
    <row r="481" s="2" customFormat="1" ht="16.5" customHeight="1">
      <c r="A481" s="37"/>
      <c r="B481" s="38"/>
      <c r="C481" s="217" t="s">
        <v>691</v>
      </c>
      <c r="D481" s="217" t="s">
        <v>160</v>
      </c>
      <c r="E481" s="218" t="s">
        <v>692</v>
      </c>
      <c r="F481" s="219" t="s">
        <v>693</v>
      </c>
      <c r="G481" s="220" t="s">
        <v>412</v>
      </c>
      <c r="H481" s="221">
        <v>60</v>
      </c>
      <c r="I481" s="222"/>
      <c r="J481" s="223">
        <f>ROUND(I481*H481,2)</f>
        <v>0</v>
      </c>
      <c r="K481" s="219" t="s">
        <v>1</v>
      </c>
      <c r="L481" s="43"/>
      <c r="M481" s="224" t="s">
        <v>1</v>
      </c>
      <c r="N481" s="225" t="s">
        <v>43</v>
      </c>
      <c r="O481" s="90"/>
      <c r="P481" s="226">
        <f>O481*H481</f>
        <v>0</v>
      </c>
      <c r="Q481" s="226">
        <v>0.00064999999999999997</v>
      </c>
      <c r="R481" s="226">
        <f>Q481*H481</f>
        <v>0.039</v>
      </c>
      <c r="S481" s="226">
        <v>0</v>
      </c>
      <c r="T481" s="227">
        <f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228" t="s">
        <v>165</v>
      </c>
      <c r="AT481" s="228" t="s">
        <v>160</v>
      </c>
      <c r="AU481" s="228" t="s">
        <v>176</v>
      </c>
      <c r="AY481" s="16" t="s">
        <v>158</v>
      </c>
      <c r="BE481" s="229">
        <f>IF(N481="základní",J481,0)</f>
        <v>0</v>
      </c>
      <c r="BF481" s="229">
        <f>IF(N481="snížená",J481,0)</f>
        <v>0</v>
      </c>
      <c r="BG481" s="229">
        <f>IF(N481="zákl. přenesená",J481,0)</f>
        <v>0</v>
      </c>
      <c r="BH481" s="229">
        <f>IF(N481="sníž. přenesená",J481,0)</f>
        <v>0</v>
      </c>
      <c r="BI481" s="229">
        <f>IF(N481="nulová",J481,0)</f>
        <v>0</v>
      </c>
      <c r="BJ481" s="16" t="s">
        <v>86</v>
      </c>
      <c r="BK481" s="229">
        <f>ROUND(I481*H481,2)</f>
        <v>0</v>
      </c>
      <c r="BL481" s="16" t="s">
        <v>165</v>
      </c>
      <c r="BM481" s="228" t="s">
        <v>694</v>
      </c>
    </row>
    <row r="482" s="2" customFormat="1">
      <c r="A482" s="37"/>
      <c r="B482" s="38"/>
      <c r="C482" s="39"/>
      <c r="D482" s="230" t="s">
        <v>167</v>
      </c>
      <c r="E482" s="39"/>
      <c r="F482" s="231" t="s">
        <v>695</v>
      </c>
      <c r="G482" s="39"/>
      <c r="H482" s="39"/>
      <c r="I482" s="232"/>
      <c r="J482" s="39"/>
      <c r="K482" s="39"/>
      <c r="L482" s="43"/>
      <c r="M482" s="233"/>
      <c r="N482" s="234"/>
      <c r="O482" s="90"/>
      <c r="P482" s="90"/>
      <c r="Q482" s="90"/>
      <c r="R482" s="90"/>
      <c r="S482" s="90"/>
      <c r="T482" s="91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T482" s="16" t="s">
        <v>167</v>
      </c>
      <c r="AU482" s="16" t="s">
        <v>176</v>
      </c>
    </row>
    <row r="483" s="12" customFormat="1" ht="20.88" customHeight="1">
      <c r="A483" s="12"/>
      <c r="B483" s="201"/>
      <c r="C483" s="202"/>
      <c r="D483" s="203" t="s">
        <v>77</v>
      </c>
      <c r="E483" s="215" t="s">
        <v>696</v>
      </c>
      <c r="F483" s="215" t="s">
        <v>697</v>
      </c>
      <c r="G483" s="202"/>
      <c r="H483" s="202"/>
      <c r="I483" s="205"/>
      <c r="J483" s="216">
        <f>BK483</f>
        <v>0</v>
      </c>
      <c r="K483" s="202"/>
      <c r="L483" s="207"/>
      <c r="M483" s="208"/>
      <c r="N483" s="209"/>
      <c r="O483" s="209"/>
      <c r="P483" s="210">
        <f>SUM(P484:P504)</f>
        <v>0</v>
      </c>
      <c r="Q483" s="209"/>
      <c r="R483" s="210">
        <f>SUM(R484:R504)</f>
        <v>0</v>
      </c>
      <c r="S483" s="209"/>
      <c r="T483" s="211">
        <f>SUM(T484:T504)</f>
        <v>22.352957540000002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12" t="s">
        <v>86</v>
      </c>
      <c r="AT483" s="213" t="s">
        <v>77</v>
      </c>
      <c r="AU483" s="213" t="s">
        <v>88</v>
      </c>
      <c r="AY483" s="212" t="s">
        <v>158</v>
      </c>
      <c r="BK483" s="214">
        <f>SUM(BK484:BK504)</f>
        <v>0</v>
      </c>
    </row>
    <row r="484" s="2" customFormat="1" ht="16.5" customHeight="1">
      <c r="A484" s="37"/>
      <c r="B484" s="38"/>
      <c r="C484" s="217" t="s">
        <v>698</v>
      </c>
      <c r="D484" s="217" t="s">
        <v>160</v>
      </c>
      <c r="E484" s="218" t="s">
        <v>699</v>
      </c>
      <c r="F484" s="219" t="s">
        <v>700</v>
      </c>
      <c r="G484" s="220" t="s">
        <v>288</v>
      </c>
      <c r="H484" s="221">
        <v>623.66200000000003</v>
      </c>
      <c r="I484" s="222"/>
      <c r="J484" s="223">
        <f>ROUND(I484*H484,2)</f>
        <v>0</v>
      </c>
      <c r="K484" s="219" t="s">
        <v>164</v>
      </c>
      <c r="L484" s="43"/>
      <c r="M484" s="224" t="s">
        <v>1</v>
      </c>
      <c r="N484" s="225" t="s">
        <v>43</v>
      </c>
      <c r="O484" s="90"/>
      <c r="P484" s="226">
        <f>O484*H484</f>
        <v>0</v>
      </c>
      <c r="Q484" s="226">
        <v>0</v>
      </c>
      <c r="R484" s="226">
        <f>Q484*H484</f>
        <v>0</v>
      </c>
      <c r="S484" s="226">
        <v>0.01</v>
      </c>
      <c r="T484" s="227">
        <f>S484*H484</f>
        <v>6.2366200000000003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228" t="s">
        <v>270</v>
      </c>
      <c r="AT484" s="228" t="s">
        <v>160</v>
      </c>
      <c r="AU484" s="228" t="s">
        <v>176</v>
      </c>
      <c r="AY484" s="16" t="s">
        <v>158</v>
      </c>
      <c r="BE484" s="229">
        <f>IF(N484="základní",J484,0)</f>
        <v>0</v>
      </c>
      <c r="BF484" s="229">
        <f>IF(N484="snížená",J484,0)</f>
        <v>0</v>
      </c>
      <c r="BG484" s="229">
        <f>IF(N484="zákl. přenesená",J484,0)</f>
        <v>0</v>
      </c>
      <c r="BH484" s="229">
        <f>IF(N484="sníž. přenesená",J484,0)</f>
        <v>0</v>
      </c>
      <c r="BI484" s="229">
        <f>IF(N484="nulová",J484,0)</f>
        <v>0</v>
      </c>
      <c r="BJ484" s="16" t="s">
        <v>86</v>
      </c>
      <c r="BK484" s="229">
        <f>ROUND(I484*H484,2)</f>
        <v>0</v>
      </c>
      <c r="BL484" s="16" t="s">
        <v>270</v>
      </c>
      <c r="BM484" s="228" t="s">
        <v>701</v>
      </c>
    </row>
    <row r="485" s="2" customFormat="1">
      <c r="A485" s="37"/>
      <c r="B485" s="38"/>
      <c r="C485" s="39"/>
      <c r="D485" s="230" t="s">
        <v>167</v>
      </c>
      <c r="E485" s="39"/>
      <c r="F485" s="231" t="s">
        <v>702</v>
      </c>
      <c r="G485" s="39"/>
      <c r="H485" s="39"/>
      <c r="I485" s="232"/>
      <c r="J485" s="39"/>
      <c r="K485" s="39"/>
      <c r="L485" s="43"/>
      <c r="M485" s="233"/>
      <c r="N485" s="234"/>
      <c r="O485" s="90"/>
      <c r="P485" s="90"/>
      <c r="Q485" s="90"/>
      <c r="R485" s="90"/>
      <c r="S485" s="90"/>
      <c r="T485" s="91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T485" s="16" t="s">
        <v>167</v>
      </c>
      <c r="AU485" s="16" t="s">
        <v>176</v>
      </c>
    </row>
    <row r="486" s="14" customFormat="1">
      <c r="A486" s="14"/>
      <c r="B486" s="246"/>
      <c r="C486" s="247"/>
      <c r="D486" s="230" t="s">
        <v>169</v>
      </c>
      <c r="E486" s="248" t="s">
        <v>1</v>
      </c>
      <c r="F486" s="249" t="s">
        <v>703</v>
      </c>
      <c r="G486" s="247"/>
      <c r="H486" s="248" t="s">
        <v>1</v>
      </c>
      <c r="I486" s="250"/>
      <c r="J486" s="247"/>
      <c r="K486" s="247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169</v>
      </c>
      <c r="AU486" s="255" t="s">
        <v>176</v>
      </c>
      <c r="AV486" s="14" t="s">
        <v>86</v>
      </c>
      <c r="AW486" s="14" t="s">
        <v>33</v>
      </c>
      <c r="AX486" s="14" t="s">
        <v>78</v>
      </c>
      <c r="AY486" s="255" t="s">
        <v>158</v>
      </c>
    </row>
    <row r="487" s="13" customFormat="1">
      <c r="A487" s="13"/>
      <c r="B487" s="235"/>
      <c r="C487" s="236"/>
      <c r="D487" s="230" t="s">
        <v>169</v>
      </c>
      <c r="E487" s="237" t="s">
        <v>1</v>
      </c>
      <c r="F487" s="238" t="s">
        <v>704</v>
      </c>
      <c r="G487" s="236"/>
      <c r="H487" s="239">
        <v>623.66200000000003</v>
      </c>
      <c r="I487" s="240"/>
      <c r="J487" s="236"/>
      <c r="K487" s="236"/>
      <c r="L487" s="241"/>
      <c r="M487" s="242"/>
      <c r="N487" s="243"/>
      <c r="O487" s="243"/>
      <c r="P487" s="243"/>
      <c r="Q487" s="243"/>
      <c r="R487" s="243"/>
      <c r="S487" s="243"/>
      <c r="T487" s="24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5" t="s">
        <v>169</v>
      </c>
      <c r="AU487" s="245" t="s">
        <v>176</v>
      </c>
      <c r="AV487" s="13" t="s">
        <v>88</v>
      </c>
      <c r="AW487" s="13" t="s">
        <v>33</v>
      </c>
      <c r="AX487" s="13" t="s">
        <v>78</v>
      </c>
      <c r="AY487" s="245" t="s">
        <v>158</v>
      </c>
    </row>
    <row r="488" s="2" customFormat="1" ht="16.5" customHeight="1">
      <c r="A488" s="37"/>
      <c r="B488" s="38"/>
      <c r="C488" s="217" t="s">
        <v>705</v>
      </c>
      <c r="D488" s="217" t="s">
        <v>160</v>
      </c>
      <c r="E488" s="218" t="s">
        <v>706</v>
      </c>
      <c r="F488" s="219" t="s">
        <v>707</v>
      </c>
      <c r="G488" s="220" t="s">
        <v>288</v>
      </c>
      <c r="H488" s="221">
        <v>623.66200000000003</v>
      </c>
      <c r="I488" s="222"/>
      <c r="J488" s="223">
        <f>ROUND(I488*H488,2)</f>
        <v>0</v>
      </c>
      <c r="K488" s="219" t="s">
        <v>164</v>
      </c>
      <c r="L488" s="43"/>
      <c r="M488" s="224" t="s">
        <v>1</v>
      </c>
      <c r="N488" s="225" t="s">
        <v>43</v>
      </c>
      <c r="O488" s="90"/>
      <c r="P488" s="226">
        <f>O488*H488</f>
        <v>0</v>
      </c>
      <c r="Q488" s="226">
        <v>0</v>
      </c>
      <c r="R488" s="226">
        <f>Q488*H488</f>
        <v>0</v>
      </c>
      <c r="S488" s="226">
        <v>0.01098</v>
      </c>
      <c r="T488" s="227">
        <f>S488*H488</f>
        <v>6.8478087600000004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228" t="s">
        <v>270</v>
      </c>
      <c r="AT488" s="228" t="s">
        <v>160</v>
      </c>
      <c r="AU488" s="228" t="s">
        <v>176</v>
      </c>
      <c r="AY488" s="16" t="s">
        <v>158</v>
      </c>
      <c r="BE488" s="229">
        <f>IF(N488="základní",J488,0)</f>
        <v>0</v>
      </c>
      <c r="BF488" s="229">
        <f>IF(N488="snížená",J488,0)</f>
        <v>0</v>
      </c>
      <c r="BG488" s="229">
        <f>IF(N488="zákl. přenesená",J488,0)</f>
        <v>0</v>
      </c>
      <c r="BH488" s="229">
        <f>IF(N488="sníž. přenesená",J488,0)</f>
        <v>0</v>
      </c>
      <c r="BI488" s="229">
        <f>IF(N488="nulová",J488,0)</f>
        <v>0</v>
      </c>
      <c r="BJ488" s="16" t="s">
        <v>86</v>
      </c>
      <c r="BK488" s="229">
        <f>ROUND(I488*H488,2)</f>
        <v>0</v>
      </c>
      <c r="BL488" s="16" t="s">
        <v>270</v>
      </c>
      <c r="BM488" s="228" t="s">
        <v>708</v>
      </c>
    </row>
    <row r="489" s="2" customFormat="1">
      <c r="A489" s="37"/>
      <c r="B489" s="38"/>
      <c r="C489" s="39"/>
      <c r="D489" s="230" t="s">
        <v>167</v>
      </c>
      <c r="E489" s="39"/>
      <c r="F489" s="231" t="s">
        <v>709</v>
      </c>
      <c r="G489" s="39"/>
      <c r="H489" s="39"/>
      <c r="I489" s="232"/>
      <c r="J489" s="39"/>
      <c r="K489" s="39"/>
      <c r="L489" s="43"/>
      <c r="M489" s="233"/>
      <c r="N489" s="234"/>
      <c r="O489" s="90"/>
      <c r="P489" s="90"/>
      <c r="Q489" s="90"/>
      <c r="R489" s="90"/>
      <c r="S489" s="90"/>
      <c r="T489" s="91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T489" s="16" t="s">
        <v>167</v>
      </c>
      <c r="AU489" s="16" t="s">
        <v>176</v>
      </c>
    </row>
    <row r="490" s="14" customFormat="1">
      <c r="A490" s="14"/>
      <c r="B490" s="246"/>
      <c r="C490" s="247"/>
      <c r="D490" s="230" t="s">
        <v>169</v>
      </c>
      <c r="E490" s="248" t="s">
        <v>1</v>
      </c>
      <c r="F490" s="249" t="s">
        <v>710</v>
      </c>
      <c r="G490" s="247"/>
      <c r="H490" s="248" t="s">
        <v>1</v>
      </c>
      <c r="I490" s="250"/>
      <c r="J490" s="247"/>
      <c r="K490" s="247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169</v>
      </c>
      <c r="AU490" s="255" t="s">
        <v>176</v>
      </c>
      <c r="AV490" s="14" t="s">
        <v>86</v>
      </c>
      <c r="AW490" s="14" t="s">
        <v>33</v>
      </c>
      <c r="AX490" s="14" t="s">
        <v>78</v>
      </c>
      <c r="AY490" s="255" t="s">
        <v>158</v>
      </c>
    </row>
    <row r="491" s="13" customFormat="1">
      <c r="A491" s="13"/>
      <c r="B491" s="235"/>
      <c r="C491" s="236"/>
      <c r="D491" s="230" t="s">
        <v>169</v>
      </c>
      <c r="E491" s="237" t="s">
        <v>1</v>
      </c>
      <c r="F491" s="238" t="s">
        <v>704</v>
      </c>
      <c r="G491" s="236"/>
      <c r="H491" s="239">
        <v>623.66200000000003</v>
      </c>
      <c r="I491" s="240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5" t="s">
        <v>169</v>
      </c>
      <c r="AU491" s="245" t="s">
        <v>176</v>
      </c>
      <c r="AV491" s="13" t="s">
        <v>88</v>
      </c>
      <c r="AW491" s="13" t="s">
        <v>33</v>
      </c>
      <c r="AX491" s="13" t="s">
        <v>78</v>
      </c>
      <c r="AY491" s="245" t="s">
        <v>158</v>
      </c>
    </row>
    <row r="492" s="2" customFormat="1" ht="16.5" customHeight="1">
      <c r="A492" s="37"/>
      <c r="B492" s="38"/>
      <c r="C492" s="217" t="s">
        <v>711</v>
      </c>
      <c r="D492" s="217" t="s">
        <v>160</v>
      </c>
      <c r="E492" s="218" t="s">
        <v>712</v>
      </c>
      <c r="F492" s="219" t="s">
        <v>713</v>
      </c>
      <c r="G492" s="220" t="s">
        <v>288</v>
      </c>
      <c r="H492" s="221">
        <v>623.66200000000003</v>
      </c>
      <c r="I492" s="222"/>
      <c r="J492" s="223">
        <f>ROUND(I492*H492,2)</f>
        <v>0</v>
      </c>
      <c r="K492" s="219" t="s">
        <v>164</v>
      </c>
      <c r="L492" s="43"/>
      <c r="M492" s="224" t="s">
        <v>1</v>
      </c>
      <c r="N492" s="225" t="s">
        <v>43</v>
      </c>
      <c r="O492" s="90"/>
      <c r="P492" s="226">
        <f>O492*H492</f>
        <v>0</v>
      </c>
      <c r="Q492" s="226">
        <v>0</v>
      </c>
      <c r="R492" s="226">
        <f>Q492*H492</f>
        <v>0</v>
      </c>
      <c r="S492" s="226">
        <v>0.0080000000000000002</v>
      </c>
      <c r="T492" s="227">
        <f>S492*H492</f>
        <v>4.9892960000000004</v>
      </c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R492" s="228" t="s">
        <v>270</v>
      </c>
      <c r="AT492" s="228" t="s">
        <v>160</v>
      </c>
      <c r="AU492" s="228" t="s">
        <v>176</v>
      </c>
      <c r="AY492" s="16" t="s">
        <v>158</v>
      </c>
      <c r="BE492" s="229">
        <f>IF(N492="základní",J492,0)</f>
        <v>0</v>
      </c>
      <c r="BF492" s="229">
        <f>IF(N492="snížená",J492,0)</f>
        <v>0</v>
      </c>
      <c r="BG492" s="229">
        <f>IF(N492="zákl. přenesená",J492,0)</f>
        <v>0</v>
      </c>
      <c r="BH492" s="229">
        <f>IF(N492="sníž. přenesená",J492,0)</f>
        <v>0</v>
      </c>
      <c r="BI492" s="229">
        <f>IF(N492="nulová",J492,0)</f>
        <v>0</v>
      </c>
      <c r="BJ492" s="16" t="s">
        <v>86</v>
      </c>
      <c r="BK492" s="229">
        <f>ROUND(I492*H492,2)</f>
        <v>0</v>
      </c>
      <c r="BL492" s="16" t="s">
        <v>270</v>
      </c>
      <c r="BM492" s="228" t="s">
        <v>714</v>
      </c>
    </row>
    <row r="493" s="2" customFormat="1">
      <c r="A493" s="37"/>
      <c r="B493" s="38"/>
      <c r="C493" s="39"/>
      <c r="D493" s="230" t="s">
        <v>167</v>
      </c>
      <c r="E493" s="39"/>
      <c r="F493" s="231" t="s">
        <v>715</v>
      </c>
      <c r="G493" s="39"/>
      <c r="H493" s="39"/>
      <c r="I493" s="232"/>
      <c r="J493" s="39"/>
      <c r="K493" s="39"/>
      <c r="L493" s="43"/>
      <c r="M493" s="233"/>
      <c r="N493" s="234"/>
      <c r="O493" s="90"/>
      <c r="P493" s="90"/>
      <c r="Q493" s="90"/>
      <c r="R493" s="90"/>
      <c r="S493" s="90"/>
      <c r="T493" s="91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T493" s="16" t="s">
        <v>167</v>
      </c>
      <c r="AU493" s="16" t="s">
        <v>176</v>
      </c>
    </row>
    <row r="494" s="14" customFormat="1">
      <c r="A494" s="14"/>
      <c r="B494" s="246"/>
      <c r="C494" s="247"/>
      <c r="D494" s="230" t="s">
        <v>169</v>
      </c>
      <c r="E494" s="248" t="s">
        <v>1</v>
      </c>
      <c r="F494" s="249" t="s">
        <v>710</v>
      </c>
      <c r="G494" s="247"/>
      <c r="H494" s="248" t="s">
        <v>1</v>
      </c>
      <c r="I494" s="250"/>
      <c r="J494" s="247"/>
      <c r="K494" s="247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169</v>
      </c>
      <c r="AU494" s="255" t="s">
        <v>176</v>
      </c>
      <c r="AV494" s="14" t="s">
        <v>86</v>
      </c>
      <c r="AW494" s="14" t="s">
        <v>33</v>
      </c>
      <c r="AX494" s="14" t="s">
        <v>78</v>
      </c>
      <c r="AY494" s="255" t="s">
        <v>158</v>
      </c>
    </row>
    <row r="495" s="13" customFormat="1">
      <c r="A495" s="13"/>
      <c r="B495" s="235"/>
      <c r="C495" s="236"/>
      <c r="D495" s="230" t="s">
        <v>169</v>
      </c>
      <c r="E495" s="237" t="s">
        <v>1</v>
      </c>
      <c r="F495" s="238" t="s">
        <v>704</v>
      </c>
      <c r="G495" s="236"/>
      <c r="H495" s="239">
        <v>623.66200000000003</v>
      </c>
      <c r="I495" s="240"/>
      <c r="J495" s="236"/>
      <c r="K495" s="236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169</v>
      </c>
      <c r="AU495" s="245" t="s">
        <v>176</v>
      </c>
      <c r="AV495" s="13" t="s">
        <v>88</v>
      </c>
      <c r="AW495" s="13" t="s">
        <v>33</v>
      </c>
      <c r="AX495" s="13" t="s">
        <v>78</v>
      </c>
      <c r="AY495" s="245" t="s">
        <v>158</v>
      </c>
    </row>
    <row r="496" s="2" customFormat="1" ht="16.5" customHeight="1">
      <c r="A496" s="37"/>
      <c r="B496" s="38"/>
      <c r="C496" s="217" t="s">
        <v>716</v>
      </c>
      <c r="D496" s="217" t="s">
        <v>160</v>
      </c>
      <c r="E496" s="218" t="s">
        <v>717</v>
      </c>
      <c r="F496" s="219" t="s">
        <v>718</v>
      </c>
      <c r="G496" s="220" t="s">
        <v>412</v>
      </c>
      <c r="H496" s="221">
        <v>13</v>
      </c>
      <c r="I496" s="222"/>
      <c r="J496" s="223">
        <f>ROUND(I496*H496,2)</f>
        <v>0</v>
      </c>
      <c r="K496" s="219" t="s">
        <v>164</v>
      </c>
      <c r="L496" s="43"/>
      <c r="M496" s="224" t="s">
        <v>1</v>
      </c>
      <c r="N496" s="225" t="s">
        <v>43</v>
      </c>
      <c r="O496" s="90"/>
      <c r="P496" s="226">
        <f>O496*H496</f>
        <v>0</v>
      </c>
      <c r="Q496" s="226">
        <v>0</v>
      </c>
      <c r="R496" s="226">
        <f>Q496*H496</f>
        <v>0</v>
      </c>
      <c r="S496" s="226">
        <v>0.017049999999999999</v>
      </c>
      <c r="T496" s="227">
        <f>S496*H496</f>
        <v>0.22164999999999999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228" t="s">
        <v>270</v>
      </c>
      <c r="AT496" s="228" t="s">
        <v>160</v>
      </c>
      <c r="AU496" s="228" t="s">
        <v>176</v>
      </c>
      <c r="AY496" s="16" t="s">
        <v>158</v>
      </c>
      <c r="BE496" s="229">
        <f>IF(N496="základní",J496,0)</f>
        <v>0</v>
      </c>
      <c r="BF496" s="229">
        <f>IF(N496="snížená",J496,0)</f>
        <v>0</v>
      </c>
      <c r="BG496" s="229">
        <f>IF(N496="zákl. přenesená",J496,0)</f>
        <v>0</v>
      </c>
      <c r="BH496" s="229">
        <f>IF(N496="sníž. přenesená",J496,0)</f>
        <v>0</v>
      </c>
      <c r="BI496" s="229">
        <f>IF(N496="nulová",J496,0)</f>
        <v>0</v>
      </c>
      <c r="BJ496" s="16" t="s">
        <v>86</v>
      </c>
      <c r="BK496" s="229">
        <f>ROUND(I496*H496,2)</f>
        <v>0</v>
      </c>
      <c r="BL496" s="16" t="s">
        <v>270</v>
      </c>
      <c r="BM496" s="228" t="s">
        <v>719</v>
      </c>
    </row>
    <row r="497" s="2" customFormat="1">
      <c r="A497" s="37"/>
      <c r="B497" s="38"/>
      <c r="C497" s="39"/>
      <c r="D497" s="230" t="s">
        <v>167</v>
      </c>
      <c r="E497" s="39"/>
      <c r="F497" s="231" t="s">
        <v>720</v>
      </c>
      <c r="G497" s="39"/>
      <c r="H497" s="39"/>
      <c r="I497" s="232"/>
      <c r="J497" s="39"/>
      <c r="K497" s="39"/>
      <c r="L497" s="43"/>
      <c r="M497" s="233"/>
      <c r="N497" s="234"/>
      <c r="O497" s="90"/>
      <c r="P497" s="90"/>
      <c r="Q497" s="90"/>
      <c r="R497" s="90"/>
      <c r="S497" s="90"/>
      <c r="T497" s="91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T497" s="16" t="s">
        <v>167</v>
      </c>
      <c r="AU497" s="16" t="s">
        <v>176</v>
      </c>
    </row>
    <row r="498" s="2" customFormat="1" ht="16.5" customHeight="1">
      <c r="A498" s="37"/>
      <c r="B498" s="38"/>
      <c r="C498" s="217" t="s">
        <v>721</v>
      </c>
      <c r="D498" s="217" t="s">
        <v>160</v>
      </c>
      <c r="E498" s="218" t="s">
        <v>722</v>
      </c>
      <c r="F498" s="219" t="s">
        <v>723</v>
      </c>
      <c r="G498" s="220" t="s">
        <v>288</v>
      </c>
      <c r="H498" s="221">
        <v>623.66200000000003</v>
      </c>
      <c r="I498" s="222"/>
      <c r="J498" s="223">
        <f>ROUND(I498*H498,2)</f>
        <v>0</v>
      </c>
      <c r="K498" s="219" t="s">
        <v>164</v>
      </c>
      <c r="L498" s="43"/>
      <c r="M498" s="224" t="s">
        <v>1</v>
      </c>
      <c r="N498" s="225" t="s">
        <v>43</v>
      </c>
      <c r="O498" s="90"/>
      <c r="P498" s="226">
        <f>O498*H498</f>
        <v>0</v>
      </c>
      <c r="Q498" s="226">
        <v>0</v>
      </c>
      <c r="R498" s="226">
        <f>Q498*H498</f>
        <v>0</v>
      </c>
      <c r="S498" s="226">
        <v>0.00594</v>
      </c>
      <c r="T498" s="227">
        <f>S498*H498</f>
        <v>3.7045522800000001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228" t="s">
        <v>270</v>
      </c>
      <c r="AT498" s="228" t="s">
        <v>160</v>
      </c>
      <c r="AU498" s="228" t="s">
        <v>176</v>
      </c>
      <c r="AY498" s="16" t="s">
        <v>158</v>
      </c>
      <c r="BE498" s="229">
        <f>IF(N498="základní",J498,0)</f>
        <v>0</v>
      </c>
      <c r="BF498" s="229">
        <f>IF(N498="snížená",J498,0)</f>
        <v>0</v>
      </c>
      <c r="BG498" s="229">
        <f>IF(N498="zákl. přenesená",J498,0)</f>
        <v>0</v>
      </c>
      <c r="BH498" s="229">
        <f>IF(N498="sníž. přenesená",J498,0)</f>
        <v>0</v>
      </c>
      <c r="BI498" s="229">
        <f>IF(N498="nulová",J498,0)</f>
        <v>0</v>
      </c>
      <c r="BJ498" s="16" t="s">
        <v>86</v>
      </c>
      <c r="BK498" s="229">
        <f>ROUND(I498*H498,2)</f>
        <v>0</v>
      </c>
      <c r="BL498" s="16" t="s">
        <v>270</v>
      </c>
      <c r="BM498" s="228" t="s">
        <v>724</v>
      </c>
    </row>
    <row r="499" s="2" customFormat="1">
      <c r="A499" s="37"/>
      <c r="B499" s="38"/>
      <c r="C499" s="39"/>
      <c r="D499" s="230" t="s">
        <v>167</v>
      </c>
      <c r="E499" s="39"/>
      <c r="F499" s="231" t="s">
        <v>725</v>
      </c>
      <c r="G499" s="39"/>
      <c r="H499" s="39"/>
      <c r="I499" s="232"/>
      <c r="J499" s="39"/>
      <c r="K499" s="39"/>
      <c r="L499" s="43"/>
      <c r="M499" s="233"/>
      <c r="N499" s="234"/>
      <c r="O499" s="90"/>
      <c r="P499" s="90"/>
      <c r="Q499" s="90"/>
      <c r="R499" s="90"/>
      <c r="S499" s="90"/>
      <c r="T499" s="91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T499" s="16" t="s">
        <v>167</v>
      </c>
      <c r="AU499" s="16" t="s">
        <v>176</v>
      </c>
    </row>
    <row r="500" s="14" customFormat="1">
      <c r="A500" s="14"/>
      <c r="B500" s="246"/>
      <c r="C500" s="247"/>
      <c r="D500" s="230" t="s">
        <v>169</v>
      </c>
      <c r="E500" s="248" t="s">
        <v>1</v>
      </c>
      <c r="F500" s="249" t="s">
        <v>726</v>
      </c>
      <c r="G500" s="247"/>
      <c r="H500" s="248" t="s">
        <v>1</v>
      </c>
      <c r="I500" s="250"/>
      <c r="J500" s="247"/>
      <c r="K500" s="247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169</v>
      </c>
      <c r="AU500" s="255" t="s">
        <v>176</v>
      </c>
      <c r="AV500" s="14" t="s">
        <v>86</v>
      </c>
      <c r="AW500" s="14" t="s">
        <v>33</v>
      </c>
      <c r="AX500" s="14" t="s">
        <v>78</v>
      </c>
      <c r="AY500" s="255" t="s">
        <v>158</v>
      </c>
    </row>
    <row r="501" s="13" customFormat="1">
      <c r="A501" s="13"/>
      <c r="B501" s="235"/>
      <c r="C501" s="236"/>
      <c r="D501" s="230" t="s">
        <v>169</v>
      </c>
      <c r="E501" s="237" t="s">
        <v>1</v>
      </c>
      <c r="F501" s="238" t="s">
        <v>704</v>
      </c>
      <c r="G501" s="236"/>
      <c r="H501" s="239">
        <v>623.66200000000003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169</v>
      </c>
      <c r="AU501" s="245" t="s">
        <v>176</v>
      </c>
      <c r="AV501" s="13" t="s">
        <v>88</v>
      </c>
      <c r="AW501" s="13" t="s">
        <v>33</v>
      </c>
      <c r="AX501" s="13" t="s">
        <v>78</v>
      </c>
      <c r="AY501" s="245" t="s">
        <v>158</v>
      </c>
    </row>
    <row r="502" s="2" customFormat="1" ht="16.5" customHeight="1">
      <c r="A502" s="37"/>
      <c r="B502" s="38"/>
      <c r="C502" s="217" t="s">
        <v>727</v>
      </c>
      <c r="D502" s="217" t="s">
        <v>160</v>
      </c>
      <c r="E502" s="218" t="s">
        <v>728</v>
      </c>
      <c r="F502" s="219" t="s">
        <v>729</v>
      </c>
      <c r="G502" s="220" t="s">
        <v>199</v>
      </c>
      <c r="H502" s="221">
        <v>207.66499999999999</v>
      </c>
      <c r="I502" s="222"/>
      <c r="J502" s="223">
        <f>ROUND(I502*H502,2)</f>
        <v>0</v>
      </c>
      <c r="K502" s="219" t="s">
        <v>164</v>
      </c>
      <c r="L502" s="43"/>
      <c r="M502" s="224" t="s">
        <v>1</v>
      </c>
      <c r="N502" s="225" t="s">
        <v>43</v>
      </c>
      <c r="O502" s="90"/>
      <c r="P502" s="226">
        <f>O502*H502</f>
        <v>0</v>
      </c>
      <c r="Q502" s="226">
        <v>0</v>
      </c>
      <c r="R502" s="226">
        <f>Q502*H502</f>
        <v>0</v>
      </c>
      <c r="S502" s="226">
        <v>0.0016999999999999999</v>
      </c>
      <c r="T502" s="227">
        <f>S502*H502</f>
        <v>0.35303049999999997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228" t="s">
        <v>270</v>
      </c>
      <c r="AT502" s="228" t="s">
        <v>160</v>
      </c>
      <c r="AU502" s="228" t="s">
        <v>176</v>
      </c>
      <c r="AY502" s="16" t="s">
        <v>158</v>
      </c>
      <c r="BE502" s="229">
        <f>IF(N502="základní",J502,0)</f>
        <v>0</v>
      </c>
      <c r="BF502" s="229">
        <f>IF(N502="snížená",J502,0)</f>
        <v>0</v>
      </c>
      <c r="BG502" s="229">
        <f>IF(N502="zákl. přenesená",J502,0)</f>
        <v>0</v>
      </c>
      <c r="BH502" s="229">
        <f>IF(N502="sníž. přenesená",J502,0)</f>
        <v>0</v>
      </c>
      <c r="BI502" s="229">
        <f>IF(N502="nulová",J502,0)</f>
        <v>0</v>
      </c>
      <c r="BJ502" s="16" t="s">
        <v>86</v>
      </c>
      <c r="BK502" s="229">
        <f>ROUND(I502*H502,2)</f>
        <v>0</v>
      </c>
      <c r="BL502" s="16" t="s">
        <v>270</v>
      </c>
      <c r="BM502" s="228" t="s">
        <v>730</v>
      </c>
    </row>
    <row r="503" s="2" customFormat="1">
      <c r="A503" s="37"/>
      <c r="B503" s="38"/>
      <c r="C503" s="39"/>
      <c r="D503" s="230" t="s">
        <v>167</v>
      </c>
      <c r="E503" s="39"/>
      <c r="F503" s="231" t="s">
        <v>731</v>
      </c>
      <c r="G503" s="39"/>
      <c r="H503" s="39"/>
      <c r="I503" s="232"/>
      <c r="J503" s="39"/>
      <c r="K503" s="39"/>
      <c r="L503" s="43"/>
      <c r="M503" s="233"/>
      <c r="N503" s="234"/>
      <c r="O503" s="90"/>
      <c r="P503" s="90"/>
      <c r="Q503" s="90"/>
      <c r="R503" s="90"/>
      <c r="S503" s="90"/>
      <c r="T503" s="91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T503" s="16" t="s">
        <v>167</v>
      </c>
      <c r="AU503" s="16" t="s">
        <v>176</v>
      </c>
    </row>
    <row r="504" s="13" customFormat="1">
      <c r="A504" s="13"/>
      <c r="B504" s="235"/>
      <c r="C504" s="236"/>
      <c r="D504" s="230" t="s">
        <v>169</v>
      </c>
      <c r="E504" s="237" t="s">
        <v>1</v>
      </c>
      <c r="F504" s="238" t="s">
        <v>732</v>
      </c>
      <c r="G504" s="236"/>
      <c r="H504" s="239">
        <v>207.66499999999999</v>
      </c>
      <c r="I504" s="240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5" t="s">
        <v>169</v>
      </c>
      <c r="AU504" s="245" t="s">
        <v>176</v>
      </c>
      <c r="AV504" s="13" t="s">
        <v>88</v>
      </c>
      <c r="AW504" s="13" t="s">
        <v>33</v>
      </c>
      <c r="AX504" s="13" t="s">
        <v>78</v>
      </c>
      <c r="AY504" s="245" t="s">
        <v>158</v>
      </c>
    </row>
    <row r="505" s="12" customFormat="1" ht="20.88" customHeight="1">
      <c r="A505" s="12"/>
      <c r="B505" s="201"/>
      <c r="C505" s="202"/>
      <c r="D505" s="203" t="s">
        <v>77</v>
      </c>
      <c r="E505" s="215" t="s">
        <v>733</v>
      </c>
      <c r="F505" s="215" t="s">
        <v>734</v>
      </c>
      <c r="G505" s="202"/>
      <c r="H505" s="202"/>
      <c r="I505" s="205"/>
      <c r="J505" s="216">
        <f>BK505</f>
        <v>0</v>
      </c>
      <c r="K505" s="202"/>
      <c r="L505" s="207"/>
      <c r="M505" s="208"/>
      <c r="N505" s="209"/>
      <c r="O505" s="209"/>
      <c r="P505" s="210">
        <f>SUM(P506:P528)</f>
        <v>0</v>
      </c>
      <c r="Q505" s="209"/>
      <c r="R505" s="210">
        <f>SUM(R506:R528)</f>
        <v>1.2939240000000001</v>
      </c>
      <c r="S505" s="209"/>
      <c r="T505" s="211">
        <f>SUM(T506:T528)</f>
        <v>1.3728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12" t="s">
        <v>86</v>
      </c>
      <c r="AT505" s="213" t="s">
        <v>77</v>
      </c>
      <c r="AU505" s="213" t="s">
        <v>88</v>
      </c>
      <c r="AY505" s="212" t="s">
        <v>158</v>
      </c>
      <c r="BK505" s="214">
        <f>SUM(BK506:BK528)</f>
        <v>0</v>
      </c>
    </row>
    <row r="506" s="2" customFormat="1" ht="16.5" customHeight="1">
      <c r="A506" s="37"/>
      <c r="B506" s="38"/>
      <c r="C506" s="217" t="s">
        <v>735</v>
      </c>
      <c r="D506" s="217" t="s">
        <v>160</v>
      </c>
      <c r="E506" s="218" t="s">
        <v>736</v>
      </c>
      <c r="F506" s="219" t="s">
        <v>737</v>
      </c>
      <c r="G506" s="220" t="s">
        <v>288</v>
      </c>
      <c r="H506" s="221">
        <v>104</v>
      </c>
      <c r="I506" s="222"/>
      <c r="J506" s="223">
        <f>ROUND(I506*H506,2)</f>
        <v>0</v>
      </c>
      <c r="K506" s="219" t="s">
        <v>164</v>
      </c>
      <c r="L506" s="43"/>
      <c r="M506" s="224" t="s">
        <v>1</v>
      </c>
      <c r="N506" s="225" t="s">
        <v>43</v>
      </c>
      <c r="O506" s="90"/>
      <c r="P506" s="226">
        <f>O506*H506</f>
        <v>0</v>
      </c>
      <c r="Q506" s="226">
        <v>0</v>
      </c>
      <c r="R506" s="226">
        <f>Q506*H506</f>
        <v>0</v>
      </c>
      <c r="S506" s="226">
        <v>0</v>
      </c>
      <c r="T506" s="227">
        <f>S506*H506</f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228" t="s">
        <v>165</v>
      </c>
      <c r="AT506" s="228" t="s">
        <v>160</v>
      </c>
      <c r="AU506" s="228" t="s">
        <v>176</v>
      </c>
      <c r="AY506" s="16" t="s">
        <v>158</v>
      </c>
      <c r="BE506" s="229">
        <f>IF(N506="základní",J506,0)</f>
        <v>0</v>
      </c>
      <c r="BF506" s="229">
        <f>IF(N506="snížená",J506,0)</f>
        <v>0</v>
      </c>
      <c r="BG506" s="229">
        <f>IF(N506="zákl. přenesená",J506,0)</f>
        <v>0</v>
      </c>
      <c r="BH506" s="229">
        <f>IF(N506="sníž. přenesená",J506,0)</f>
        <v>0</v>
      </c>
      <c r="BI506" s="229">
        <f>IF(N506="nulová",J506,0)</f>
        <v>0</v>
      </c>
      <c r="BJ506" s="16" t="s">
        <v>86</v>
      </c>
      <c r="BK506" s="229">
        <f>ROUND(I506*H506,2)</f>
        <v>0</v>
      </c>
      <c r="BL506" s="16" t="s">
        <v>165</v>
      </c>
      <c r="BM506" s="228" t="s">
        <v>738</v>
      </c>
    </row>
    <row r="507" s="2" customFormat="1">
      <c r="A507" s="37"/>
      <c r="B507" s="38"/>
      <c r="C507" s="39"/>
      <c r="D507" s="230" t="s">
        <v>167</v>
      </c>
      <c r="E507" s="39"/>
      <c r="F507" s="231" t="s">
        <v>737</v>
      </c>
      <c r="G507" s="39"/>
      <c r="H507" s="39"/>
      <c r="I507" s="232"/>
      <c r="J507" s="39"/>
      <c r="K507" s="39"/>
      <c r="L507" s="43"/>
      <c r="M507" s="233"/>
      <c r="N507" s="234"/>
      <c r="O507" s="90"/>
      <c r="P507" s="90"/>
      <c r="Q507" s="90"/>
      <c r="R507" s="90"/>
      <c r="S507" s="90"/>
      <c r="T507" s="91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T507" s="16" t="s">
        <v>167</v>
      </c>
      <c r="AU507" s="16" t="s">
        <v>176</v>
      </c>
    </row>
    <row r="508" s="13" customFormat="1">
      <c r="A508" s="13"/>
      <c r="B508" s="235"/>
      <c r="C508" s="236"/>
      <c r="D508" s="230" t="s">
        <v>169</v>
      </c>
      <c r="E508" s="237" t="s">
        <v>1</v>
      </c>
      <c r="F508" s="238" t="s">
        <v>739</v>
      </c>
      <c r="G508" s="236"/>
      <c r="H508" s="239">
        <v>104</v>
      </c>
      <c r="I508" s="240"/>
      <c r="J508" s="236"/>
      <c r="K508" s="236"/>
      <c r="L508" s="241"/>
      <c r="M508" s="242"/>
      <c r="N508" s="243"/>
      <c r="O508" s="243"/>
      <c r="P508" s="243"/>
      <c r="Q508" s="243"/>
      <c r="R508" s="243"/>
      <c r="S508" s="243"/>
      <c r="T508" s="24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5" t="s">
        <v>169</v>
      </c>
      <c r="AU508" s="245" t="s">
        <v>176</v>
      </c>
      <c r="AV508" s="13" t="s">
        <v>88</v>
      </c>
      <c r="AW508" s="13" t="s">
        <v>33</v>
      </c>
      <c r="AX508" s="13" t="s">
        <v>78</v>
      </c>
      <c r="AY508" s="245" t="s">
        <v>158</v>
      </c>
    </row>
    <row r="509" s="2" customFormat="1" ht="16.5" customHeight="1">
      <c r="A509" s="37"/>
      <c r="B509" s="38"/>
      <c r="C509" s="217" t="s">
        <v>566</v>
      </c>
      <c r="D509" s="217" t="s">
        <v>160</v>
      </c>
      <c r="E509" s="218" t="s">
        <v>740</v>
      </c>
      <c r="F509" s="219" t="s">
        <v>741</v>
      </c>
      <c r="G509" s="220" t="s">
        <v>288</v>
      </c>
      <c r="H509" s="221">
        <v>104</v>
      </c>
      <c r="I509" s="222"/>
      <c r="J509" s="223">
        <f>ROUND(I509*H509,2)</f>
        <v>0</v>
      </c>
      <c r="K509" s="219" t="s">
        <v>164</v>
      </c>
      <c r="L509" s="43"/>
      <c r="M509" s="224" t="s">
        <v>1</v>
      </c>
      <c r="N509" s="225" t="s">
        <v>43</v>
      </c>
      <c r="O509" s="90"/>
      <c r="P509" s="226">
        <f>O509*H509</f>
        <v>0</v>
      </c>
      <c r="Q509" s="226">
        <v>0</v>
      </c>
      <c r="R509" s="226">
        <f>Q509*H509</f>
        <v>0</v>
      </c>
      <c r="S509" s="226">
        <v>0</v>
      </c>
      <c r="T509" s="227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228" t="s">
        <v>165</v>
      </c>
      <c r="AT509" s="228" t="s">
        <v>160</v>
      </c>
      <c r="AU509" s="228" t="s">
        <v>176</v>
      </c>
      <c r="AY509" s="16" t="s">
        <v>158</v>
      </c>
      <c r="BE509" s="229">
        <f>IF(N509="základní",J509,0)</f>
        <v>0</v>
      </c>
      <c r="BF509" s="229">
        <f>IF(N509="snížená",J509,0)</f>
        <v>0</v>
      </c>
      <c r="BG509" s="229">
        <f>IF(N509="zákl. přenesená",J509,0)</f>
        <v>0</v>
      </c>
      <c r="BH509" s="229">
        <f>IF(N509="sníž. přenesená",J509,0)</f>
        <v>0</v>
      </c>
      <c r="BI509" s="229">
        <f>IF(N509="nulová",J509,0)</f>
        <v>0</v>
      </c>
      <c r="BJ509" s="16" t="s">
        <v>86</v>
      </c>
      <c r="BK509" s="229">
        <f>ROUND(I509*H509,2)</f>
        <v>0</v>
      </c>
      <c r="BL509" s="16" t="s">
        <v>165</v>
      </c>
      <c r="BM509" s="228" t="s">
        <v>742</v>
      </c>
    </row>
    <row r="510" s="2" customFormat="1">
      <c r="A510" s="37"/>
      <c r="B510" s="38"/>
      <c r="C510" s="39"/>
      <c r="D510" s="230" t="s">
        <v>167</v>
      </c>
      <c r="E510" s="39"/>
      <c r="F510" s="231" t="s">
        <v>743</v>
      </c>
      <c r="G510" s="39"/>
      <c r="H510" s="39"/>
      <c r="I510" s="232"/>
      <c r="J510" s="39"/>
      <c r="K510" s="39"/>
      <c r="L510" s="43"/>
      <c r="M510" s="233"/>
      <c r="N510" s="234"/>
      <c r="O510" s="90"/>
      <c r="P510" s="90"/>
      <c r="Q510" s="90"/>
      <c r="R510" s="90"/>
      <c r="S510" s="90"/>
      <c r="T510" s="91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T510" s="16" t="s">
        <v>167</v>
      </c>
      <c r="AU510" s="16" t="s">
        <v>176</v>
      </c>
    </row>
    <row r="511" s="2" customFormat="1" ht="16.5" customHeight="1">
      <c r="A511" s="37"/>
      <c r="B511" s="38"/>
      <c r="C511" s="217" t="s">
        <v>610</v>
      </c>
      <c r="D511" s="217" t="s">
        <v>160</v>
      </c>
      <c r="E511" s="218" t="s">
        <v>744</v>
      </c>
      <c r="F511" s="219" t="s">
        <v>745</v>
      </c>
      <c r="G511" s="220" t="s">
        <v>288</v>
      </c>
      <c r="H511" s="221">
        <v>104</v>
      </c>
      <c r="I511" s="222"/>
      <c r="J511" s="223">
        <f>ROUND(I511*H511,2)</f>
        <v>0</v>
      </c>
      <c r="K511" s="219" t="s">
        <v>164</v>
      </c>
      <c r="L511" s="43"/>
      <c r="M511" s="224" t="s">
        <v>1</v>
      </c>
      <c r="N511" s="225" t="s">
        <v>43</v>
      </c>
      <c r="O511" s="90"/>
      <c r="P511" s="226">
        <f>O511*H511</f>
        <v>0</v>
      </c>
      <c r="Q511" s="226">
        <v>0</v>
      </c>
      <c r="R511" s="226">
        <f>Q511*H511</f>
        <v>0</v>
      </c>
      <c r="S511" s="226">
        <v>0</v>
      </c>
      <c r="T511" s="227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228" t="s">
        <v>165</v>
      </c>
      <c r="AT511" s="228" t="s">
        <v>160</v>
      </c>
      <c r="AU511" s="228" t="s">
        <v>176</v>
      </c>
      <c r="AY511" s="16" t="s">
        <v>158</v>
      </c>
      <c r="BE511" s="229">
        <f>IF(N511="základní",J511,0)</f>
        <v>0</v>
      </c>
      <c r="BF511" s="229">
        <f>IF(N511="snížená",J511,0)</f>
        <v>0</v>
      </c>
      <c r="BG511" s="229">
        <f>IF(N511="zákl. přenesená",J511,0)</f>
        <v>0</v>
      </c>
      <c r="BH511" s="229">
        <f>IF(N511="sníž. přenesená",J511,0)</f>
        <v>0</v>
      </c>
      <c r="BI511" s="229">
        <f>IF(N511="nulová",J511,0)</f>
        <v>0</v>
      </c>
      <c r="BJ511" s="16" t="s">
        <v>86</v>
      </c>
      <c r="BK511" s="229">
        <f>ROUND(I511*H511,2)</f>
        <v>0</v>
      </c>
      <c r="BL511" s="16" t="s">
        <v>165</v>
      </c>
      <c r="BM511" s="228" t="s">
        <v>746</v>
      </c>
    </row>
    <row r="512" s="2" customFormat="1">
      <c r="A512" s="37"/>
      <c r="B512" s="38"/>
      <c r="C512" s="39"/>
      <c r="D512" s="230" t="s">
        <v>167</v>
      </c>
      <c r="E512" s="39"/>
      <c r="F512" s="231" t="s">
        <v>747</v>
      </c>
      <c r="G512" s="39"/>
      <c r="H512" s="39"/>
      <c r="I512" s="232"/>
      <c r="J512" s="39"/>
      <c r="K512" s="39"/>
      <c r="L512" s="43"/>
      <c r="M512" s="233"/>
      <c r="N512" s="234"/>
      <c r="O512" s="90"/>
      <c r="P512" s="90"/>
      <c r="Q512" s="90"/>
      <c r="R512" s="90"/>
      <c r="S512" s="90"/>
      <c r="T512" s="91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T512" s="16" t="s">
        <v>167</v>
      </c>
      <c r="AU512" s="16" t="s">
        <v>176</v>
      </c>
    </row>
    <row r="513" s="2" customFormat="1" ht="16.5" customHeight="1">
      <c r="A513" s="37"/>
      <c r="B513" s="38"/>
      <c r="C513" s="217" t="s">
        <v>696</v>
      </c>
      <c r="D513" s="217" t="s">
        <v>160</v>
      </c>
      <c r="E513" s="218" t="s">
        <v>748</v>
      </c>
      <c r="F513" s="219" t="s">
        <v>749</v>
      </c>
      <c r="G513" s="220" t="s">
        <v>288</v>
      </c>
      <c r="H513" s="221">
        <v>104</v>
      </c>
      <c r="I513" s="222"/>
      <c r="J513" s="223">
        <f>ROUND(I513*H513,2)</f>
        <v>0</v>
      </c>
      <c r="K513" s="219" t="s">
        <v>164</v>
      </c>
      <c r="L513" s="43"/>
      <c r="M513" s="224" t="s">
        <v>1</v>
      </c>
      <c r="N513" s="225" t="s">
        <v>43</v>
      </c>
      <c r="O513" s="90"/>
      <c r="P513" s="226">
        <f>O513*H513</f>
        <v>0</v>
      </c>
      <c r="Q513" s="226">
        <v>0.00050000000000000001</v>
      </c>
      <c r="R513" s="226">
        <f>Q513*H513</f>
        <v>0.052000000000000005</v>
      </c>
      <c r="S513" s="226">
        <v>0</v>
      </c>
      <c r="T513" s="227">
        <f>S513*H513</f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228" t="s">
        <v>165</v>
      </c>
      <c r="AT513" s="228" t="s">
        <v>160</v>
      </c>
      <c r="AU513" s="228" t="s">
        <v>176</v>
      </c>
      <c r="AY513" s="16" t="s">
        <v>158</v>
      </c>
      <c r="BE513" s="229">
        <f>IF(N513="základní",J513,0)</f>
        <v>0</v>
      </c>
      <c r="BF513" s="229">
        <f>IF(N513="snížená",J513,0)</f>
        <v>0</v>
      </c>
      <c r="BG513" s="229">
        <f>IF(N513="zákl. přenesená",J513,0)</f>
        <v>0</v>
      </c>
      <c r="BH513" s="229">
        <f>IF(N513="sníž. přenesená",J513,0)</f>
        <v>0</v>
      </c>
      <c r="BI513" s="229">
        <f>IF(N513="nulová",J513,0)</f>
        <v>0</v>
      </c>
      <c r="BJ513" s="16" t="s">
        <v>86</v>
      </c>
      <c r="BK513" s="229">
        <f>ROUND(I513*H513,2)</f>
        <v>0</v>
      </c>
      <c r="BL513" s="16" t="s">
        <v>165</v>
      </c>
      <c r="BM513" s="228" t="s">
        <v>750</v>
      </c>
    </row>
    <row r="514" s="2" customFormat="1">
      <c r="A514" s="37"/>
      <c r="B514" s="38"/>
      <c r="C514" s="39"/>
      <c r="D514" s="230" t="s">
        <v>167</v>
      </c>
      <c r="E514" s="39"/>
      <c r="F514" s="231" t="s">
        <v>751</v>
      </c>
      <c r="G514" s="39"/>
      <c r="H514" s="39"/>
      <c r="I514" s="232"/>
      <c r="J514" s="39"/>
      <c r="K514" s="39"/>
      <c r="L514" s="43"/>
      <c r="M514" s="233"/>
      <c r="N514" s="234"/>
      <c r="O514" s="90"/>
      <c r="P514" s="90"/>
      <c r="Q514" s="90"/>
      <c r="R514" s="90"/>
      <c r="S514" s="90"/>
      <c r="T514" s="91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T514" s="16" t="s">
        <v>167</v>
      </c>
      <c r="AU514" s="16" t="s">
        <v>176</v>
      </c>
    </row>
    <row r="515" s="13" customFormat="1">
      <c r="A515" s="13"/>
      <c r="B515" s="235"/>
      <c r="C515" s="236"/>
      <c r="D515" s="230" t="s">
        <v>169</v>
      </c>
      <c r="E515" s="237" t="s">
        <v>1</v>
      </c>
      <c r="F515" s="238" t="s">
        <v>739</v>
      </c>
      <c r="G515" s="236"/>
      <c r="H515" s="239">
        <v>104</v>
      </c>
      <c r="I515" s="240"/>
      <c r="J515" s="236"/>
      <c r="K515" s="236"/>
      <c r="L515" s="241"/>
      <c r="M515" s="242"/>
      <c r="N515" s="243"/>
      <c r="O515" s="243"/>
      <c r="P515" s="243"/>
      <c r="Q515" s="243"/>
      <c r="R515" s="243"/>
      <c r="S515" s="243"/>
      <c r="T515" s="24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5" t="s">
        <v>169</v>
      </c>
      <c r="AU515" s="245" t="s">
        <v>176</v>
      </c>
      <c r="AV515" s="13" t="s">
        <v>88</v>
      </c>
      <c r="AW515" s="13" t="s">
        <v>33</v>
      </c>
      <c r="AX515" s="13" t="s">
        <v>78</v>
      </c>
      <c r="AY515" s="245" t="s">
        <v>158</v>
      </c>
    </row>
    <row r="516" s="2" customFormat="1" ht="16.5" customHeight="1">
      <c r="A516" s="37"/>
      <c r="B516" s="38"/>
      <c r="C516" s="217" t="s">
        <v>752</v>
      </c>
      <c r="D516" s="217" t="s">
        <v>160</v>
      </c>
      <c r="E516" s="218" t="s">
        <v>753</v>
      </c>
      <c r="F516" s="219" t="s">
        <v>754</v>
      </c>
      <c r="G516" s="220" t="s">
        <v>288</v>
      </c>
      <c r="H516" s="221">
        <v>20.800000000000001</v>
      </c>
      <c r="I516" s="222"/>
      <c r="J516" s="223">
        <f>ROUND(I516*H516,2)</f>
        <v>0</v>
      </c>
      <c r="K516" s="219" t="s">
        <v>164</v>
      </c>
      <c r="L516" s="43"/>
      <c r="M516" s="224" t="s">
        <v>1</v>
      </c>
      <c r="N516" s="225" t="s">
        <v>43</v>
      </c>
      <c r="O516" s="90"/>
      <c r="P516" s="226">
        <f>O516*H516</f>
        <v>0</v>
      </c>
      <c r="Q516" s="226">
        <v>0</v>
      </c>
      <c r="R516" s="226">
        <f>Q516*H516</f>
        <v>0</v>
      </c>
      <c r="S516" s="226">
        <v>0.066000000000000003</v>
      </c>
      <c r="T516" s="227">
        <f>S516*H516</f>
        <v>1.3728</v>
      </c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R516" s="228" t="s">
        <v>165</v>
      </c>
      <c r="AT516" s="228" t="s">
        <v>160</v>
      </c>
      <c r="AU516" s="228" t="s">
        <v>176</v>
      </c>
      <c r="AY516" s="16" t="s">
        <v>158</v>
      </c>
      <c r="BE516" s="229">
        <f>IF(N516="základní",J516,0)</f>
        <v>0</v>
      </c>
      <c r="BF516" s="229">
        <f>IF(N516="snížená",J516,0)</f>
        <v>0</v>
      </c>
      <c r="BG516" s="229">
        <f>IF(N516="zákl. přenesená",J516,0)</f>
        <v>0</v>
      </c>
      <c r="BH516" s="229">
        <f>IF(N516="sníž. přenesená",J516,0)</f>
        <v>0</v>
      </c>
      <c r="BI516" s="229">
        <f>IF(N516="nulová",J516,0)</f>
        <v>0</v>
      </c>
      <c r="BJ516" s="16" t="s">
        <v>86</v>
      </c>
      <c r="BK516" s="229">
        <f>ROUND(I516*H516,2)</f>
        <v>0</v>
      </c>
      <c r="BL516" s="16" t="s">
        <v>165</v>
      </c>
      <c r="BM516" s="228" t="s">
        <v>755</v>
      </c>
    </row>
    <row r="517" s="2" customFormat="1">
      <c r="A517" s="37"/>
      <c r="B517" s="38"/>
      <c r="C517" s="39"/>
      <c r="D517" s="230" t="s">
        <v>167</v>
      </c>
      <c r="E517" s="39"/>
      <c r="F517" s="231" t="s">
        <v>756</v>
      </c>
      <c r="G517" s="39"/>
      <c r="H517" s="39"/>
      <c r="I517" s="232"/>
      <c r="J517" s="39"/>
      <c r="K517" s="39"/>
      <c r="L517" s="43"/>
      <c r="M517" s="233"/>
      <c r="N517" s="234"/>
      <c r="O517" s="90"/>
      <c r="P517" s="90"/>
      <c r="Q517" s="90"/>
      <c r="R517" s="90"/>
      <c r="S517" s="90"/>
      <c r="T517" s="91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T517" s="16" t="s">
        <v>167</v>
      </c>
      <c r="AU517" s="16" t="s">
        <v>176</v>
      </c>
    </row>
    <row r="518" s="13" customFormat="1">
      <c r="A518" s="13"/>
      <c r="B518" s="235"/>
      <c r="C518" s="236"/>
      <c r="D518" s="230" t="s">
        <v>169</v>
      </c>
      <c r="E518" s="237" t="s">
        <v>1</v>
      </c>
      <c r="F518" s="238" t="s">
        <v>502</v>
      </c>
      <c r="G518" s="236"/>
      <c r="H518" s="239">
        <v>20.800000000000001</v>
      </c>
      <c r="I518" s="240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5" t="s">
        <v>169</v>
      </c>
      <c r="AU518" s="245" t="s">
        <v>176</v>
      </c>
      <c r="AV518" s="13" t="s">
        <v>88</v>
      </c>
      <c r="AW518" s="13" t="s">
        <v>33</v>
      </c>
      <c r="AX518" s="13" t="s">
        <v>78</v>
      </c>
      <c r="AY518" s="245" t="s">
        <v>158</v>
      </c>
    </row>
    <row r="519" s="2" customFormat="1" ht="16.5" customHeight="1">
      <c r="A519" s="37"/>
      <c r="B519" s="38"/>
      <c r="C519" s="217" t="s">
        <v>733</v>
      </c>
      <c r="D519" s="217" t="s">
        <v>160</v>
      </c>
      <c r="E519" s="218" t="s">
        <v>757</v>
      </c>
      <c r="F519" s="219" t="s">
        <v>758</v>
      </c>
      <c r="G519" s="220" t="s">
        <v>288</v>
      </c>
      <c r="H519" s="221">
        <v>20.800000000000001</v>
      </c>
      <c r="I519" s="222"/>
      <c r="J519" s="223">
        <f>ROUND(I519*H519,2)</f>
        <v>0</v>
      </c>
      <c r="K519" s="219" t="s">
        <v>164</v>
      </c>
      <c r="L519" s="43"/>
      <c r="M519" s="224" t="s">
        <v>1</v>
      </c>
      <c r="N519" s="225" t="s">
        <v>43</v>
      </c>
      <c r="O519" s="90"/>
      <c r="P519" s="226">
        <f>O519*H519</f>
        <v>0</v>
      </c>
      <c r="Q519" s="226">
        <v>0.058279999999999998</v>
      </c>
      <c r="R519" s="226">
        <f>Q519*H519</f>
        <v>1.212224</v>
      </c>
      <c r="S519" s="226">
        <v>0</v>
      </c>
      <c r="T519" s="227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228" t="s">
        <v>165</v>
      </c>
      <c r="AT519" s="228" t="s">
        <v>160</v>
      </c>
      <c r="AU519" s="228" t="s">
        <v>176</v>
      </c>
      <c r="AY519" s="16" t="s">
        <v>158</v>
      </c>
      <c r="BE519" s="229">
        <f>IF(N519="základní",J519,0)</f>
        <v>0</v>
      </c>
      <c r="BF519" s="229">
        <f>IF(N519="snížená",J519,0)</f>
        <v>0</v>
      </c>
      <c r="BG519" s="229">
        <f>IF(N519="zákl. přenesená",J519,0)</f>
        <v>0</v>
      </c>
      <c r="BH519" s="229">
        <f>IF(N519="sníž. přenesená",J519,0)</f>
        <v>0</v>
      </c>
      <c r="BI519" s="229">
        <f>IF(N519="nulová",J519,0)</f>
        <v>0</v>
      </c>
      <c r="BJ519" s="16" t="s">
        <v>86</v>
      </c>
      <c r="BK519" s="229">
        <f>ROUND(I519*H519,2)</f>
        <v>0</v>
      </c>
      <c r="BL519" s="16" t="s">
        <v>165</v>
      </c>
      <c r="BM519" s="228" t="s">
        <v>759</v>
      </c>
    </row>
    <row r="520" s="2" customFormat="1">
      <c r="A520" s="37"/>
      <c r="B520" s="38"/>
      <c r="C520" s="39"/>
      <c r="D520" s="230" t="s">
        <v>167</v>
      </c>
      <c r="E520" s="39"/>
      <c r="F520" s="231" t="s">
        <v>760</v>
      </c>
      <c r="G520" s="39"/>
      <c r="H520" s="39"/>
      <c r="I520" s="232"/>
      <c r="J520" s="39"/>
      <c r="K520" s="39"/>
      <c r="L520" s="43"/>
      <c r="M520" s="233"/>
      <c r="N520" s="234"/>
      <c r="O520" s="90"/>
      <c r="P520" s="90"/>
      <c r="Q520" s="90"/>
      <c r="R520" s="90"/>
      <c r="S520" s="90"/>
      <c r="T520" s="91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T520" s="16" t="s">
        <v>167</v>
      </c>
      <c r="AU520" s="16" t="s">
        <v>176</v>
      </c>
    </row>
    <row r="521" s="13" customFormat="1">
      <c r="A521" s="13"/>
      <c r="B521" s="235"/>
      <c r="C521" s="236"/>
      <c r="D521" s="230" t="s">
        <v>169</v>
      </c>
      <c r="E521" s="237" t="s">
        <v>1</v>
      </c>
      <c r="F521" s="238" t="s">
        <v>502</v>
      </c>
      <c r="G521" s="236"/>
      <c r="H521" s="239">
        <v>20.800000000000001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169</v>
      </c>
      <c r="AU521" s="245" t="s">
        <v>176</v>
      </c>
      <c r="AV521" s="13" t="s">
        <v>88</v>
      </c>
      <c r="AW521" s="13" t="s">
        <v>33</v>
      </c>
      <c r="AX521" s="13" t="s">
        <v>78</v>
      </c>
      <c r="AY521" s="245" t="s">
        <v>158</v>
      </c>
    </row>
    <row r="522" s="2" customFormat="1" ht="16.5" customHeight="1">
      <c r="A522" s="37"/>
      <c r="B522" s="38"/>
      <c r="C522" s="217" t="s">
        <v>761</v>
      </c>
      <c r="D522" s="217" t="s">
        <v>160</v>
      </c>
      <c r="E522" s="218" t="s">
        <v>762</v>
      </c>
      <c r="F522" s="219" t="s">
        <v>763</v>
      </c>
      <c r="G522" s="220" t="s">
        <v>288</v>
      </c>
      <c r="H522" s="221">
        <v>20.800000000000001</v>
      </c>
      <c r="I522" s="222"/>
      <c r="J522" s="223">
        <f>ROUND(I522*H522,2)</f>
        <v>0</v>
      </c>
      <c r="K522" s="219" t="s">
        <v>164</v>
      </c>
      <c r="L522" s="43"/>
      <c r="M522" s="224" t="s">
        <v>1</v>
      </c>
      <c r="N522" s="225" t="s">
        <v>43</v>
      </c>
      <c r="O522" s="90"/>
      <c r="P522" s="226">
        <f>O522*H522</f>
        <v>0</v>
      </c>
      <c r="Q522" s="226">
        <v>0</v>
      </c>
      <c r="R522" s="226">
        <f>Q522*H522</f>
        <v>0</v>
      </c>
      <c r="S522" s="226">
        <v>0</v>
      </c>
      <c r="T522" s="227">
        <f>S522*H522</f>
        <v>0</v>
      </c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R522" s="228" t="s">
        <v>165</v>
      </c>
      <c r="AT522" s="228" t="s">
        <v>160</v>
      </c>
      <c r="AU522" s="228" t="s">
        <v>176</v>
      </c>
      <c r="AY522" s="16" t="s">
        <v>158</v>
      </c>
      <c r="BE522" s="229">
        <f>IF(N522="základní",J522,0)</f>
        <v>0</v>
      </c>
      <c r="BF522" s="229">
        <f>IF(N522="snížená",J522,0)</f>
        <v>0</v>
      </c>
      <c r="BG522" s="229">
        <f>IF(N522="zákl. přenesená",J522,0)</f>
        <v>0</v>
      </c>
      <c r="BH522" s="229">
        <f>IF(N522="sníž. přenesená",J522,0)</f>
        <v>0</v>
      </c>
      <c r="BI522" s="229">
        <f>IF(N522="nulová",J522,0)</f>
        <v>0</v>
      </c>
      <c r="BJ522" s="16" t="s">
        <v>86</v>
      </c>
      <c r="BK522" s="229">
        <f>ROUND(I522*H522,2)</f>
        <v>0</v>
      </c>
      <c r="BL522" s="16" t="s">
        <v>165</v>
      </c>
      <c r="BM522" s="228" t="s">
        <v>764</v>
      </c>
    </row>
    <row r="523" s="2" customFormat="1">
      <c r="A523" s="37"/>
      <c r="B523" s="38"/>
      <c r="C523" s="39"/>
      <c r="D523" s="230" t="s">
        <v>167</v>
      </c>
      <c r="E523" s="39"/>
      <c r="F523" s="231" t="s">
        <v>765</v>
      </c>
      <c r="G523" s="39"/>
      <c r="H523" s="39"/>
      <c r="I523" s="232"/>
      <c r="J523" s="39"/>
      <c r="K523" s="39"/>
      <c r="L523" s="43"/>
      <c r="M523" s="233"/>
      <c r="N523" s="234"/>
      <c r="O523" s="90"/>
      <c r="P523" s="90"/>
      <c r="Q523" s="90"/>
      <c r="R523" s="90"/>
      <c r="S523" s="90"/>
      <c r="T523" s="91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T523" s="16" t="s">
        <v>167</v>
      </c>
      <c r="AU523" s="16" t="s">
        <v>176</v>
      </c>
    </row>
    <row r="524" s="2" customFormat="1" ht="16.5" customHeight="1">
      <c r="A524" s="37"/>
      <c r="B524" s="38"/>
      <c r="C524" s="217" t="s">
        <v>766</v>
      </c>
      <c r="D524" s="217" t="s">
        <v>160</v>
      </c>
      <c r="E524" s="218" t="s">
        <v>767</v>
      </c>
      <c r="F524" s="219" t="s">
        <v>768</v>
      </c>
      <c r="G524" s="220" t="s">
        <v>288</v>
      </c>
      <c r="H524" s="221">
        <v>30</v>
      </c>
      <c r="I524" s="222"/>
      <c r="J524" s="223">
        <f>ROUND(I524*H524,2)</f>
        <v>0</v>
      </c>
      <c r="K524" s="219" t="s">
        <v>164</v>
      </c>
      <c r="L524" s="43"/>
      <c r="M524" s="224" t="s">
        <v>1</v>
      </c>
      <c r="N524" s="225" t="s">
        <v>43</v>
      </c>
      <c r="O524" s="90"/>
      <c r="P524" s="226">
        <f>O524*H524</f>
        <v>0</v>
      </c>
      <c r="Q524" s="226">
        <v>0.00098999999999999999</v>
      </c>
      <c r="R524" s="226">
        <f>Q524*H524</f>
        <v>0.029700000000000001</v>
      </c>
      <c r="S524" s="226">
        <v>0</v>
      </c>
      <c r="T524" s="227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228" t="s">
        <v>165</v>
      </c>
      <c r="AT524" s="228" t="s">
        <v>160</v>
      </c>
      <c r="AU524" s="228" t="s">
        <v>176</v>
      </c>
      <c r="AY524" s="16" t="s">
        <v>158</v>
      </c>
      <c r="BE524" s="229">
        <f>IF(N524="základní",J524,0)</f>
        <v>0</v>
      </c>
      <c r="BF524" s="229">
        <f>IF(N524="snížená",J524,0)</f>
        <v>0</v>
      </c>
      <c r="BG524" s="229">
        <f>IF(N524="zákl. přenesená",J524,0)</f>
        <v>0</v>
      </c>
      <c r="BH524" s="229">
        <f>IF(N524="sníž. přenesená",J524,0)</f>
        <v>0</v>
      </c>
      <c r="BI524" s="229">
        <f>IF(N524="nulová",J524,0)</f>
        <v>0</v>
      </c>
      <c r="BJ524" s="16" t="s">
        <v>86</v>
      </c>
      <c r="BK524" s="229">
        <f>ROUND(I524*H524,2)</f>
        <v>0</v>
      </c>
      <c r="BL524" s="16" t="s">
        <v>165</v>
      </c>
      <c r="BM524" s="228" t="s">
        <v>769</v>
      </c>
    </row>
    <row r="525" s="2" customFormat="1">
      <c r="A525" s="37"/>
      <c r="B525" s="38"/>
      <c r="C525" s="39"/>
      <c r="D525" s="230" t="s">
        <v>167</v>
      </c>
      <c r="E525" s="39"/>
      <c r="F525" s="231" t="s">
        <v>770</v>
      </c>
      <c r="G525" s="39"/>
      <c r="H525" s="39"/>
      <c r="I525" s="232"/>
      <c r="J525" s="39"/>
      <c r="K525" s="39"/>
      <c r="L525" s="43"/>
      <c r="M525" s="233"/>
      <c r="N525" s="234"/>
      <c r="O525" s="90"/>
      <c r="P525" s="90"/>
      <c r="Q525" s="90"/>
      <c r="R525" s="90"/>
      <c r="S525" s="90"/>
      <c r="T525" s="91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T525" s="16" t="s">
        <v>167</v>
      </c>
      <c r="AU525" s="16" t="s">
        <v>176</v>
      </c>
    </row>
    <row r="526" s="13" customFormat="1">
      <c r="A526" s="13"/>
      <c r="B526" s="235"/>
      <c r="C526" s="236"/>
      <c r="D526" s="230" t="s">
        <v>169</v>
      </c>
      <c r="E526" s="237" t="s">
        <v>1</v>
      </c>
      <c r="F526" s="238" t="s">
        <v>771</v>
      </c>
      <c r="G526" s="236"/>
      <c r="H526" s="239">
        <v>30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169</v>
      </c>
      <c r="AU526" s="245" t="s">
        <v>176</v>
      </c>
      <c r="AV526" s="13" t="s">
        <v>88</v>
      </c>
      <c r="AW526" s="13" t="s">
        <v>33</v>
      </c>
      <c r="AX526" s="13" t="s">
        <v>78</v>
      </c>
      <c r="AY526" s="245" t="s">
        <v>158</v>
      </c>
    </row>
    <row r="527" s="2" customFormat="1" ht="16.5" customHeight="1">
      <c r="A527" s="37"/>
      <c r="B527" s="38"/>
      <c r="C527" s="217" t="s">
        <v>772</v>
      </c>
      <c r="D527" s="217" t="s">
        <v>160</v>
      </c>
      <c r="E527" s="218" t="s">
        <v>773</v>
      </c>
      <c r="F527" s="219" t="s">
        <v>774</v>
      </c>
      <c r="G527" s="220" t="s">
        <v>288</v>
      </c>
      <c r="H527" s="221">
        <v>30</v>
      </c>
      <c r="I527" s="222"/>
      <c r="J527" s="223">
        <f>ROUND(I527*H527,2)</f>
        <v>0</v>
      </c>
      <c r="K527" s="219" t="s">
        <v>164</v>
      </c>
      <c r="L527" s="43"/>
      <c r="M527" s="224" t="s">
        <v>1</v>
      </c>
      <c r="N527" s="225" t="s">
        <v>43</v>
      </c>
      <c r="O527" s="90"/>
      <c r="P527" s="226">
        <f>O527*H527</f>
        <v>0</v>
      </c>
      <c r="Q527" s="226">
        <v>0</v>
      </c>
      <c r="R527" s="226">
        <f>Q527*H527</f>
        <v>0</v>
      </c>
      <c r="S527" s="226">
        <v>0</v>
      </c>
      <c r="T527" s="227">
        <f>S527*H527</f>
        <v>0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228" t="s">
        <v>165</v>
      </c>
      <c r="AT527" s="228" t="s">
        <v>160</v>
      </c>
      <c r="AU527" s="228" t="s">
        <v>176</v>
      </c>
      <c r="AY527" s="16" t="s">
        <v>158</v>
      </c>
      <c r="BE527" s="229">
        <f>IF(N527="základní",J527,0)</f>
        <v>0</v>
      </c>
      <c r="BF527" s="229">
        <f>IF(N527="snížená",J527,0)</f>
        <v>0</v>
      </c>
      <c r="BG527" s="229">
        <f>IF(N527="zákl. přenesená",J527,0)</f>
        <v>0</v>
      </c>
      <c r="BH527" s="229">
        <f>IF(N527="sníž. přenesená",J527,0)</f>
        <v>0</v>
      </c>
      <c r="BI527" s="229">
        <f>IF(N527="nulová",J527,0)</f>
        <v>0</v>
      </c>
      <c r="BJ527" s="16" t="s">
        <v>86</v>
      </c>
      <c r="BK527" s="229">
        <f>ROUND(I527*H527,2)</f>
        <v>0</v>
      </c>
      <c r="BL527" s="16" t="s">
        <v>165</v>
      </c>
      <c r="BM527" s="228" t="s">
        <v>775</v>
      </c>
    </row>
    <row r="528" s="2" customFormat="1">
      <c r="A528" s="37"/>
      <c r="B528" s="38"/>
      <c r="C528" s="39"/>
      <c r="D528" s="230" t="s">
        <v>167</v>
      </c>
      <c r="E528" s="39"/>
      <c r="F528" s="231" t="s">
        <v>776</v>
      </c>
      <c r="G528" s="39"/>
      <c r="H528" s="39"/>
      <c r="I528" s="232"/>
      <c r="J528" s="39"/>
      <c r="K528" s="39"/>
      <c r="L528" s="43"/>
      <c r="M528" s="233"/>
      <c r="N528" s="234"/>
      <c r="O528" s="90"/>
      <c r="P528" s="90"/>
      <c r="Q528" s="90"/>
      <c r="R528" s="90"/>
      <c r="S528" s="90"/>
      <c r="T528" s="91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T528" s="16" t="s">
        <v>167</v>
      </c>
      <c r="AU528" s="16" t="s">
        <v>176</v>
      </c>
    </row>
    <row r="529" s="12" customFormat="1" ht="22.8" customHeight="1">
      <c r="A529" s="12"/>
      <c r="B529" s="201"/>
      <c r="C529" s="202"/>
      <c r="D529" s="203" t="s">
        <v>77</v>
      </c>
      <c r="E529" s="215" t="s">
        <v>777</v>
      </c>
      <c r="F529" s="215" t="s">
        <v>778</v>
      </c>
      <c r="G529" s="202"/>
      <c r="H529" s="202"/>
      <c r="I529" s="205"/>
      <c r="J529" s="216">
        <f>BK529</f>
        <v>0</v>
      </c>
      <c r="K529" s="202"/>
      <c r="L529" s="207"/>
      <c r="M529" s="208"/>
      <c r="N529" s="209"/>
      <c r="O529" s="209"/>
      <c r="P529" s="210">
        <f>SUM(P530:P549)</f>
        <v>0</v>
      </c>
      <c r="Q529" s="209"/>
      <c r="R529" s="210">
        <f>SUM(R530:R549)</f>
        <v>0</v>
      </c>
      <c r="S529" s="209"/>
      <c r="T529" s="211">
        <f>SUM(T530:T549)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12" t="s">
        <v>86</v>
      </c>
      <c r="AT529" s="213" t="s">
        <v>77</v>
      </c>
      <c r="AU529" s="213" t="s">
        <v>86</v>
      </c>
      <c r="AY529" s="212" t="s">
        <v>158</v>
      </c>
      <c r="BK529" s="214">
        <f>SUM(BK530:BK549)</f>
        <v>0</v>
      </c>
    </row>
    <row r="530" s="2" customFormat="1" ht="16.5" customHeight="1">
      <c r="A530" s="37"/>
      <c r="B530" s="38"/>
      <c r="C530" s="217" t="s">
        <v>779</v>
      </c>
      <c r="D530" s="217" t="s">
        <v>160</v>
      </c>
      <c r="E530" s="218" t="s">
        <v>780</v>
      </c>
      <c r="F530" s="219" t="s">
        <v>781</v>
      </c>
      <c r="G530" s="220" t="s">
        <v>231</v>
      </c>
      <c r="H530" s="221">
        <v>23.725999999999999</v>
      </c>
      <c r="I530" s="222"/>
      <c r="J530" s="223">
        <f>ROUND(I530*H530,2)</f>
        <v>0</v>
      </c>
      <c r="K530" s="219" t="s">
        <v>164</v>
      </c>
      <c r="L530" s="43"/>
      <c r="M530" s="224" t="s">
        <v>1</v>
      </c>
      <c r="N530" s="225" t="s">
        <v>43</v>
      </c>
      <c r="O530" s="90"/>
      <c r="P530" s="226">
        <f>O530*H530</f>
        <v>0</v>
      </c>
      <c r="Q530" s="226">
        <v>0</v>
      </c>
      <c r="R530" s="226">
        <f>Q530*H530</f>
        <v>0</v>
      </c>
      <c r="S530" s="226">
        <v>0</v>
      </c>
      <c r="T530" s="227">
        <f>S530*H530</f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228" t="s">
        <v>165</v>
      </c>
      <c r="AT530" s="228" t="s">
        <v>160</v>
      </c>
      <c r="AU530" s="228" t="s">
        <v>88</v>
      </c>
      <c r="AY530" s="16" t="s">
        <v>158</v>
      </c>
      <c r="BE530" s="229">
        <f>IF(N530="základní",J530,0)</f>
        <v>0</v>
      </c>
      <c r="BF530" s="229">
        <f>IF(N530="snížená",J530,0)</f>
        <v>0</v>
      </c>
      <c r="BG530" s="229">
        <f>IF(N530="zákl. přenesená",J530,0)</f>
        <v>0</v>
      </c>
      <c r="BH530" s="229">
        <f>IF(N530="sníž. přenesená",J530,0)</f>
        <v>0</v>
      </c>
      <c r="BI530" s="229">
        <f>IF(N530="nulová",J530,0)</f>
        <v>0</v>
      </c>
      <c r="BJ530" s="16" t="s">
        <v>86</v>
      </c>
      <c r="BK530" s="229">
        <f>ROUND(I530*H530,2)</f>
        <v>0</v>
      </c>
      <c r="BL530" s="16" t="s">
        <v>165</v>
      </c>
      <c r="BM530" s="228" t="s">
        <v>782</v>
      </c>
    </row>
    <row r="531" s="2" customFormat="1">
      <c r="A531" s="37"/>
      <c r="B531" s="38"/>
      <c r="C531" s="39"/>
      <c r="D531" s="230" t="s">
        <v>167</v>
      </c>
      <c r="E531" s="39"/>
      <c r="F531" s="231" t="s">
        <v>783</v>
      </c>
      <c r="G531" s="39"/>
      <c r="H531" s="39"/>
      <c r="I531" s="232"/>
      <c r="J531" s="39"/>
      <c r="K531" s="39"/>
      <c r="L531" s="43"/>
      <c r="M531" s="233"/>
      <c r="N531" s="234"/>
      <c r="O531" s="90"/>
      <c r="P531" s="90"/>
      <c r="Q531" s="90"/>
      <c r="R531" s="90"/>
      <c r="S531" s="90"/>
      <c r="T531" s="91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T531" s="16" t="s">
        <v>167</v>
      </c>
      <c r="AU531" s="16" t="s">
        <v>88</v>
      </c>
    </row>
    <row r="532" s="2" customFormat="1" ht="16.5" customHeight="1">
      <c r="A532" s="37"/>
      <c r="B532" s="38"/>
      <c r="C532" s="217" t="s">
        <v>784</v>
      </c>
      <c r="D532" s="217" t="s">
        <v>160</v>
      </c>
      <c r="E532" s="218" t="s">
        <v>785</v>
      </c>
      <c r="F532" s="219" t="s">
        <v>786</v>
      </c>
      <c r="G532" s="220" t="s">
        <v>231</v>
      </c>
      <c r="H532" s="221">
        <v>23.725999999999999</v>
      </c>
      <c r="I532" s="222"/>
      <c r="J532" s="223">
        <f>ROUND(I532*H532,2)</f>
        <v>0</v>
      </c>
      <c r="K532" s="219" t="s">
        <v>164</v>
      </c>
      <c r="L532" s="43"/>
      <c r="M532" s="224" t="s">
        <v>1</v>
      </c>
      <c r="N532" s="225" t="s">
        <v>43</v>
      </c>
      <c r="O532" s="90"/>
      <c r="P532" s="226">
        <f>O532*H532</f>
        <v>0</v>
      </c>
      <c r="Q532" s="226">
        <v>0</v>
      </c>
      <c r="R532" s="226">
        <f>Q532*H532</f>
        <v>0</v>
      </c>
      <c r="S532" s="226">
        <v>0</v>
      </c>
      <c r="T532" s="227">
        <f>S532*H532</f>
        <v>0</v>
      </c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R532" s="228" t="s">
        <v>165</v>
      </c>
      <c r="AT532" s="228" t="s">
        <v>160</v>
      </c>
      <c r="AU532" s="228" t="s">
        <v>88</v>
      </c>
      <c r="AY532" s="16" t="s">
        <v>158</v>
      </c>
      <c r="BE532" s="229">
        <f>IF(N532="základní",J532,0)</f>
        <v>0</v>
      </c>
      <c r="BF532" s="229">
        <f>IF(N532="snížená",J532,0)</f>
        <v>0</v>
      </c>
      <c r="BG532" s="229">
        <f>IF(N532="zákl. přenesená",J532,0)</f>
        <v>0</v>
      </c>
      <c r="BH532" s="229">
        <f>IF(N532="sníž. přenesená",J532,0)</f>
        <v>0</v>
      </c>
      <c r="BI532" s="229">
        <f>IF(N532="nulová",J532,0)</f>
        <v>0</v>
      </c>
      <c r="BJ532" s="16" t="s">
        <v>86</v>
      </c>
      <c r="BK532" s="229">
        <f>ROUND(I532*H532,2)</f>
        <v>0</v>
      </c>
      <c r="BL532" s="16" t="s">
        <v>165</v>
      </c>
      <c r="BM532" s="228" t="s">
        <v>787</v>
      </c>
    </row>
    <row r="533" s="2" customFormat="1">
      <c r="A533" s="37"/>
      <c r="B533" s="38"/>
      <c r="C533" s="39"/>
      <c r="D533" s="230" t="s">
        <v>167</v>
      </c>
      <c r="E533" s="39"/>
      <c r="F533" s="231" t="s">
        <v>788</v>
      </c>
      <c r="G533" s="39"/>
      <c r="H533" s="39"/>
      <c r="I533" s="232"/>
      <c r="J533" s="39"/>
      <c r="K533" s="39"/>
      <c r="L533" s="43"/>
      <c r="M533" s="233"/>
      <c r="N533" s="234"/>
      <c r="O533" s="90"/>
      <c r="P533" s="90"/>
      <c r="Q533" s="90"/>
      <c r="R533" s="90"/>
      <c r="S533" s="90"/>
      <c r="T533" s="91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T533" s="16" t="s">
        <v>167</v>
      </c>
      <c r="AU533" s="16" t="s">
        <v>88</v>
      </c>
    </row>
    <row r="534" s="2" customFormat="1" ht="16.5" customHeight="1">
      <c r="A534" s="37"/>
      <c r="B534" s="38"/>
      <c r="C534" s="217" t="s">
        <v>789</v>
      </c>
      <c r="D534" s="217" t="s">
        <v>160</v>
      </c>
      <c r="E534" s="218" t="s">
        <v>790</v>
      </c>
      <c r="F534" s="219" t="s">
        <v>791</v>
      </c>
      <c r="G534" s="220" t="s">
        <v>231</v>
      </c>
      <c r="H534" s="221">
        <v>326.86200000000002</v>
      </c>
      <c r="I534" s="222"/>
      <c r="J534" s="223">
        <f>ROUND(I534*H534,2)</f>
        <v>0</v>
      </c>
      <c r="K534" s="219" t="s">
        <v>164</v>
      </c>
      <c r="L534" s="43"/>
      <c r="M534" s="224" t="s">
        <v>1</v>
      </c>
      <c r="N534" s="225" t="s">
        <v>43</v>
      </c>
      <c r="O534" s="90"/>
      <c r="P534" s="226">
        <f>O534*H534</f>
        <v>0</v>
      </c>
      <c r="Q534" s="226">
        <v>0</v>
      </c>
      <c r="R534" s="226">
        <f>Q534*H534</f>
        <v>0</v>
      </c>
      <c r="S534" s="226">
        <v>0</v>
      </c>
      <c r="T534" s="227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228" t="s">
        <v>165</v>
      </c>
      <c r="AT534" s="228" t="s">
        <v>160</v>
      </c>
      <c r="AU534" s="228" t="s">
        <v>88</v>
      </c>
      <c r="AY534" s="16" t="s">
        <v>158</v>
      </c>
      <c r="BE534" s="229">
        <f>IF(N534="základní",J534,0)</f>
        <v>0</v>
      </c>
      <c r="BF534" s="229">
        <f>IF(N534="snížená",J534,0)</f>
        <v>0</v>
      </c>
      <c r="BG534" s="229">
        <f>IF(N534="zákl. přenesená",J534,0)</f>
        <v>0</v>
      </c>
      <c r="BH534" s="229">
        <f>IF(N534="sníž. přenesená",J534,0)</f>
        <v>0</v>
      </c>
      <c r="BI534" s="229">
        <f>IF(N534="nulová",J534,0)</f>
        <v>0</v>
      </c>
      <c r="BJ534" s="16" t="s">
        <v>86</v>
      </c>
      <c r="BK534" s="229">
        <f>ROUND(I534*H534,2)</f>
        <v>0</v>
      </c>
      <c r="BL534" s="16" t="s">
        <v>165</v>
      </c>
      <c r="BM534" s="228" t="s">
        <v>792</v>
      </c>
    </row>
    <row r="535" s="2" customFormat="1">
      <c r="A535" s="37"/>
      <c r="B535" s="38"/>
      <c r="C535" s="39"/>
      <c r="D535" s="230" t="s">
        <v>167</v>
      </c>
      <c r="E535" s="39"/>
      <c r="F535" s="231" t="s">
        <v>793</v>
      </c>
      <c r="G535" s="39"/>
      <c r="H535" s="39"/>
      <c r="I535" s="232"/>
      <c r="J535" s="39"/>
      <c r="K535" s="39"/>
      <c r="L535" s="43"/>
      <c r="M535" s="233"/>
      <c r="N535" s="234"/>
      <c r="O535" s="90"/>
      <c r="P535" s="90"/>
      <c r="Q535" s="90"/>
      <c r="R535" s="90"/>
      <c r="S535" s="90"/>
      <c r="T535" s="91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T535" s="16" t="s">
        <v>167</v>
      </c>
      <c r="AU535" s="16" t="s">
        <v>88</v>
      </c>
    </row>
    <row r="536" s="13" customFormat="1">
      <c r="A536" s="13"/>
      <c r="B536" s="235"/>
      <c r="C536" s="236"/>
      <c r="D536" s="230" t="s">
        <v>169</v>
      </c>
      <c r="E536" s="237" t="s">
        <v>1</v>
      </c>
      <c r="F536" s="238" t="s">
        <v>794</v>
      </c>
      <c r="G536" s="236"/>
      <c r="H536" s="239">
        <v>314.68799999999999</v>
      </c>
      <c r="I536" s="240"/>
      <c r="J536" s="236"/>
      <c r="K536" s="236"/>
      <c r="L536" s="241"/>
      <c r="M536" s="242"/>
      <c r="N536" s="243"/>
      <c r="O536" s="243"/>
      <c r="P536" s="243"/>
      <c r="Q536" s="243"/>
      <c r="R536" s="243"/>
      <c r="S536" s="243"/>
      <c r="T536" s="24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5" t="s">
        <v>169</v>
      </c>
      <c r="AU536" s="245" t="s">
        <v>88</v>
      </c>
      <c r="AV536" s="13" t="s">
        <v>88</v>
      </c>
      <c r="AW536" s="13" t="s">
        <v>33</v>
      </c>
      <c r="AX536" s="13" t="s">
        <v>78</v>
      </c>
      <c r="AY536" s="245" t="s">
        <v>158</v>
      </c>
    </row>
    <row r="537" s="13" customFormat="1">
      <c r="A537" s="13"/>
      <c r="B537" s="235"/>
      <c r="C537" s="236"/>
      <c r="D537" s="230" t="s">
        <v>169</v>
      </c>
      <c r="E537" s="237" t="s">
        <v>1</v>
      </c>
      <c r="F537" s="238" t="s">
        <v>795</v>
      </c>
      <c r="G537" s="236"/>
      <c r="H537" s="239">
        <v>12.174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5" t="s">
        <v>169</v>
      </c>
      <c r="AU537" s="245" t="s">
        <v>88</v>
      </c>
      <c r="AV537" s="13" t="s">
        <v>88</v>
      </c>
      <c r="AW537" s="13" t="s">
        <v>33</v>
      </c>
      <c r="AX537" s="13" t="s">
        <v>78</v>
      </c>
      <c r="AY537" s="245" t="s">
        <v>158</v>
      </c>
    </row>
    <row r="538" s="2" customFormat="1" ht="21.75" customHeight="1">
      <c r="A538" s="37"/>
      <c r="B538" s="38"/>
      <c r="C538" s="217" t="s">
        <v>796</v>
      </c>
      <c r="D538" s="217" t="s">
        <v>160</v>
      </c>
      <c r="E538" s="218" t="s">
        <v>797</v>
      </c>
      <c r="F538" s="219" t="s">
        <v>798</v>
      </c>
      <c r="G538" s="220" t="s">
        <v>231</v>
      </c>
      <c r="H538" s="221">
        <v>1.595</v>
      </c>
      <c r="I538" s="222"/>
      <c r="J538" s="223">
        <f>ROUND(I538*H538,2)</f>
        <v>0</v>
      </c>
      <c r="K538" s="219" t="s">
        <v>164</v>
      </c>
      <c r="L538" s="43"/>
      <c r="M538" s="224" t="s">
        <v>1</v>
      </c>
      <c r="N538" s="225" t="s">
        <v>43</v>
      </c>
      <c r="O538" s="90"/>
      <c r="P538" s="226">
        <f>O538*H538</f>
        <v>0</v>
      </c>
      <c r="Q538" s="226">
        <v>0</v>
      </c>
      <c r="R538" s="226">
        <f>Q538*H538</f>
        <v>0</v>
      </c>
      <c r="S538" s="226">
        <v>0</v>
      </c>
      <c r="T538" s="227">
        <f>S538*H538</f>
        <v>0</v>
      </c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R538" s="228" t="s">
        <v>165</v>
      </c>
      <c r="AT538" s="228" t="s">
        <v>160</v>
      </c>
      <c r="AU538" s="228" t="s">
        <v>88</v>
      </c>
      <c r="AY538" s="16" t="s">
        <v>158</v>
      </c>
      <c r="BE538" s="229">
        <f>IF(N538="základní",J538,0)</f>
        <v>0</v>
      </c>
      <c r="BF538" s="229">
        <f>IF(N538="snížená",J538,0)</f>
        <v>0</v>
      </c>
      <c r="BG538" s="229">
        <f>IF(N538="zákl. přenesená",J538,0)</f>
        <v>0</v>
      </c>
      <c r="BH538" s="229">
        <f>IF(N538="sníž. přenesená",J538,0)</f>
        <v>0</v>
      </c>
      <c r="BI538" s="229">
        <f>IF(N538="nulová",J538,0)</f>
        <v>0</v>
      </c>
      <c r="BJ538" s="16" t="s">
        <v>86</v>
      </c>
      <c r="BK538" s="229">
        <f>ROUND(I538*H538,2)</f>
        <v>0</v>
      </c>
      <c r="BL538" s="16" t="s">
        <v>165</v>
      </c>
      <c r="BM538" s="228" t="s">
        <v>799</v>
      </c>
    </row>
    <row r="539" s="2" customFormat="1">
      <c r="A539" s="37"/>
      <c r="B539" s="38"/>
      <c r="C539" s="39"/>
      <c r="D539" s="230" t="s">
        <v>167</v>
      </c>
      <c r="E539" s="39"/>
      <c r="F539" s="231" t="s">
        <v>800</v>
      </c>
      <c r="G539" s="39"/>
      <c r="H539" s="39"/>
      <c r="I539" s="232"/>
      <c r="J539" s="39"/>
      <c r="K539" s="39"/>
      <c r="L539" s="43"/>
      <c r="M539" s="233"/>
      <c r="N539" s="234"/>
      <c r="O539" s="90"/>
      <c r="P539" s="90"/>
      <c r="Q539" s="90"/>
      <c r="R539" s="90"/>
      <c r="S539" s="90"/>
      <c r="T539" s="91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T539" s="16" t="s">
        <v>167</v>
      </c>
      <c r="AU539" s="16" t="s">
        <v>88</v>
      </c>
    </row>
    <row r="540" s="13" customFormat="1">
      <c r="A540" s="13"/>
      <c r="B540" s="235"/>
      <c r="C540" s="236"/>
      <c r="D540" s="230" t="s">
        <v>169</v>
      </c>
      <c r="E540" s="237" t="s">
        <v>1</v>
      </c>
      <c r="F540" s="238" t="s">
        <v>801</v>
      </c>
      <c r="G540" s="236"/>
      <c r="H540" s="239">
        <v>1.595</v>
      </c>
      <c r="I540" s="240"/>
      <c r="J540" s="236"/>
      <c r="K540" s="236"/>
      <c r="L540" s="241"/>
      <c r="M540" s="242"/>
      <c r="N540" s="243"/>
      <c r="O540" s="243"/>
      <c r="P540" s="243"/>
      <c r="Q540" s="243"/>
      <c r="R540" s="243"/>
      <c r="S540" s="243"/>
      <c r="T540" s="24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5" t="s">
        <v>169</v>
      </c>
      <c r="AU540" s="245" t="s">
        <v>88</v>
      </c>
      <c r="AV540" s="13" t="s">
        <v>88</v>
      </c>
      <c r="AW540" s="13" t="s">
        <v>33</v>
      </c>
      <c r="AX540" s="13" t="s">
        <v>78</v>
      </c>
      <c r="AY540" s="245" t="s">
        <v>158</v>
      </c>
    </row>
    <row r="541" s="2" customFormat="1" ht="21.75" customHeight="1">
      <c r="A541" s="37"/>
      <c r="B541" s="38"/>
      <c r="C541" s="217" t="s">
        <v>802</v>
      </c>
      <c r="D541" s="217" t="s">
        <v>160</v>
      </c>
      <c r="E541" s="218" t="s">
        <v>803</v>
      </c>
      <c r="F541" s="219" t="s">
        <v>804</v>
      </c>
      <c r="G541" s="220" t="s">
        <v>231</v>
      </c>
      <c r="H541" s="221">
        <v>11.837</v>
      </c>
      <c r="I541" s="222"/>
      <c r="J541" s="223">
        <f>ROUND(I541*H541,2)</f>
        <v>0</v>
      </c>
      <c r="K541" s="219" t="s">
        <v>164</v>
      </c>
      <c r="L541" s="43"/>
      <c r="M541" s="224" t="s">
        <v>1</v>
      </c>
      <c r="N541" s="225" t="s">
        <v>43</v>
      </c>
      <c r="O541" s="90"/>
      <c r="P541" s="226">
        <f>O541*H541</f>
        <v>0</v>
      </c>
      <c r="Q541" s="226">
        <v>0</v>
      </c>
      <c r="R541" s="226">
        <f>Q541*H541</f>
        <v>0</v>
      </c>
      <c r="S541" s="226">
        <v>0</v>
      </c>
      <c r="T541" s="227">
        <f>S541*H541</f>
        <v>0</v>
      </c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R541" s="228" t="s">
        <v>165</v>
      </c>
      <c r="AT541" s="228" t="s">
        <v>160</v>
      </c>
      <c r="AU541" s="228" t="s">
        <v>88</v>
      </c>
      <c r="AY541" s="16" t="s">
        <v>158</v>
      </c>
      <c r="BE541" s="229">
        <f>IF(N541="základní",J541,0)</f>
        <v>0</v>
      </c>
      <c r="BF541" s="229">
        <f>IF(N541="snížená",J541,0)</f>
        <v>0</v>
      </c>
      <c r="BG541" s="229">
        <f>IF(N541="zákl. přenesená",J541,0)</f>
        <v>0</v>
      </c>
      <c r="BH541" s="229">
        <f>IF(N541="sníž. přenesená",J541,0)</f>
        <v>0</v>
      </c>
      <c r="BI541" s="229">
        <f>IF(N541="nulová",J541,0)</f>
        <v>0</v>
      </c>
      <c r="BJ541" s="16" t="s">
        <v>86</v>
      </c>
      <c r="BK541" s="229">
        <f>ROUND(I541*H541,2)</f>
        <v>0</v>
      </c>
      <c r="BL541" s="16" t="s">
        <v>165</v>
      </c>
      <c r="BM541" s="228" t="s">
        <v>805</v>
      </c>
    </row>
    <row r="542" s="2" customFormat="1">
      <c r="A542" s="37"/>
      <c r="B542" s="38"/>
      <c r="C542" s="39"/>
      <c r="D542" s="230" t="s">
        <v>167</v>
      </c>
      <c r="E542" s="39"/>
      <c r="F542" s="231" t="s">
        <v>806</v>
      </c>
      <c r="G542" s="39"/>
      <c r="H542" s="39"/>
      <c r="I542" s="232"/>
      <c r="J542" s="39"/>
      <c r="K542" s="39"/>
      <c r="L542" s="43"/>
      <c r="M542" s="233"/>
      <c r="N542" s="234"/>
      <c r="O542" s="90"/>
      <c r="P542" s="90"/>
      <c r="Q542" s="90"/>
      <c r="R542" s="90"/>
      <c r="S542" s="90"/>
      <c r="T542" s="91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T542" s="16" t="s">
        <v>167</v>
      </c>
      <c r="AU542" s="16" t="s">
        <v>88</v>
      </c>
    </row>
    <row r="543" s="13" customFormat="1">
      <c r="A543" s="13"/>
      <c r="B543" s="235"/>
      <c r="C543" s="236"/>
      <c r="D543" s="230" t="s">
        <v>169</v>
      </c>
      <c r="E543" s="237" t="s">
        <v>1</v>
      </c>
      <c r="F543" s="238" t="s">
        <v>807</v>
      </c>
      <c r="G543" s="236"/>
      <c r="H543" s="239">
        <v>11.837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5" t="s">
        <v>169</v>
      </c>
      <c r="AU543" s="245" t="s">
        <v>88</v>
      </c>
      <c r="AV543" s="13" t="s">
        <v>88</v>
      </c>
      <c r="AW543" s="13" t="s">
        <v>33</v>
      </c>
      <c r="AX543" s="13" t="s">
        <v>78</v>
      </c>
      <c r="AY543" s="245" t="s">
        <v>158</v>
      </c>
    </row>
    <row r="544" s="2" customFormat="1" ht="16.5" customHeight="1">
      <c r="A544" s="37"/>
      <c r="B544" s="38"/>
      <c r="C544" s="217" t="s">
        <v>808</v>
      </c>
      <c r="D544" s="217" t="s">
        <v>160</v>
      </c>
      <c r="E544" s="218" t="s">
        <v>809</v>
      </c>
      <c r="F544" s="219" t="s">
        <v>810</v>
      </c>
      <c r="G544" s="220" t="s">
        <v>231</v>
      </c>
      <c r="H544" s="221">
        <v>6.2370000000000001</v>
      </c>
      <c r="I544" s="222"/>
      <c r="J544" s="223">
        <f>ROUND(I544*H544,2)</f>
        <v>0</v>
      </c>
      <c r="K544" s="219" t="s">
        <v>164</v>
      </c>
      <c r="L544" s="43"/>
      <c r="M544" s="224" t="s">
        <v>1</v>
      </c>
      <c r="N544" s="225" t="s">
        <v>43</v>
      </c>
      <c r="O544" s="90"/>
      <c r="P544" s="226">
        <f>O544*H544</f>
        <v>0</v>
      </c>
      <c r="Q544" s="226">
        <v>0</v>
      </c>
      <c r="R544" s="226">
        <f>Q544*H544</f>
        <v>0</v>
      </c>
      <c r="S544" s="226">
        <v>0</v>
      </c>
      <c r="T544" s="227">
        <f>S544*H544</f>
        <v>0</v>
      </c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R544" s="228" t="s">
        <v>165</v>
      </c>
      <c r="AT544" s="228" t="s">
        <v>160</v>
      </c>
      <c r="AU544" s="228" t="s">
        <v>88</v>
      </c>
      <c r="AY544" s="16" t="s">
        <v>158</v>
      </c>
      <c r="BE544" s="229">
        <f>IF(N544="základní",J544,0)</f>
        <v>0</v>
      </c>
      <c r="BF544" s="229">
        <f>IF(N544="snížená",J544,0)</f>
        <v>0</v>
      </c>
      <c r="BG544" s="229">
        <f>IF(N544="zákl. přenesená",J544,0)</f>
        <v>0</v>
      </c>
      <c r="BH544" s="229">
        <f>IF(N544="sníž. přenesená",J544,0)</f>
        <v>0</v>
      </c>
      <c r="BI544" s="229">
        <f>IF(N544="nulová",J544,0)</f>
        <v>0</v>
      </c>
      <c r="BJ544" s="16" t="s">
        <v>86</v>
      </c>
      <c r="BK544" s="229">
        <f>ROUND(I544*H544,2)</f>
        <v>0</v>
      </c>
      <c r="BL544" s="16" t="s">
        <v>165</v>
      </c>
      <c r="BM544" s="228" t="s">
        <v>811</v>
      </c>
    </row>
    <row r="545" s="2" customFormat="1">
      <c r="A545" s="37"/>
      <c r="B545" s="38"/>
      <c r="C545" s="39"/>
      <c r="D545" s="230" t="s">
        <v>167</v>
      </c>
      <c r="E545" s="39"/>
      <c r="F545" s="231" t="s">
        <v>812</v>
      </c>
      <c r="G545" s="39"/>
      <c r="H545" s="39"/>
      <c r="I545" s="232"/>
      <c r="J545" s="39"/>
      <c r="K545" s="39"/>
      <c r="L545" s="43"/>
      <c r="M545" s="233"/>
      <c r="N545" s="234"/>
      <c r="O545" s="90"/>
      <c r="P545" s="90"/>
      <c r="Q545" s="90"/>
      <c r="R545" s="90"/>
      <c r="S545" s="90"/>
      <c r="T545" s="91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T545" s="16" t="s">
        <v>167</v>
      </c>
      <c r="AU545" s="16" t="s">
        <v>88</v>
      </c>
    </row>
    <row r="546" s="13" customFormat="1">
      <c r="A546" s="13"/>
      <c r="B546" s="235"/>
      <c r="C546" s="236"/>
      <c r="D546" s="230" t="s">
        <v>169</v>
      </c>
      <c r="E546" s="237" t="s">
        <v>1</v>
      </c>
      <c r="F546" s="238" t="s">
        <v>813</v>
      </c>
      <c r="G546" s="236"/>
      <c r="H546" s="239">
        <v>6.2370000000000001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169</v>
      </c>
      <c r="AU546" s="245" t="s">
        <v>88</v>
      </c>
      <c r="AV546" s="13" t="s">
        <v>88</v>
      </c>
      <c r="AW546" s="13" t="s">
        <v>33</v>
      </c>
      <c r="AX546" s="13" t="s">
        <v>78</v>
      </c>
      <c r="AY546" s="245" t="s">
        <v>158</v>
      </c>
    </row>
    <row r="547" s="2" customFormat="1" ht="16.5" customHeight="1">
      <c r="A547" s="37"/>
      <c r="B547" s="38"/>
      <c r="C547" s="217" t="s">
        <v>814</v>
      </c>
      <c r="D547" s="217" t="s">
        <v>160</v>
      </c>
      <c r="E547" s="218" t="s">
        <v>815</v>
      </c>
      <c r="F547" s="219" t="s">
        <v>816</v>
      </c>
      <c r="G547" s="220" t="s">
        <v>231</v>
      </c>
      <c r="H547" s="221">
        <v>-4.0579999999999998</v>
      </c>
      <c r="I547" s="222"/>
      <c r="J547" s="223">
        <f>ROUND(I547*H547,2)</f>
        <v>0</v>
      </c>
      <c r="K547" s="219" t="s">
        <v>1</v>
      </c>
      <c r="L547" s="43"/>
      <c r="M547" s="224" t="s">
        <v>1</v>
      </c>
      <c r="N547" s="225" t="s">
        <v>43</v>
      </c>
      <c r="O547" s="90"/>
      <c r="P547" s="226">
        <f>O547*H547</f>
        <v>0</v>
      </c>
      <c r="Q547" s="226">
        <v>0</v>
      </c>
      <c r="R547" s="226">
        <f>Q547*H547</f>
        <v>0</v>
      </c>
      <c r="S547" s="226">
        <v>0</v>
      </c>
      <c r="T547" s="227">
        <f>S547*H547</f>
        <v>0</v>
      </c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R547" s="228" t="s">
        <v>165</v>
      </c>
      <c r="AT547" s="228" t="s">
        <v>160</v>
      </c>
      <c r="AU547" s="228" t="s">
        <v>88</v>
      </c>
      <c r="AY547" s="16" t="s">
        <v>158</v>
      </c>
      <c r="BE547" s="229">
        <f>IF(N547="základní",J547,0)</f>
        <v>0</v>
      </c>
      <c r="BF547" s="229">
        <f>IF(N547="snížená",J547,0)</f>
        <v>0</v>
      </c>
      <c r="BG547" s="229">
        <f>IF(N547="zákl. přenesená",J547,0)</f>
        <v>0</v>
      </c>
      <c r="BH547" s="229">
        <f>IF(N547="sníž. přenesená",J547,0)</f>
        <v>0</v>
      </c>
      <c r="BI547" s="229">
        <f>IF(N547="nulová",J547,0)</f>
        <v>0</v>
      </c>
      <c r="BJ547" s="16" t="s">
        <v>86</v>
      </c>
      <c r="BK547" s="229">
        <f>ROUND(I547*H547,2)</f>
        <v>0</v>
      </c>
      <c r="BL547" s="16" t="s">
        <v>165</v>
      </c>
      <c r="BM547" s="228" t="s">
        <v>817</v>
      </c>
    </row>
    <row r="548" s="2" customFormat="1">
      <c r="A548" s="37"/>
      <c r="B548" s="38"/>
      <c r="C548" s="39"/>
      <c r="D548" s="230" t="s">
        <v>167</v>
      </c>
      <c r="E548" s="39"/>
      <c r="F548" s="231" t="s">
        <v>816</v>
      </c>
      <c r="G548" s="39"/>
      <c r="H548" s="39"/>
      <c r="I548" s="232"/>
      <c r="J548" s="39"/>
      <c r="K548" s="39"/>
      <c r="L548" s="43"/>
      <c r="M548" s="233"/>
      <c r="N548" s="234"/>
      <c r="O548" s="90"/>
      <c r="P548" s="90"/>
      <c r="Q548" s="90"/>
      <c r="R548" s="90"/>
      <c r="S548" s="90"/>
      <c r="T548" s="91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T548" s="16" t="s">
        <v>167</v>
      </c>
      <c r="AU548" s="16" t="s">
        <v>88</v>
      </c>
    </row>
    <row r="549" s="13" customFormat="1">
      <c r="A549" s="13"/>
      <c r="B549" s="235"/>
      <c r="C549" s="236"/>
      <c r="D549" s="230" t="s">
        <v>169</v>
      </c>
      <c r="E549" s="237" t="s">
        <v>1</v>
      </c>
      <c r="F549" s="238" t="s">
        <v>818</v>
      </c>
      <c r="G549" s="236"/>
      <c r="H549" s="239">
        <v>-4.0579999999999998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5" t="s">
        <v>169</v>
      </c>
      <c r="AU549" s="245" t="s">
        <v>88</v>
      </c>
      <c r="AV549" s="13" t="s">
        <v>88</v>
      </c>
      <c r="AW549" s="13" t="s">
        <v>33</v>
      </c>
      <c r="AX549" s="13" t="s">
        <v>78</v>
      </c>
      <c r="AY549" s="245" t="s">
        <v>158</v>
      </c>
    </row>
    <row r="550" s="12" customFormat="1" ht="22.8" customHeight="1">
      <c r="A550" s="12"/>
      <c r="B550" s="201"/>
      <c r="C550" s="202"/>
      <c r="D550" s="203" t="s">
        <v>77</v>
      </c>
      <c r="E550" s="215" t="s">
        <v>819</v>
      </c>
      <c r="F550" s="215" t="s">
        <v>820</v>
      </c>
      <c r="G550" s="202"/>
      <c r="H550" s="202"/>
      <c r="I550" s="205"/>
      <c r="J550" s="216">
        <f>BK550</f>
        <v>0</v>
      </c>
      <c r="K550" s="202"/>
      <c r="L550" s="207"/>
      <c r="M550" s="208"/>
      <c r="N550" s="209"/>
      <c r="O550" s="209"/>
      <c r="P550" s="210">
        <f>SUM(P551:P552)</f>
        <v>0</v>
      </c>
      <c r="Q550" s="209"/>
      <c r="R550" s="210">
        <f>SUM(R551:R552)</f>
        <v>0</v>
      </c>
      <c r="S550" s="209"/>
      <c r="T550" s="211">
        <f>SUM(T551:T552)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12" t="s">
        <v>86</v>
      </c>
      <c r="AT550" s="213" t="s">
        <v>77</v>
      </c>
      <c r="AU550" s="213" t="s">
        <v>86</v>
      </c>
      <c r="AY550" s="212" t="s">
        <v>158</v>
      </c>
      <c r="BK550" s="214">
        <f>SUM(BK551:BK552)</f>
        <v>0</v>
      </c>
    </row>
    <row r="551" s="2" customFormat="1" ht="16.5" customHeight="1">
      <c r="A551" s="37"/>
      <c r="B551" s="38"/>
      <c r="C551" s="217" t="s">
        <v>821</v>
      </c>
      <c r="D551" s="217" t="s">
        <v>160</v>
      </c>
      <c r="E551" s="218" t="s">
        <v>822</v>
      </c>
      <c r="F551" s="219" t="s">
        <v>823</v>
      </c>
      <c r="G551" s="220" t="s">
        <v>231</v>
      </c>
      <c r="H551" s="221">
        <v>233.66200000000001</v>
      </c>
      <c r="I551" s="222"/>
      <c r="J551" s="223">
        <f>ROUND(I551*H551,2)</f>
        <v>0</v>
      </c>
      <c r="K551" s="219" t="s">
        <v>164</v>
      </c>
      <c r="L551" s="43"/>
      <c r="M551" s="224" t="s">
        <v>1</v>
      </c>
      <c r="N551" s="225" t="s">
        <v>43</v>
      </c>
      <c r="O551" s="90"/>
      <c r="P551" s="226">
        <f>O551*H551</f>
        <v>0</v>
      </c>
      <c r="Q551" s="226">
        <v>0</v>
      </c>
      <c r="R551" s="226">
        <f>Q551*H551</f>
        <v>0</v>
      </c>
      <c r="S551" s="226">
        <v>0</v>
      </c>
      <c r="T551" s="227">
        <f>S551*H551</f>
        <v>0</v>
      </c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R551" s="228" t="s">
        <v>165</v>
      </c>
      <c r="AT551" s="228" t="s">
        <v>160</v>
      </c>
      <c r="AU551" s="228" t="s">
        <v>88</v>
      </c>
      <c r="AY551" s="16" t="s">
        <v>158</v>
      </c>
      <c r="BE551" s="229">
        <f>IF(N551="základní",J551,0)</f>
        <v>0</v>
      </c>
      <c r="BF551" s="229">
        <f>IF(N551="snížená",J551,0)</f>
        <v>0</v>
      </c>
      <c r="BG551" s="229">
        <f>IF(N551="zákl. přenesená",J551,0)</f>
        <v>0</v>
      </c>
      <c r="BH551" s="229">
        <f>IF(N551="sníž. přenesená",J551,0)</f>
        <v>0</v>
      </c>
      <c r="BI551" s="229">
        <f>IF(N551="nulová",J551,0)</f>
        <v>0</v>
      </c>
      <c r="BJ551" s="16" t="s">
        <v>86</v>
      </c>
      <c r="BK551" s="229">
        <f>ROUND(I551*H551,2)</f>
        <v>0</v>
      </c>
      <c r="BL551" s="16" t="s">
        <v>165</v>
      </c>
      <c r="BM551" s="228" t="s">
        <v>824</v>
      </c>
    </row>
    <row r="552" s="2" customFormat="1">
      <c r="A552" s="37"/>
      <c r="B552" s="38"/>
      <c r="C552" s="39"/>
      <c r="D552" s="230" t="s">
        <v>167</v>
      </c>
      <c r="E552" s="39"/>
      <c r="F552" s="231" t="s">
        <v>825</v>
      </c>
      <c r="G552" s="39"/>
      <c r="H552" s="39"/>
      <c r="I552" s="232"/>
      <c r="J552" s="39"/>
      <c r="K552" s="39"/>
      <c r="L552" s="43"/>
      <c r="M552" s="233"/>
      <c r="N552" s="234"/>
      <c r="O552" s="90"/>
      <c r="P552" s="90"/>
      <c r="Q552" s="90"/>
      <c r="R552" s="90"/>
      <c r="S552" s="90"/>
      <c r="T552" s="91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T552" s="16" t="s">
        <v>167</v>
      </c>
      <c r="AU552" s="16" t="s">
        <v>88</v>
      </c>
    </row>
    <row r="553" s="12" customFormat="1" ht="25.92" customHeight="1">
      <c r="A553" s="12"/>
      <c r="B553" s="201"/>
      <c r="C553" s="202"/>
      <c r="D553" s="203" t="s">
        <v>77</v>
      </c>
      <c r="E553" s="204" t="s">
        <v>826</v>
      </c>
      <c r="F553" s="204" t="s">
        <v>827</v>
      </c>
      <c r="G553" s="202"/>
      <c r="H553" s="202"/>
      <c r="I553" s="205"/>
      <c r="J553" s="206">
        <f>BK553</f>
        <v>0</v>
      </c>
      <c r="K553" s="202"/>
      <c r="L553" s="207"/>
      <c r="M553" s="208"/>
      <c r="N553" s="209"/>
      <c r="O553" s="209"/>
      <c r="P553" s="210">
        <f>P554+P565+P616+P629+P649+P668+P690</f>
        <v>0</v>
      </c>
      <c r="Q553" s="209"/>
      <c r="R553" s="210">
        <f>R554+R565+R616+R629+R649+R668+R690</f>
        <v>31.678579300000003</v>
      </c>
      <c r="S553" s="209"/>
      <c r="T553" s="211">
        <f>T554+T565+T616+T629+T649+T668+T690</f>
        <v>0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12" t="s">
        <v>88</v>
      </c>
      <c r="AT553" s="213" t="s">
        <v>77</v>
      </c>
      <c r="AU553" s="213" t="s">
        <v>78</v>
      </c>
      <c r="AY553" s="212" t="s">
        <v>158</v>
      </c>
      <c r="BK553" s="214">
        <f>BK554+BK565+BK616+BK629+BK649+BK668+BK690</f>
        <v>0</v>
      </c>
    </row>
    <row r="554" s="12" customFormat="1" ht="22.8" customHeight="1">
      <c r="A554" s="12"/>
      <c r="B554" s="201"/>
      <c r="C554" s="202"/>
      <c r="D554" s="203" t="s">
        <v>77</v>
      </c>
      <c r="E554" s="215" t="s">
        <v>828</v>
      </c>
      <c r="F554" s="215" t="s">
        <v>829</v>
      </c>
      <c r="G554" s="202"/>
      <c r="H554" s="202"/>
      <c r="I554" s="205"/>
      <c r="J554" s="216">
        <f>BK554</f>
        <v>0</v>
      </c>
      <c r="K554" s="202"/>
      <c r="L554" s="207"/>
      <c r="M554" s="208"/>
      <c r="N554" s="209"/>
      <c r="O554" s="209"/>
      <c r="P554" s="210">
        <f>SUM(P555:P564)</f>
        <v>0</v>
      </c>
      <c r="Q554" s="209"/>
      <c r="R554" s="210">
        <f>SUM(R555:R564)</f>
        <v>0.059450400000000007</v>
      </c>
      <c r="S554" s="209"/>
      <c r="T554" s="211">
        <f>SUM(T555:T564)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12" t="s">
        <v>88</v>
      </c>
      <c r="AT554" s="213" t="s">
        <v>77</v>
      </c>
      <c r="AU554" s="213" t="s">
        <v>86</v>
      </c>
      <c r="AY554" s="212" t="s">
        <v>158</v>
      </c>
      <c r="BK554" s="214">
        <f>SUM(BK555:BK564)</f>
        <v>0</v>
      </c>
    </row>
    <row r="555" s="2" customFormat="1" ht="16.5" customHeight="1">
      <c r="A555" s="37"/>
      <c r="B555" s="38"/>
      <c r="C555" s="217" t="s">
        <v>830</v>
      </c>
      <c r="D555" s="217" t="s">
        <v>160</v>
      </c>
      <c r="E555" s="218" t="s">
        <v>831</v>
      </c>
      <c r="F555" s="219" t="s">
        <v>832</v>
      </c>
      <c r="G555" s="220" t="s">
        <v>288</v>
      </c>
      <c r="H555" s="221">
        <v>89.602000000000004</v>
      </c>
      <c r="I555" s="222"/>
      <c r="J555" s="223">
        <f>ROUND(I555*H555,2)</f>
        <v>0</v>
      </c>
      <c r="K555" s="219" t="s">
        <v>164</v>
      </c>
      <c r="L555" s="43"/>
      <c r="M555" s="224" t="s">
        <v>1</v>
      </c>
      <c r="N555" s="225" t="s">
        <v>43</v>
      </c>
      <c r="O555" s="90"/>
      <c r="P555" s="226">
        <f>O555*H555</f>
        <v>0</v>
      </c>
      <c r="Q555" s="226">
        <v>0.00040000000000000002</v>
      </c>
      <c r="R555" s="226">
        <f>Q555*H555</f>
        <v>0.035840800000000006</v>
      </c>
      <c r="S555" s="226">
        <v>0</v>
      </c>
      <c r="T555" s="227">
        <f>S555*H555</f>
        <v>0</v>
      </c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R555" s="228" t="s">
        <v>270</v>
      </c>
      <c r="AT555" s="228" t="s">
        <v>160</v>
      </c>
      <c r="AU555" s="228" t="s">
        <v>88</v>
      </c>
      <c r="AY555" s="16" t="s">
        <v>158</v>
      </c>
      <c r="BE555" s="229">
        <f>IF(N555="základní",J555,0)</f>
        <v>0</v>
      </c>
      <c r="BF555" s="229">
        <f>IF(N555="snížená",J555,0)</f>
        <v>0</v>
      </c>
      <c r="BG555" s="229">
        <f>IF(N555="zákl. přenesená",J555,0)</f>
        <v>0</v>
      </c>
      <c r="BH555" s="229">
        <f>IF(N555="sníž. přenesená",J555,0)</f>
        <v>0</v>
      </c>
      <c r="BI555" s="229">
        <f>IF(N555="nulová",J555,0)</f>
        <v>0</v>
      </c>
      <c r="BJ555" s="16" t="s">
        <v>86</v>
      </c>
      <c r="BK555" s="229">
        <f>ROUND(I555*H555,2)</f>
        <v>0</v>
      </c>
      <c r="BL555" s="16" t="s">
        <v>270</v>
      </c>
      <c r="BM555" s="228" t="s">
        <v>833</v>
      </c>
    </row>
    <row r="556" s="2" customFormat="1">
      <c r="A556" s="37"/>
      <c r="B556" s="38"/>
      <c r="C556" s="39"/>
      <c r="D556" s="230" t="s">
        <v>167</v>
      </c>
      <c r="E556" s="39"/>
      <c r="F556" s="231" t="s">
        <v>834</v>
      </c>
      <c r="G556" s="39"/>
      <c r="H556" s="39"/>
      <c r="I556" s="232"/>
      <c r="J556" s="39"/>
      <c r="K556" s="39"/>
      <c r="L556" s="43"/>
      <c r="M556" s="233"/>
      <c r="N556" s="234"/>
      <c r="O556" s="90"/>
      <c r="P556" s="90"/>
      <c r="Q556" s="90"/>
      <c r="R556" s="90"/>
      <c r="S556" s="90"/>
      <c r="T556" s="91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T556" s="16" t="s">
        <v>167</v>
      </c>
      <c r="AU556" s="16" t="s">
        <v>88</v>
      </c>
    </row>
    <row r="557" s="13" customFormat="1">
      <c r="A557" s="13"/>
      <c r="B557" s="235"/>
      <c r="C557" s="236"/>
      <c r="D557" s="230" t="s">
        <v>169</v>
      </c>
      <c r="E557" s="237" t="s">
        <v>1</v>
      </c>
      <c r="F557" s="238" t="s">
        <v>835</v>
      </c>
      <c r="G557" s="236"/>
      <c r="H557" s="239">
        <v>82.140000000000001</v>
      </c>
      <c r="I557" s="240"/>
      <c r="J557" s="236"/>
      <c r="K557" s="236"/>
      <c r="L557" s="241"/>
      <c r="M557" s="242"/>
      <c r="N557" s="243"/>
      <c r="O557" s="243"/>
      <c r="P557" s="243"/>
      <c r="Q557" s="243"/>
      <c r="R557" s="243"/>
      <c r="S557" s="243"/>
      <c r="T557" s="24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5" t="s">
        <v>169</v>
      </c>
      <c r="AU557" s="245" t="s">
        <v>88</v>
      </c>
      <c r="AV557" s="13" t="s">
        <v>88</v>
      </c>
      <c r="AW557" s="13" t="s">
        <v>33</v>
      </c>
      <c r="AX557" s="13" t="s">
        <v>78</v>
      </c>
      <c r="AY557" s="245" t="s">
        <v>158</v>
      </c>
    </row>
    <row r="558" s="13" customFormat="1">
      <c r="A558" s="13"/>
      <c r="B558" s="235"/>
      <c r="C558" s="236"/>
      <c r="D558" s="230" t="s">
        <v>169</v>
      </c>
      <c r="E558" s="237" t="s">
        <v>1</v>
      </c>
      <c r="F558" s="238" t="s">
        <v>836</v>
      </c>
      <c r="G558" s="236"/>
      <c r="H558" s="239">
        <v>7.4619999999999997</v>
      </c>
      <c r="I558" s="240"/>
      <c r="J558" s="236"/>
      <c r="K558" s="236"/>
      <c r="L558" s="241"/>
      <c r="M558" s="242"/>
      <c r="N558" s="243"/>
      <c r="O558" s="243"/>
      <c r="P558" s="243"/>
      <c r="Q558" s="243"/>
      <c r="R558" s="243"/>
      <c r="S558" s="243"/>
      <c r="T558" s="24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5" t="s">
        <v>169</v>
      </c>
      <c r="AU558" s="245" t="s">
        <v>88</v>
      </c>
      <c r="AV558" s="13" t="s">
        <v>88</v>
      </c>
      <c r="AW558" s="13" t="s">
        <v>33</v>
      </c>
      <c r="AX558" s="13" t="s">
        <v>78</v>
      </c>
      <c r="AY558" s="245" t="s">
        <v>158</v>
      </c>
    </row>
    <row r="559" s="2" customFormat="1" ht="16.5" customHeight="1">
      <c r="A559" s="37"/>
      <c r="B559" s="38"/>
      <c r="C559" s="217" t="s">
        <v>837</v>
      </c>
      <c r="D559" s="217" t="s">
        <v>160</v>
      </c>
      <c r="E559" s="218" t="s">
        <v>838</v>
      </c>
      <c r="F559" s="219" t="s">
        <v>839</v>
      </c>
      <c r="G559" s="220" t="s">
        <v>199</v>
      </c>
      <c r="H559" s="221">
        <v>147.56</v>
      </c>
      <c r="I559" s="222"/>
      <c r="J559" s="223">
        <f>ROUND(I559*H559,2)</f>
        <v>0</v>
      </c>
      <c r="K559" s="219" t="s">
        <v>164</v>
      </c>
      <c r="L559" s="43"/>
      <c r="M559" s="224" t="s">
        <v>1</v>
      </c>
      <c r="N559" s="225" t="s">
        <v>43</v>
      </c>
      <c r="O559" s="90"/>
      <c r="P559" s="226">
        <f>O559*H559</f>
        <v>0</v>
      </c>
      <c r="Q559" s="226">
        <v>0.00016000000000000001</v>
      </c>
      <c r="R559" s="226">
        <f>Q559*H559</f>
        <v>0.023609600000000001</v>
      </c>
      <c r="S559" s="226">
        <v>0</v>
      </c>
      <c r="T559" s="227">
        <f>S559*H559</f>
        <v>0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228" t="s">
        <v>270</v>
      </c>
      <c r="AT559" s="228" t="s">
        <v>160</v>
      </c>
      <c r="AU559" s="228" t="s">
        <v>88</v>
      </c>
      <c r="AY559" s="16" t="s">
        <v>158</v>
      </c>
      <c r="BE559" s="229">
        <f>IF(N559="základní",J559,0)</f>
        <v>0</v>
      </c>
      <c r="BF559" s="229">
        <f>IF(N559="snížená",J559,0)</f>
        <v>0</v>
      </c>
      <c r="BG559" s="229">
        <f>IF(N559="zákl. přenesená",J559,0)</f>
        <v>0</v>
      </c>
      <c r="BH559" s="229">
        <f>IF(N559="sníž. přenesená",J559,0)</f>
        <v>0</v>
      </c>
      <c r="BI559" s="229">
        <f>IF(N559="nulová",J559,0)</f>
        <v>0</v>
      </c>
      <c r="BJ559" s="16" t="s">
        <v>86</v>
      </c>
      <c r="BK559" s="229">
        <f>ROUND(I559*H559,2)</f>
        <v>0</v>
      </c>
      <c r="BL559" s="16" t="s">
        <v>270</v>
      </c>
      <c r="BM559" s="228" t="s">
        <v>840</v>
      </c>
    </row>
    <row r="560" s="2" customFormat="1">
      <c r="A560" s="37"/>
      <c r="B560" s="38"/>
      <c r="C560" s="39"/>
      <c r="D560" s="230" t="s">
        <v>167</v>
      </c>
      <c r="E560" s="39"/>
      <c r="F560" s="231" t="s">
        <v>841</v>
      </c>
      <c r="G560" s="39"/>
      <c r="H560" s="39"/>
      <c r="I560" s="232"/>
      <c r="J560" s="39"/>
      <c r="K560" s="39"/>
      <c r="L560" s="43"/>
      <c r="M560" s="233"/>
      <c r="N560" s="234"/>
      <c r="O560" s="90"/>
      <c r="P560" s="90"/>
      <c r="Q560" s="90"/>
      <c r="R560" s="90"/>
      <c r="S560" s="90"/>
      <c r="T560" s="91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T560" s="16" t="s">
        <v>167</v>
      </c>
      <c r="AU560" s="16" t="s">
        <v>88</v>
      </c>
    </row>
    <row r="561" s="13" customFormat="1">
      <c r="A561" s="13"/>
      <c r="B561" s="235"/>
      <c r="C561" s="236"/>
      <c r="D561" s="230" t="s">
        <v>169</v>
      </c>
      <c r="E561" s="237" t="s">
        <v>1</v>
      </c>
      <c r="F561" s="238" t="s">
        <v>842</v>
      </c>
      <c r="G561" s="236"/>
      <c r="H561" s="239">
        <v>136.90000000000001</v>
      </c>
      <c r="I561" s="240"/>
      <c r="J561" s="236"/>
      <c r="K561" s="236"/>
      <c r="L561" s="241"/>
      <c r="M561" s="242"/>
      <c r="N561" s="243"/>
      <c r="O561" s="243"/>
      <c r="P561" s="243"/>
      <c r="Q561" s="243"/>
      <c r="R561" s="243"/>
      <c r="S561" s="243"/>
      <c r="T561" s="24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5" t="s">
        <v>169</v>
      </c>
      <c r="AU561" s="245" t="s">
        <v>88</v>
      </c>
      <c r="AV561" s="13" t="s">
        <v>88</v>
      </c>
      <c r="AW561" s="13" t="s">
        <v>33</v>
      </c>
      <c r="AX561" s="13" t="s">
        <v>78</v>
      </c>
      <c r="AY561" s="245" t="s">
        <v>158</v>
      </c>
    </row>
    <row r="562" s="13" customFormat="1">
      <c r="A562" s="13"/>
      <c r="B562" s="235"/>
      <c r="C562" s="236"/>
      <c r="D562" s="230" t="s">
        <v>169</v>
      </c>
      <c r="E562" s="237" t="s">
        <v>1</v>
      </c>
      <c r="F562" s="238" t="s">
        <v>843</v>
      </c>
      <c r="G562" s="236"/>
      <c r="H562" s="239">
        <v>10.66</v>
      </c>
      <c r="I562" s="240"/>
      <c r="J562" s="236"/>
      <c r="K562" s="236"/>
      <c r="L562" s="241"/>
      <c r="M562" s="242"/>
      <c r="N562" s="243"/>
      <c r="O562" s="243"/>
      <c r="P562" s="243"/>
      <c r="Q562" s="243"/>
      <c r="R562" s="243"/>
      <c r="S562" s="243"/>
      <c r="T562" s="24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5" t="s">
        <v>169</v>
      </c>
      <c r="AU562" s="245" t="s">
        <v>88</v>
      </c>
      <c r="AV562" s="13" t="s">
        <v>88</v>
      </c>
      <c r="AW562" s="13" t="s">
        <v>33</v>
      </c>
      <c r="AX562" s="13" t="s">
        <v>78</v>
      </c>
      <c r="AY562" s="245" t="s">
        <v>158</v>
      </c>
    </row>
    <row r="563" s="2" customFormat="1" ht="16.5" customHeight="1">
      <c r="A563" s="37"/>
      <c r="B563" s="38"/>
      <c r="C563" s="217" t="s">
        <v>844</v>
      </c>
      <c r="D563" s="217" t="s">
        <v>160</v>
      </c>
      <c r="E563" s="218" t="s">
        <v>845</v>
      </c>
      <c r="F563" s="219" t="s">
        <v>846</v>
      </c>
      <c r="G563" s="220" t="s">
        <v>231</v>
      </c>
      <c r="H563" s="221">
        <v>0.058999999999999997</v>
      </c>
      <c r="I563" s="222"/>
      <c r="J563" s="223">
        <f>ROUND(I563*H563,2)</f>
        <v>0</v>
      </c>
      <c r="K563" s="219" t="s">
        <v>164</v>
      </c>
      <c r="L563" s="43"/>
      <c r="M563" s="224" t="s">
        <v>1</v>
      </c>
      <c r="N563" s="225" t="s">
        <v>43</v>
      </c>
      <c r="O563" s="90"/>
      <c r="P563" s="226">
        <f>O563*H563</f>
        <v>0</v>
      </c>
      <c r="Q563" s="226">
        <v>0</v>
      </c>
      <c r="R563" s="226">
        <f>Q563*H563</f>
        <v>0</v>
      </c>
      <c r="S563" s="226">
        <v>0</v>
      </c>
      <c r="T563" s="227">
        <f>S563*H563</f>
        <v>0</v>
      </c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R563" s="228" t="s">
        <v>270</v>
      </c>
      <c r="AT563" s="228" t="s">
        <v>160</v>
      </c>
      <c r="AU563" s="228" t="s">
        <v>88</v>
      </c>
      <c r="AY563" s="16" t="s">
        <v>158</v>
      </c>
      <c r="BE563" s="229">
        <f>IF(N563="základní",J563,0)</f>
        <v>0</v>
      </c>
      <c r="BF563" s="229">
        <f>IF(N563="snížená",J563,0)</f>
        <v>0</v>
      </c>
      <c r="BG563" s="229">
        <f>IF(N563="zákl. přenesená",J563,0)</f>
        <v>0</v>
      </c>
      <c r="BH563" s="229">
        <f>IF(N563="sníž. přenesená",J563,0)</f>
        <v>0</v>
      </c>
      <c r="BI563" s="229">
        <f>IF(N563="nulová",J563,0)</f>
        <v>0</v>
      </c>
      <c r="BJ563" s="16" t="s">
        <v>86</v>
      </c>
      <c r="BK563" s="229">
        <f>ROUND(I563*H563,2)</f>
        <v>0</v>
      </c>
      <c r="BL563" s="16" t="s">
        <v>270</v>
      </c>
      <c r="BM563" s="228" t="s">
        <v>847</v>
      </c>
    </row>
    <row r="564" s="2" customFormat="1">
      <c r="A564" s="37"/>
      <c r="B564" s="38"/>
      <c r="C564" s="39"/>
      <c r="D564" s="230" t="s">
        <v>167</v>
      </c>
      <c r="E564" s="39"/>
      <c r="F564" s="231" t="s">
        <v>848</v>
      </c>
      <c r="G564" s="39"/>
      <c r="H564" s="39"/>
      <c r="I564" s="232"/>
      <c r="J564" s="39"/>
      <c r="K564" s="39"/>
      <c r="L564" s="43"/>
      <c r="M564" s="233"/>
      <c r="N564" s="234"/>
      <c r="O564" s="90"/>
      <c r="P564" s="90"/>
      <c r="Q564" s="90"/>
      <c r="R564" s="90"/>
      <c r="S564" s="90"/>
      <c r="T564" s="91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T564" s="16" t="s">
        <v>167</v>
      </c>
      <c r="AU564" s="16" t="s">
        <v>88</v>
      </c>
    </row>
    <row r="565" s="12" customFormat="1" ht="22.8" customHeight="1">
      <c r="A565" s="12"/>
      <c r="B565" s="201"/>
      <c r="C565" s="202"/>
      <c r="D565" s="203" t="s">
        <v>77</v>
      </c>
      <c r="E565" s="215" t="s">
        <v>849</v>
      </c>
      <c r="F565" s="215" t="s">
        <v>850</v>
      </c>
      <c r="G565" s="202"/>
      <c r="H565" s="202"/>
      <c r="I565" s="205"/>
      <c r="J565" s="216">
        <f>BK565</f>
        <v>0</v>
      </c>
      <c r="K565" s="202"/>
      <c r="L565" s="207"/>
      <c r="M565" s="208"/>
      <c r="N565" s="209"/>
      <c r="O565" s="209"/>
      <c r="P565" s="210">
        <f>SUM(P566:P615)</f>
        <v>0</v>
      </c>
      <c r="Q565" s="209"/>
      <c r="R565" s="210">
        <f>SUM(R566:R615)</f>
        <v>3.2998631999999999</v>
      </c>
      <c r="S565" s="209"/>
      <c r="T565" s="211">
        <f>SUM(T566:T615)</f>
        <v>0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212" t="s">
        <v>88</v>
      </c>
      <c r="AT565" s="213" t="s">
        <v>77</v>
      </c>
      <c r="AU565" s="213" t="s">
        <v>86</v>
      </c>
      <c r="AY565" s="212" t="s">
        <v>158</v>
      </c>
      <c r="BK565" s="214">
        <f>SUM(BK566:BK615)</f>
        <v>0</v>
      </c>
    </row>
    <row r="566" s="2" customFormat="1" ht="21.75" customHeight="1">
      <c r="A566" s="37"/>
      <c r="B566" s="38"/>
      <c r="C566" s="217" t="s">
        <v>851</v>
      </c>
      <c r="D566" s="217" t="s">
        <v>160</v>
      </c>
      <c r="E566" s="218" t="s">
        <v>852</v>
      </c>
      <c r="F566" s="219" t="s">
        <v>853</v>
      </c>
      <c r="G566" s="220" t="s">
        <v>288</v>
      </c>
      <c r="H566" s="221">
        <v>623.66200000000003</v>
      </c>
      <c r="I566" s="222"/>
      <c r="J566" s="223">
        <f>ROUND(I566*H566,2)</f>
        <v>0</v>
      </c>
      <c r="K566" s="219" t="s">
        <v>164</v>
      </c>
      <c r="L566" s="43"/>
      <c r="M566" s="224" t="s">
        <v>1</v>
      </c>
      <c r="N566" s="225" t="s">
        <v>43</v>
      </c>
      <c r="O566" s="90"/>
      <c r="P566" s="226">
        <f>O566*H566</f>
        <v>0</v>
      </c>
      <c r="Q566" s="226">
        <v>0</v>
      </c>
      <c r="R566" s="226">
        <f>Q566*H566</f>
        <v>0</v>
      </c>
      <c r="S566" s="226">
        <v>0</v>
      </c>
      <c r="T566" s="227">
        <f>S566*H566</f>
        <v>0</v>
      </c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R566" s="228" t="s">
        <v>270</v>
      </c>
      <c r="AT566" s="228" t="s">
        <v>160</v>
      </c>
      <c r="AU566" s="228" t="s">
        <v>88</v>
      </c>
      <c r="AY566" s="16" t="s">
        <v>158</v>
      </c>
      <c r="BE566" s="229">
        <f>IF(N566="základní",J566,0)</f>
        <v>0</v>
      </c>
      <c r="BF566" s="229">
        <f>IF(N566="snížená",J566,0)</f>
        <v>0</v>
      </c>
      <c r="BG566" s="229">
        <f>IF(N566="zákl. přenesená",J566,0)</f>
        <v>0</v>
      </c>
      <c r="BH566" s="229">
        <f>IF(N566="sníž. přenesená",J566,0)</f>
        <v>0</v>
      </c>
      <c r="BI566" s="229">
        <f>IF(N566="nulová",J566,0)</f>
        <v>0</v>
      </c>
      <c r="BJ566" s="16" t="s">
        <v>86</v>
      </c>
      <c r="BK566" s="229">
        <f>ROUND(I566*H566,2)</f>
        <v>0</v>
      </c>
      <c r="BL566" s="16" t="s">
        <v>270</v>
      </c>
      <c r="BM566" s="228" t="s">
        <v>854</v>
      </c>
    </row>
    <row r="567" s="2" customFormat="1">
      <c r="A567" s="37"/>
      <c r="B567" s="38"/>
      <c r="C567" s="39"/>
      <c r="D567" s="230" t="s">
        <v>167</v>
      </c>
      <c r="E567" s="39"/>
      <c r="F567" s="231" t="s">
        <v>855</v>
      </c>
      <c r="G567" s="39"/>
      <c r="H567" s="39"/>
      <c r="I567" s="232"/>
      <c r="J567" s="39"/>
      <c r="K567" s="39"/>
      <c r="L567" s="43"/>
      <c r="M567" s="233"/>
      <c r="N567" s="234"/>
      <c r="O567" s="90"/>
      <c r="P567" s="90"/>
      <c r="Q567" s="90"/>
      <c r="R567" s="90"/>
      <c r="S567" s="90"/>
      <c r="T567" s="91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T567" s="16" t="s">
        <v>167</v>
      </c>
      <c r="AU567" s="16" t="s">
        <v>88</v>
      </c>
    </row>
    <row r="568" s="14" customFormat="1">
      <c r="A568" s="14"/>
      <c r="B568" s="246"/>
      <c r="C568" s="247"/>
      <c r="D568" s="230" t="s">
        <v>169</v>
      </c>
      <c r="E568" s="248" t="s">
        <v>1</v>
      </c>
      <c r="F568" s="249" t="s">
        <v>856</v>
      </c>
      <c r="G568" s="247"/>
      <c r="H568" s="248" t="s">
        <v>1</v>
      </c>
      <c r="I568" s="250"/>
      <c r="J568" s="247"/>
      <c r="K568" s="247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169</v>
      </c>
      <c r="AU568" s="255" t="s">
        <v>88</v>
      </c>
      <c r="AV568" s="14" t="s">
        <v>86</v>
      </c>
      <c r="AW568" s="14" t="s">
        <v>33</v>
      </c>
      <c r="AX568" s="14" t="s">
        <v>78</v>
      </c>
      <c r="AY568" s="255" t="s">
        <v>158</v>
      </c>
    </row>
    <row r="569" s="13" customFormat="1">
      <c r="A569" s="13"/>
      <c r="B569" s="235"/>
      <c r="C569" s="236"/>
      <c r="D569" s="230" t="s">
        <v>169</v>
      </c>
      <c r="E569" s="237" t="s">
        <v>1</v>
      </c>
      <c r="F569" s="238" t="s">
        <v>704</v>
      </c>
      <c r="G569" s="236"/>
      <c r="H569" s="239">
        <v>623.66200000000003</v>
      </c>
      <c r="I569" s="240"/>
      <c r="J569" s="236"/>
      <c r="K569" s="236"/>
      <c r="L569" s="241"/>
      <c r="M569" s="242"/>
      <c r="N569" s="243"/>
      <c r="O569" s="243"/>
      <c r="P569" s="243"/>
      <c r="Q569" s="243"/>
      <c r="R569" s="243"/>
      <c r="S569" s="243"/>
      <c r="T569" s="24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5" t="s">
        <v>169</v>
      </c>
      <c r="AU569" s="245" t="s">
        <v>88</v>
      </c>
      <c r="AV569" s="13" t="s">
        <v>88</v>
      </c>
      <c r="AW569" s="13" t="s">
        <v>33</v>
      </c>
      <c r="AX569" s="13" t="s">
        <v>78</v>
      </c>
      <c r="AY569" s="245" t="s">
        <v>158</v>
      </c>
    </row>
    <row r="570" s="2" customFormat="1" ht="16.5" customHeight="1">
      <c r="A570" s="37"/>
      <c r="B570" s="38"/>
      <c r="C570" s="217" t="s">
        <v>857</v>
      </c>
      <c r="D570" s="217" t="s">
        <v>160</v>
      </c>
      <c r="E570" s="218" t="s">
        <v>858</v>
      </c>
      <c r="F570" s="219" t="s">
        <v>859</v>
      </c>
      <c r="G570" s="220" t="s">
        <v>412</v>
      </c>
      <c r="H570" s="221">
        <v>2494.6489999999999</v>
      </c>
      <c r="I570" s="222"/>
      <c r="J570" s="223">
        <f>ROUND(I570*H570,2)</f>
        <v>0</v>
      </c>
      <c r="K570" s="219" t="s">
        <v>1</v>
      </c>
      <c r="L570" s="43"/>
      <c r="M570" s="224" t="s">
        <v>1</v>
      </c>
      <c r="N570" s="225" t="s">
        <v>43</v>
      </c>
      <c r="O570" s="90"/>
      <c r="P570" s="226">
        <f>O570*H570</f>
        <v>0</v>
      </c>
      <c r="Q570" s="226">
        <v>0</v>
      </c>
      <c r="R570" s="226">
        <f>Q570*H570</f>
        <v>0</v>
      </c>
      <c r="S570" s="226">
        <v>0</v>
      </c>
      <c r="T570" s="227">
        <f>S570*H570</f>
        <v>0</v>
      </c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R570" s="228" t="s">
        <v>270</v>
      </c>
      <c r="AT570" s="228" t="s">
        <v>160</v>
      </c>
      <c r="AU570" s="228" t="s">
        <v>88</v>
      </c>
      <c r="AY570" s="16" t="s">
        <v>158</v>
      </c>
      <c r="BE570" s="229">
        <f>IF(N570="základní",J570,0)</f>
        <v>0</v>
      </c>
      <c r="BF570" s="229">
        <f>IF(N570="snížená",J570,0)</f>
        <v>0</v>
      </c>
      <c r="BG570" s="229">
        <f>IF(N570="zákl. přenesená",J570,0)</f>
        <v>0</v>
      </c>
      <c r="BH570" s="229">
        <f>IF(N570="sníž. přenesená",J570,0)</f>
        <v>0</v>
      </c>
      <c r="BI570" s="229">
        <f>IF(N570="nulová",J570,0)</f>
        <v>0</v>
      </c>
      <c r="BJ570" s="16" t="s">
        <v>86</v>
      </c>
      <c r="BK570" s="229">
        <f>ROUND(I570*H570,2)</f>
        <v>0</v>
      </c>
      <c r="BL570" s="16" t="s">
        <v>270</v>
      </c>
      <c r="BM570" s="228" t="s">
        <v>860</v>
      </c>
    </row>
    <row r="571" s="2" customFormat="1">
      <c r="A571" s="37"/>
      <c r="B571" s="38"/>
      <c r="C571" s="39"/>
      <c r="D571" s="230" t="s">
        <v>167</v>
      </c>
      <c r="E571" s="39"/>
      <c r="F571" s="231" t="s">
        <v>861</v>
      </c>
      <c r="G571" s="39"/>
      <c r="H571" s="39"/>
      <c r="I571" s="232"/>
      <c r="J571" s="39"/>
      <c r="K571" s="39"/>
      <c r="L571" s="43"/>
      <c r="M571" s="233"/>
      <c r="N571" s="234"/>
      <c r="O571" s="90"/>
      <c r="P571" s="90"/>
      <c r="Q571" s="90"/>
      <c r="R571" s="90"/>
      <c r="S571" s="90"/>
      <c r="T571" s="91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T571" s="16" t="s">
        <v>167</v>
      </c>
      <c r="AU571" s="16" t="s">
        <v>88</v>
      </c>
    </row>
    <row r="572" s="14" customFormat="1">
      <c r="A572" s="14"/>
      <c r="B572" s="246"/>
      <c r="C572" s="247"/>
      <c r="D572" s="230" t="s">
        <v>169</v>
      </c>
      <c r="E572" s="248" t="s">
        <v>1</v>
      </c>
      <c r="F572" s="249" t="s">
        <v>856</v>
      </c>
      <c r="G572" s="247"/>
      <c r="H572" s="248" t="s">
        <v>1</v>
      </c>
      <c r="I572" s="250"/>
      <c r="J572" s="247"/>
      <c r="K572" s="247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169</v>
      </c>
      <c r="AU572" s="255" t="s">
        <v>88</v>
      </c>
      <c r="AV572" s="14" t="s">
        <v>86</v>
      </c>
      <c r="AW572" s="14" t="s">
        <v>33</v>
      </c>
      <c r="AX572" s="14" t="s">
        <v>78</v>
      </c>
      <c r="AY572" s="255" t="s">
        <v>158</v>
      </c>
    </row>
    <row r="573" s="13" customFormat="1">
      <c r="A573" s="13"/>
      <c r="B573" s="235"/>
      <c r="C573" s="236"/>
      <c r="D573" s="230" t="s">
        <v>169</v>
      </c>
      <c r="E573" s="237" t="s">
        <v>1</v>
      </c>
      <c r="F573" s="238" t="s">
        <v>862</v>
      </c>
      <c r="G573" s="236"/>
      <c r="H573" s="239">
        <v>2494.6489999999999</v>
      </c>
      <c r="I573" s="240"/>
      <c r="J573" s="236"/>
      <c r="K573" s="236"/>
      <c r="L573" s="241"/>
      <c r="M573" s="242"/>
      <c r="N573" s="243"/>
      <c r="O573" s="243"/>
      <c r="P573" s="243"/>
      <c r="Q573" s="243"/>
      <c r="R573" s="243"/>
      <c r="S573" s="243"/>
      <c r="T573" s="24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5" t="s">
        <v>169</v>
      </c>
      <c r="AU573" s="245" t="s">
        <v>88</v>
      </c>
      <c r="AV573" s="13" t="s">
        <v>88</v>
      </c>
      <c r="AW573" s="13" t="s">
        <v>33</v>
      </c>
      <c r="AX573" s="13" t="s">
        <v>78</v>
      </c>
      <c r="AY573" s="245" t="s">
        <v>158</v>
      </c>
    </row>
    <row r="574" s="2" customFormat="1" ht="16.5" customHeight="1">
      <c r="A574" s="37"/>
      <c r="B574" s="38"/>
      <c r="C574" s="217" t="s">
        <v>863</v>
      </c>
      <c r="D574" s="217" t="s">
        <v>160</v>
      </c>
      <c r="E574" s="218" t="s">
        <v>864</v>
      </c>
      <c r="F574" s="219" t="s">
        <v>865</v>
      </c>
      <c r="G574" s="220" t="s">
        <v>199</v>
      </c>
      <c r="H574" s="221">
        <v>568</v>
      </c>
      <c r="I574" s="222"/>
      <c r="J574" s="223">
        <f>ROUND(I574*H574,2)</f>
        <v>0</v>
      </c>
      <c r="K574" s="219" t="s">
        <v>164</v>
      </c>
      <c r="L574" s="43"/>
      <c r="M574" s="224" t="s">
        <v>1</v>
      </c>
      <c r="N574" s="225" t="s">
        <v>43</v>
      </c>
      <c r="O574" s="90"/>
      <c r="P574" s="226">
        <f>O574*H574</f>
        <v>0</v>
      </c>
      <c r="Q574" s="226">
        <v>0</v>
      </c>
      <c r="R574" s="226">
        <f>Q574*H574</f>
        <v>0</v>
      </c>
      <c r="S574" s="226">
        <v>0</v>
      </c>
      <c r="T574" s="227">
        <f>S574*H574</f>
        <v>0</v>
      </c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R574" s="228" t="s">
        <v>270</v>
      </c>
      <c r="AT574" s="228" t="s">
        <v>160</v>
      </c>
      <c r="AU574" s="228" t="s">
        <v>88</v>
      </c>
      <c r="AY574" s="16" t="s">
        <v>158</v>
      </c>
      <c r="BE574" s="229">
        <f>IF(N574="základní",J574,0)</f>
        <v>0</v>
      </c>
      <c r="BF574" s="229">
        <f>IF(N574="snížená",J574,0)</f>
        <v>0</v>
      </c>
      <c r="BG574" s="229">
        <f>IF(N574="zákl. přenesená",J574,0)</f>
        <v>0</v>
      </c>
      <c r="BH574" s="229">
        <f>IF(N574="sníž. přenesená",J574,0)</f>
        <v>0</v>
      </c>
      <c r="BI574" s="229">
        <f>IF(N574="nulová",J574,0)</f>
        <v>0</v>
      </c>
      <c r="BJ574" s="16" t="s">
        <v>86</v>
      </c>
      <c r="BK574" s="229">
        <f>ROUND(I574*H574,2)</f>
        <v>0</v>
      </c>
      <c r="BL574" s="16" t="s">
        <v>270</v>
      </c>
      <c r="BM574" s="228" t="s">
        <v>866</v>
      </c>
    </row>
    <row r="575" s="2" customFormat="1">
      <c r="A575" s="37"/>
      <c r="B575" s="38"/>
      <c r="C575" s="39"/>
      <c r="D575" s="230" t="s">
        <v>167</v>
      </c>
      <c r="E575" s="39"/>
      <c r="F575" s="231" t="s">
        <v>867</v>
      </c>
      <c r="G575" s="39"/>
      <c r="H575" s="39"/>
      <c r="I575" s="232"/>
      <c r="J575" s="39"/>
      <c r="K575" s="39"/>
      <c r="L575" s="43"/>
      <c r="M575" s="233"/>
      <c r="N575" s="234"/>
      <c r="O575" s="90"/>
      <c r="P575" s="90"/>
      <c r="Q575" s="90"/>
      <c r="R575" s="90"/>
      <c r="S575" s="90"/>
      <c r="T575" s="91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T575" s="16" t="s">
        <v>167</v>
      </c>
      <c r="AU575" s="16" t="s">
        <v>88</v>
      </c>
    </row>
    <row r="576" s="13" customFormat="1">
      <c r="A576" s="13"/>
      <c r="B576" s="235"/>
      <c r="C576" s="236"/>
      <c r="D576" s="230" t="s">
        <v>169</v>
      </c>
      <c r="E576" s="237" t="s">
        <v>1</v>
      </c>
      <c r="F576" s="238" t="s">
        <v>868</v>
      </c>
      <c r="G576" s="236"/>
      <c r="H576" s="239">
        <v>568</v>
      </c>
      <c r="I576" s="240"/>
      <c r="J576" s="236"/>
      <c r="K576" s="236"/>
      <c r="L576" s="241"/>
      <c r="M576" s="242"/>
      <c r="N576" s="243"/>
      <c r="O576" s="243"/>
      <c r="P576" s="243"/>
      <c r="Q576" s="243"/>
      <c r="R576" s="243"/>
      <c r="S576" s="243"/>
      <c r="T576" s="24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5" t="s">
        <v>169</v>
      </c>
      <c r="AU576" s="245" t="s">
        <v>88</v>
      </c>
      <c r="AV576" s="13" t="s">
        <v>88</v>
      </c>
      <c r="AW576" s="13" t="s">
        <v>33</v>
      </c>
      <c r="AX576" s="13" t="s">
        <v>78</v>
      </c>
      <c r="AY576" s="245" t="s">
        <v>158</v>
      </c>
    </row>
    <row r="577" s="2" customFormat="1" ht="16.5" customHeight="1">
      <c r="A577" s="37"/>
      <c r="B577" s="38"/>
      <c r="C577" s="217" t="s">
        <v>869</v>
      </c>
      <c r="D577" s="217" t="s">
        <v>160</v>
      </c>
      <c r="E577" s="218" t="s">
        <v>870</v>
      </c>
      <c r="F577" s="219" t="s">
        <v>871</v>
      </c>
      <c r="G577" s="220" t="s">
        <v>288</v>
      </c>
      <c r="H577" s="221">
        <v>103.83199999999999</v>
      </c>
      <c r="I577" s="222"/>
      <c r="J577" s="223">
        <f>ROUND(I577*H577,2)</f>
        <v>0</v>
      </c>
      <c r="K577" s="219" t="s">
        <v>164</v>
      </c>
      <c r="L577" s="43"/>
      <c r="M577" s="224" t="s">
        <v>1</v>
      </c>
      <c r="N577" s="225" t="s">
        <v>43</v>
      </c>
      <c r="O577" s="90"/>
      <c r="P577" s="226">
        <f>O577*H577</f>
        <v>0</v>
      </c>
      <c r="Q577" s="226">
        <v>0</v>
      </c>
      <c r="R577" s="226">
        <f>Q577*H577</f>
        <v>0</v>
      </c>
      <c r="S577" s="226">
        <v>0</v>
      </c>
      <c r="T577" s="227">
        <f>S577*H577</f>
        <v>0</v>
      </c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R577" s="228" t="s">
        <v>270</v>
      </c>
      <c r="AT577" s="228" t="s">
        <v>160</v>
      </c>
      <c r="AU577" s="228" t="s">
        <v>88</v>
      </c>
      <c r="AY577" s="16" t="s">
        <v>158</v>
      </c>
      <c r="BE577" s="229">
        <f>IF(N577="základní",J577,0)</f>
        <v>0</v>
      </c>
      <c r="BF577" s="229">
        <f>IF(N577="snížená",J577,0)</f>
        <v>0</v>
      </c>
      <c r="BG577" s="229">
        <f>IF(N577="zákl. přenesená",J577,0)</f>
        <v>0</v>
      </c>
      <c r="BH577" s="229">
        <f>IF(N577="sníž. přenesená",J577,0)</f>
        <v>0</v>
      </c>
      <c r="BI577" s="229">
        <f>IF(N577="nulová",J577,0)</f>
        <v>0</v>
      </c>
      <c r="BJ577" s="16" t="s">
        <v>86</v>
      </c>
      <c r="BK577" s="229">
        <f>ROUND(I577*H577,2)</f>
        <v>0</v>
      </c>
      <c r="BL577" s="16" t="s">
        <v>270</v>
      </c>
      <c r="BM577" s="228" t="s">
        <v>872</v>
      </c>
    </row>
    <row r="578" s="2" customFormat="1">
      <c r="A578" s="37"/>
      <c r="B578" s="38"/>
      <c r="C578" s="39"/>
      <c r="D578" s="230" t="s">
        <v>167</v>
      </c>
      <c r="E578" s="39"/>
      <c r="F578" s="231" t="s">
        <v>873</v>
      </c>
      <c r="G578" s="39"/>
      <c r="H578" s="39"/>
      <c r="I578" s="232"/>
      <c r="J578" s="39"/>
      <c r="K578" s="39"/>
      <c r="L578" s="43"/>
      <c r="M578" s="233"/>
      <c r="N578" s="234"/>
      <c r="O578" s="90"/>
      <c r="P578" s="90"/>
      <c r="Q578" s="90"/>
      <c r="R578" s="90"/>
      <c r="S578" s="90"/>
      <c r="T578" s="91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T578" s="16" t="s">
        <v>167</v>
      </c>
      <c r="AU578" s="16" t="s">
        <v>88</v>
      </c>
    </row>
    <row r="579" s="13" customFormat="1">
      <c r="A579" s="13"/>
      <c r="B579" s="235"/>
      <c r="C579" s="236"/>
      <c r="D579" s="230" t="s">
        <v>169</v>
      </c>
      <c r="E579" s="237" t="s">
        <v>1</v>
      </c>
      <c r="F579" s="238" t="s">
        <v>874</v>
      </c>
      <c r="G579" s="236"/>
      <c r="H579" s="239">
        <v>103.83199999999999</v>
      </c>
      <c r="I579" s="240"/>
      <c r="J579" s="236"/>
      <c r="K579" s="236"/>
      <c r="L579" s="241"/>
      <c r="M579" s="242"/>
      <c r="N579" s="243"/>
      <c r="O579" s="243"/>
      <c r="P579" s="243"/>
      <c r="Q579" s="243"/>
      <c r="R579" s="243"/>
      <c r="S579" s="243"/>
      <c r="T579" s="24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5" t="s">
        <v>169</v>
      </c>
      <c r="AU579" s="245" t="s">
        <v>88</v>
      </c>
      <c r="AV579" s="13" t="s">
        <v>88</v>
      </c>
      <c r="AW579" s="13" t="s">
        <v>33</v>
      </c>
      <c r="AX579" s="13" t="s">
        <v>78</v>
      </c>
      <c r="AY579" s="245" t="s">
        <v>158</v>
      </c>
    </row>
    <row r="580" s="2" customFormat="1" ht="21.75" customHeight="1">
      <c r="A580" s="37"/>
      <c r="B580" s="38"/>
      <c r="C580" s="256" t="s">
        <v>875</v>
      </c>
      <c r="D580" s="256" t="s">
        <v>255</v>
      </c>
      <c r="E580" s="257" t="s">
        <v>876</v>
      </c>
      <c r="F580" s="258" t="s">
        <v>877</v>
      </c>
      <c r="G580" s="259" t="s">
        <v>288</v>
      </c>
      <c r="H580" s="260">
        <v>1228.538</v>
      </c>
      <c r="I580" s="261"/>
      <c r="J580" s="262">
        <f>ROUND(I580*H580,2)</f>
        <v>0</v>
      </c>
      <c r="K580" s="258" t="s">
        <v>164</v>
      </c>
      <c r="L580" s="263"/>
      <c r="M580" s="264" t="s">
        <v>1</v>
      </c>
      <c r="N580" s="265" t="s">
        <v>43</v>
      </c>
      <c r="O580" s="90"/>
      <c r="P580" s="226">
        <f>O580*H580</f>
        <v>0</v>
      </c>
      <c r="Q580" s="226">
        <v>0.0019</v>
      </c>
      <c r="R580" s="226">
        <f>Q580*H580</f>
        <v>2.3342222000000001</v>
      </c>
      <c r="S580" s="226">
        <v>0</v>
      </c>
      <c r="T580" s="227">
        <f>S580*H580</f>
        <v>0</v>
      </c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R580" s="228" t="s">
        <v>373</v>
      </c>
      <c r="AT580" s="228" t="s">
        <v>255</v>
      </c>
      <c r="AU580" s="228" t="s">
        <v>88</v>
      </c>
      <c r="AY580" s="16" t="s">
        <v>158</v>
      </c>
      <c r="BE580" s="229">
        <f>IF(N580="základní",J580,0)</f>
        <v>0</v>
      </c>
      <c r="BF580" s="229">
        <f>IF(N580="snížená",J580,0)</f>
        <v>0</v>
      </c>
      <c r="BG580" s="229">
        <f>IF(N580="zákl. přenesená",J580,0)</f>
        <v>0</v>
      </c>
      <c r="BH580" s="229">
        <f>IF(N580="sníž. přenesená",J580,0)</f>
        <v>0</v>
      </c>
      <c r="BI580" s="229">
        <f>IF(N580="nulová",J580,0)</f>
        <v>0</v>
      </c>
      <c r="BJ580" s="16" t="s">
        <v>86</v>
      </c>
      <c r="BK580" s="229">
        <f>ROUND(I580*H580,2)</f>
        <v>0</v>
      </c>
      <c r="BL580" s="16" t="s">
        <v>270</v>
      </c>
      <c r="BM580" s="228" t="s">
        <v>878</v>
      </c>
    </row>
    <row r="581" s="2" customFormat="1">
      <c r="A581" s="37"/>
      <c r="B581" s="38"/>
      <c r="C581" s="39"/>
      <c r="D581" s="230" t="s">
        <v>167</v>
      </c>
      <c r="E581" s="39"/>
      <c r="F581" s="231" t="s">
        <v>877</v>
      </c>
      <c r="G581" s="39"/>
      <c r="H581" s="39"/>
      <c r="I581" s="232"/>
      <c r="J581" s="39"/>
      <c r="K581" s="39"/>
      <c r="L581" s="43"/>
      <c r="M581" s="233"/>
      <c r="N581" s="234"/>
      <c r="O581" s="90"/>
      <c r="P581" s="90"/>
      <c r="Q581" s="90"/>
      <c r="R581" s="90"/>
      <c r="S581" s="90"/>
      <c r="T581" s="91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T581" s="16" t="s">
        <v>167</v>
      </c>
      <c r="AU581" s="16" t="s">
        <v>88</v>
      </c>
    </row>
    <row r="582" s="14" customFormat="1">
      <c r="A582" s="14"/>
      <c r="B582" s="246"/>
      <c r="C582" s="247"/>
      <c r="D582" s="230" t="s">
        <v>169</v>
      </c>
      <c r="E582" s="248" t="s">
        <v>1</v>
      </c>
      <c r="F582" s="249" t="s">
        <v>856</v>
      </c>
      <c r="G582" s="247"/>
      <c r="H582" s="248" t="s">
        <v>1</v>
      </c>
      <c r="I582" s="250"/>
      <c r="J582" s="247"/>
      <c r="K582" s="247"/>
      <c r="L582" s="251"/>
      <c r="M582" s="252"/>
      <c r="N582" s="253"/>
      <c r="O582" s="253"/>
      <c r="P582" s="253"/>
      <c r="Q582" s="253"/>
      <c r="R582" s="253"/>
      <c r="S582" s="253"/>
      <c r="T582" s="25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5" t="s">
        <v>169</v>
      </c>
      <c r="AU582" s="255" t="s">
        <v>88</v>
      </c>
      <c r="AV582" s="14" t="s">
        <v>86</v>
      </c>
      <c r="AW582" s="14" t="s">
        <v>33</v>
      </c>
      <c r="AX582" s="14" t="s">
        <v>78</v>
      </c>
      <c r="AY582" s="255" t="s">
        <v>158</v>
      </c>
    </row>
    <row r="583" s="13" customFormat="1">
      <c r="A583" s="13"/>
      <c r="B583" s="235"/>
      <c r="C583" s="236"/>
      <c r="D583" s="230" t="s">
        <v>169</v>
      </c>
      <c r="E583" s="237" t="s">
        <v>1</v>
      </c>
      <c r="F583" s="238" t="s">
        <v>704</v>
      </c>
      <c r="G583" s="236"/>
      <c r="H583" s="239">
        <v>623.66200000000003</v>
      </c>
      <c r="I583" s="240"/>
      <c r="J583" s="236"/>
      <c r="K583" s="236"/>
      <c r="L583" s="241"/>
      <c r="M583" s="242"/>
      <c r="N583" s="243"/>
      <c r="O583" s="243"/>
      <c r="P583" s="243"/>
      <c r="Q583" s="243"/>
      <c r="R583" s="243"/>
      <c r="S583" s="243"/>
      <c r="T583" s="24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5" t="s">
        <v>169</v>
      </c>
      <c r="AU583" s="245" t="s">
        <v>88</v>
      </c>
      <c r="AV583" s="13" t="s">
        <v>88</v>
      </c>
      <c r="AW583" s="13" t="s">
        <v>33</v>
      </c>
      <c r="AX583" s="13" t="s">
        <v>78</v>
      </c>
      <c r="AY583" s="245" t="s">
        <v>158</v>
      </c>
    </row>
    <row r="584" s="13" customFormat="1">
      <c r="A584" s="13"/>
      <c r="B584" s="235"/>
      <c r="C584" s="236"/>
      <c r="D584" s="230" t="s">
        <v>169</v>
      </c>
      <c r="E584" s="237" t="s">
        <v>1</v>
      </c>
      <c r="F584" s="238" t="s">
        <v>879</v>
      </c>
      <c r="G584" s="236"/>
      <c r="H584" s="239">
        <v>340.80000000000001</v>
      </c>
      <c r="I584" s="240"/>
      <c r="J584" s="236"/>
      <c r="K584" s="236"/>
      <c r="L584" s="241"/>
      <c r="M584" s="242"/>
      <c r="N584" s="243"/>
      <c r="O584" s="243"/>
      <c r="P584" s="243"/>
      <c r="Q584" s="243"/>
      <c r="R584" s="243"/>
      <c r="S584" s="243"/>
      <c r="T584" s="24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5" t="s">
        <v>169</v>
      </c>
      <c r="AU584" s="245" t="s">
        <v>88</v>
      </c>
      <c r="AV584" s="13" t="s">
        <v>88</v>
      </c>
      <c r="AW584" s="13" t="s">
        <v>33</v>
      </c>
      <c r="AX584" s="13" t="s">
        <v>78</v>
      </c>
      <c r="AY584" s="245" t="s">
        <v>158</v>
      </c>
    </row>
    <row r="585" s="13" customFormat="1">
      <c r="A585" s="13"/>
      <c r="B585" s="235"/>
      <c r="C585" s="236"/>
      <c r="D585" s="230" t="s">
        <v>169</v>
      </c>
      <c r="E585" s="237" t="s">
        <v>1</v>
      </c>
      <c r="F585" s="238" t="s">
        <v>874</v>
      </c>
      <c r="G585" s="236"/>
      <c r="H585" s="239">
        <v>103.83199999999999</v>
      </c>
      <c r="I585" s="240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169</v>
      </c>
      <c r="AU585" s="245" t="s">
        <v>88</v>
      </c>
      <c r="AV585" s="13" t="s">
        <v>88</v>
      </c>
      <c r="AW585" s="13" t="s">
        <v>33</v>
      </c>
      <c r="AX585" s="13" t="s">
        <v>78</v>
      </c>
      <c r="AY585" s="245" t="s">
        <v>158</v>
      </c>
    </row>
    <row r="586" s="13" customFormat="1">
      <c r="A586" s="13"/>
      <c r="B586" s="235"/>
      <c r="C586" s="236"/>
      <c r="D586" s="230" t="s">
        <v>169</v>
      </c>
      <c r="E586" s="236"/>
      <c r="F586" s="238" t="s">
        <v>880</v>
      </c>
      <c r="G586" s="236"/>
      <c r="H586" s="239">
        <v>1228.538</v>
      </c>
      <c r="I586" s="240"/>
      <c r="J586" s="236"/>
      <c r="K586" s="236"/>
      <c r="L586" s="241"/>
      <c r="M586" s="242"/>
      <c r="N586" s="243"/>
      <c r="O586" s="243"/>
      <c r="P586" s="243"/>
      <c r="Q586" s="243"/>
      <c r="R586" s="243"/>
      <c r="S586" s="243"/>
      <c r="T586" s="24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5" t="s">
        <v>169</v>
      </c>
      <c r="AU586" s="245" t="s">
        <v>88</v>
      </c>
      <c r="AV586" s="13" t="s">
        <v>88</v>
      </c>
      <c r="AW586" s="13" t="s">
        <v>4</v>
      </c>
      <c r="AX586" s="13" t="s">
        <v>86</v>
      </c>
      <c r="AY586" s="245" t="s">
        <v>158</v>
      </c>
    </row>
    <row r="587" s="2" customFormat="1" ht="21.75" customHeight="1">
      <c r="A587" s="37"/>
      <c r="B587" s="38"/>
      <c r="C587" s="217" t="s">
        <v>881</v>
      </c>
      <c r="D587" s="217" t="s">
        <v>160</v>
      </c>
      <c r="E587" s="218" t="s">
        <v>882</v>
      </c>
      <c r="F587" s="219" t="s">
        <v>883</v>
      </c>
      <c r="G587" s="220" t="s">
        <v>199</v>
      </c>
      <c r="H587" s="221">
        <v>568</v>
      </c>
      <c r="I587" s="222"/>
      <c r="J587" s="223">
        <f>ROUND(I587*H587,2)</f>
        <v>0</v>
      </c>
      <c r="K587" s="219" t="s">
        <v>164</v>
      </c>
      <c r="L587" s="43"/>
      <c r="M587" s="224" t="s">
        <v>1</v>
      </c>
      <c r="N587" s="225" t="s">
        <v>43</v>
      </c>
      <c r="O587" s="90"/>
      <c r="P587" s="226">
        <f>O587*H587</f>
        <v>0</v>
      </c>
      <c r="Q587" s="226">
        <v>0</v>
      </c>
      <c r="R587" s="226">
        <f>Q587*H587</f>
        <v>0</v>
      </c>
      <c r="S587" s="226">
        <v>0</v>
      </c>
      <c r="T587" s="227">
        <f>S587*H587</f>
        <v>0</v>
      </c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R587" s="228" t="s">
        <v>270</v>
      </c>
      <c r="AT587" s="228" t="s">
        <v>160</v>
      </c>
      <c r="AU587" s="228" t="s">
        <v>88</v>
      </c>
      <c r="AY587" s="16" t="s">
        <v>158</v>
      </c>
      <c r="BE587" s="229">
        <f>IF(N587="základní",J587,0)</f>
        <v>0</v>
      </c>
      <c r="BF587" s="229">
        <f>IF(N587="snížená",J587,0)</f>
        <v>0</v>
      </c>
      <c r="BG587" s="229">
        <f>IF(N587="zákl. přenesená",J587,0)</f>
        <v>0</v>
      </c>
      <c r="BH587" s="229">
        <f>IF(N587="sníž. přenesená",J587,0)</f>
        <v>0</v>
      </c>
      <c r="BI587" s="229">
        <f>IF(N587="nulová",J587,0)</f>
        <v>0</v>
      </c>
      <c r="BJ587" s="16" t="s">
        <v>86</v>
      </c>
      <c r="BK587" s="229">
        <f>ROUND(I587*H587,2)</f>
        <v>0</v>
      </c>
      <c r="BL587" s="16" t="s">
        <v>270</v>
      </c>
      <c r="BM587" s="228" t="s">
        <v>884</v>
      </c>
    </row>
    <row r="588" s="2" customFormat="1">
      <c r="A588" s="37"/>
      <c r="B588" s="38"/>
      <c r="C588" s="39"/>
      <c r="D588" s="230" t="s">
        <v>167</v>
      </c>
      <c r="E588" s="39"/>
      <c r="F588" s="231" t="s">
        <v>885</v>
      </c>
      <c r="G588" s="39"/>
      <c r="H588" s="39"/>
      <c r="I588" s="232"/>
      <c r="J588" s="39"/>
      <c r="K588" s="39"/>
      <c r="L588" s="43"/>
      <c r="M588" s="233"/>
      <c r="N588" s="234"/>
      <c r="O588" s="90"/>
      <c r="P588" s="90"/>
      <c r="Q588" s="90"/>
      <c r="R588" s="90"/>
      <c r="S588" s="90"/>
      <c r="T588" s="91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T588" s="16" t="s">
        <v>167</v>
      </c>
      <c r="AU588" s="16" t="s">
        <v>88</v>
      </c>
    </row>
    <row r="589" s="13" customFormat="1">
      <c r="A589" s="13"/>
      <c r="B589" s="235"/>
      <c r="C589" s="236"/>
      <c r="D589" s="230" t="s">
        <v>169</v>
      </c>
      <c r="E589" s="237" t="s">
        <v>1</v>
      </c>
      <c r="F589" s="238" t="s">
        <v>868</v>
      </c>
      <c r="G589" s="236"/>
      <c r="H589" s="239">
        <v>568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169</v>
      </c>
      <c r="AU589" s="245" t="s">
        <v>88</v>
      </c>
      <c r="AV589" s="13" t="s">
        <v>88</v>
      </c>
      <c r="AW589" s="13" t="s">
        <v>33</v>
      </c>
      <c r="AX589" s="13" t="s">
        <v>78</v>
      </c>
      <c r="AY589" s="245" t="s">
        <v>158</v>
      </c>
    </row>
    <row r="590" s="2" customFormat="1" ht="16.5" customHeight="1">
      <c r="A590" s="37"/>
      <c r="B590" s="38"/>
      <c r="C590" s="256" t="s">
        <v>886</v>
      </c>
      <c r="D590" s="256" t="s">
        <v>255</v>
      </c>
      <c r="E590" s="257" t="s">
        <v>887</v>
      </c>
      <c r="F590" s="258" t="s">
        <v>888</v>
      </c>
      <c r="G590" s="259" t="s">
        <v>889</v>
      </c>
      <c r="H590" s="260">
        <v>28.399999999999999</v>
      </c>
      <c r="I590" s="261"/>
      <c r="J590" s="262">
        <f>ROUND(I590*H590,2)</f>
        <v>0</v>
      </c>
      <c r="K590" s="258" t="s">
        <v>1</v>
      </c>
      <c r="L590" s="263"/>
      <c r="M590" s="264" t="s">
        <v>1</v>
      </c>
      <c r="N590" s="265" t="s">
        <v>43</v>
      </c>
      <c r="O590" s="90"/>
      <c r="P590" s="226">
        <f>O590*H590</f>
        <v>0</v>
      </c>
      <c r="Q590" s="226">
        <v>0.001</v>
      </c>
      <c r="R590" s="226">
        <f>Q590*H590</f>
        <v>0.028399999999999998</v>
      </c>
      <c r="S590" s="226">
        <v>0</v>
      </c>
      <c r="T590" s="227">
        <f>S590*H590</f>
        <v>0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R590" s="228" t="s">
        <v>373</v>
      </c>
      <c r="AT590" s="228" t="s">
        <v>255</v>
      </c>
      <c r="AU590" s="228" t="s">
        <v>88</v>
      </c>
      <c r="AY590" s="16" t="s">
        <v>158</v>
      </c>
      <c r="BE590" s="229">
        <f>IF(N590="základní",J590,0)</f>
        <v>0</v>
      </c>
      <c r="BF590" s="229">
        <f>IF(N590="snížená",J590,0)</f>
        <v>0</v>
      </c>
      <c r="BG590" s="229">
        <f>IF(N590="zákl. přenesená",J590,0)</f>
        <v>0</v>
      </c>
      <c r="BH590" s="229">
        <f>IF(N590="sníž. přenesená",J590,0)</f>
        <v>0</v>
      </c>
      <c r="BI590" s="229">
        <f>IF(N590="nulová",J590,0)</f>
        <v>0</v>
      </c>
      <c r="BJ590" s="16" t="s">
        <v>86</v>
      </c>
      <c r="BK590" s="229">
        <f>ROUND(I590*H590,2)</f>
        <v>0</v>
      </c>
      <c r="BL590" s="16" t="s">
        <v>270</v>
      </c>
      <c r="BM590" s="228" t="s">
        <v>890</v>
      </c>
    </row>
    <row r="591" s="2" customFormat="1">
      <c r="A591" s="37"/>
      <c r="B591" s="38"/>
      <c r="C591" s="39"/>
      <c r="D591" s="230" t="s">
        <v>167</v>
      </c>
      <c r="E591" s="39"/>
      <c r="F591" s="231" t="s">
        <v>888</v>
      </c>
      <c r="G591" s="39"/>
      <c r="H591" s="39"/>
      <c r="I591" s="232"/>
      <c r="J591" s="39"/>
      <c r="K591" s="39"/>
      <c r="L591" s="43"/>
      <c r="M591" s="233"/>
      <c r="N591" s="234"/>
      <c r="O591" s="90"/>
      <c r="P591" s="90"/>
      <c r="Q591" s="90"/>
      <c r="R591" s="90"/>
      <c r="S591" s="90"/>
      <c r="T591" s="91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T591" s="16" t="s">
        <v>167</v>
      </c>
      <c r="AU591" s="16" t="s">
        <v>88</v>
      </c>
    </row>
    <row r="592" s="13" customFormat="1">
      <c r="A592" s="13"/>
      <c r="B592" s="235"/>
      <c r="C592" s="236"/>
      <c r="D592" s="230" t="s">
        <v>169</v>
      </c>
      <c r="E592" s="236"/>
      <c r="F592" s="238" t="s">
        <v>891</v>
      </c>
      <c r="G592" s="236"/>
      <c r="H592" s="239">
        <v>28.399999999999999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5" t="s">
        <v>169</v>
      </c>
      <c r="AU592" s="245" t="s">
        <v>88</v>
      </c>
      <c r="AV592" s="13" t="s">
        <v>88</v>
      </c>
      <c r="AW592" s="13" t="s">
        <v>4</v>
      </c>
      <c r="AX592" s="13" t="s">
        <v>86</v>
      </c>
      <c r="AY592" s="245" t="s">
        <v>158</v>
      </c>
    </row>
    <row r="593" s="2" customFormat="1" ht="21.75" customHeight="1">
      <c r="A593" s="37"/>
      <c r="B593" s="38"/>
      <c r="C593" s="217" t="s">
        <v>892</v>
      </c>
      <c r="D593" s="217" t="s">
        <v>160</v>
      </c>
      <c r="E593" s="218" t="s">
        <v>893</v>
      </c>
      <c r="F593" s="219" t="s">
        <v>894</v>
      </c>
      <c r="G593" s="220" t="s">
        <v>199</v>
      </c>
      <c r="H593" s="221">
        <v>207.66499999999999</v>
      </c>
      <c r="I593" s="222"/>
      <c r="J593" s="223">
        <f>ROUND(I593*H593,2)</f>
        <v>0</v>
      </c>
      <c r="K593" s="219" t="s">
        <v>164</v>
      </c>
      <c r="L593" s="43"/>
      <c r="M593" s="224" t="s">
        <v>1</v>
      </c>
      <c r="N593" s="225" t="s">
        <v>43</v>
      </c>
      <c r="O593" s="90"/>
      <c r="P593" s="226">
        <f>O593*H593</f>
        <v>0</v>
      </c>
      <c r="Q593" s="226">
        <v>0.00059999999999999995</v>
      </c>
      <c r="R593" s="226">
        <f>Q593*H593</f>
        <v>0.12459899999999999</v>
      </c>
      <c r="S593" s="226">
        <v>0</v>
      </c>
      <c r="T593" s="227">
        <f>S593*H593</f>
        <v>0</v>
      </c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R593" s="228" t="s">
        <v>270</v>
      </c>
      <c r="AT593" s="228" t="s">
        <v>160</v>
      </c>
      <c r="AU593" s="228" t="s">
        <v>88</v>
      </c>
      <c r="AY593" s="16" t="s">
        <v>158</v>
      </c>
      <c r="BE593" s="229">
        <f>IF(N593="základní",J593,0)</f>
        <v>0</v>
      </c>
      <c r="BF593" s="229">
        <f>IF(N593="snížená",J593,0)</f>
        <v>0</v>
      </c>
      <c r="BG593" s="229">
        <f>IF(N593="zákl. přenesená",J593,0)</f>
        <v>0</v>
      </c>
      <c r="BH593" s="229">
        <f>IF(N593="sníž. přenesená",J593,0)</f>
        <v>0</v>
      </c>
      <c r="BI593" s="229">
        <f>IF(N593="nulová",J593,0)</f>
        <v>0</v>
      </c>
      <c r="BJ593" s="16" t="s">
        <v>86</v>
      </c>
      <c r="BK593" s="229">
        <f>ROUND(I593*H593,2)</f>
        <v>0</v>
      </c>
      <c r="BL593" s="16" t="s">
        <v>270</v>
      </c>
      <c r="BM593" s="228" t="s">
        <v>895</v>
      </c>
    </row>
    <row r="594" s="2" customFormat="1">
      <c r="A594" s="37"/>
      <c r="B594" s="38"/>
      <c r="C594" s="39"/>
      <c r="D594" s="230" t="s">
        <v>167</v>
      </c>
      <c r="E594" s="39"/>
      <c r="F594" s="231" t="s">
        <v>896</v>
      </c>
      <c r="G594" s="39"/>
      <c r="H594" s="39"/>
      <c r="I594" s="232"/>
      <c r="J594" s="39"/>
      <c r="K594" s="39"/>
      <c r="L594" s="43"/>
      <c r="M594" s="233"/>
      <c r="N594" s="234"/>
      <c r="O594" s="90"/>
      <c r="P594" s="90"/>
      <c r="Q594" s="90"/>
      <c r="R594" s="90"/>
      <c r="S594" s="90"/>
      <c r="T594" s="91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T594" s="16" t="s">
        <v>167</v>
      </c>
      <c r="AU594" s="16" t="s">
        <v>88</v>
      </c>
    </row>
    <row r="595" s="13" customFormat="1">
      <c r="A595" s="13"/>
      <c r="B595" s="235"/>
      <c r="C595" s="236"/>
      <c r="D595" s="230" t="s">
        <v>169</v>
      </c>
      <c r="E595" s="237" t="s">
        <v>1</v>
      </c>
      <c r="F595" s="238" t="s">
        <v>897</v>
      </c>
      <c r="G595" s="236"/>
      <c r="H595" s="239">
        <v>207.66499999999999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169</v>
      </c>
      <c r="AU595" s="245" t="s">
        <v>88</v>
      </c>
      <c r="AV595" s="13" t="s">
        <v>88</v>
      </c>
      <c r="AW595" s="13" t="s">
        <v>33</v>
      </c>
      <c r="AX595" s="13" t="s">
        <v>78</v>
      </c>
      <c r="AY595" s="245" t="s">
        <v>158</v>
      </c>
    </row>
    <row r="596" s="2" customFormat="1" ht="21.75" customHeight="1">
      <c r="A596" s="37"/>
      <c r="B596" s="38"/>
      <c r="C596" s="217" t="s">
        <v>898</v>
      </c>
      <c r="D596" s="217" t="s">
        <v>160</v>
      </c>
      <c r="E596" s="218" t="s">
        <v>899</v>
      </c>
      <c r="F596" s="219" t="s">
        <v>900</v>
      </c>
      <c r="G596" s="220" t="s">
        <v>199</v>
      </c>
      <c r="H596" s="221">
        <v>207.66499999999999</v>
      </c>
      <c r="I596" s="222"/>
      <c r="J596" s="223">
        <f>ROUND(I596*H596,2)</f>
        <v>0</v>
      </c>
      <c r="K596" s="219" t="s">
        <v>164</v>
      </c>
      <c r="L596" s="43"/>
      <c r="M596" s="224" t="s">
        <v>1</v>
      </c>
      <c r="N596" s="225" t="s">
        <v>43</v>
      </c>
      <c r="O596" s="90"/>
      <c r="P596" s="226">
        <f>O596*H596</f>
        <v>0</v>
      </c>
      <c r="Q596" s="226">
        <v>0.00059999999999999995</v>
      </c>
      <c r="R596" s="226">
        <f>Q596*H596</f>
        <v>0.12459899999999999</v>
      </c>
      <c r="S596" s="226">
        <v>0</v>
      </c>
      <c r="T596" s="227">
        <f>S596*H596</f>
        <v>0</v>
      </c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R596" s="228" t="s">
        <v>270</v>
      </c>
      <c r="AT596" s="228" t="s">
        <v>160</v>
      </c>
      <c r="AU596" s="228" t="s">
        <v>88</v>
      </c>
      <c r="AY596" s="16" t="s">
        <v>158</v>
      </c>
      <c r="BE596" s="229">
        <f>IF(N596="základní",J596,0)</f>
        <v>0</v>
      </c>
      <c r="BF596" s="229">
        <f>IF(N596="snížená",J596,0)</f>
        <v>0</v>
      </c>
      <c r="BG596" s="229">
        <f>IF(N596="zákl. přenesená",J596,0)</f>
        <v>0</v>
      </c>
      <c r="BH596" s="229">
        <f>IF(N596="sníž. přenesená",J596,0)</f>
        <v>0</v>
      </c>
      <c r="BI596" s="229">
        <f>IF(N596="nulová",J596,0)</f>
        <v>0</v>
      </c>
      <c r="BJ596" s="16" t="s">
        <v>86</v>
      </c>
      <c r="BK596" s="229">
        <f>ROUND(I596*H596,2)</f>
        <v>0</v>
      </c>
      <c r="BL596" s="16" t="s">
        <v>270</v>
      </c>
      <c r="BM596" s="228" t="s">
        <v>901</v>
      </c>
    </row>
    <row r="597" s="2" customFormat="1">
      <c r="A597" s="37"/>
      <c r="B597" s="38"/>
      <c r="C597" s="39"/>
      <c r="D597" s="230" t="s">
        <v>167</v>
      </c>
      <c r="E597" s="39"/>
      <c r="F597" s="231" t="s">
        <v>902</v>
      </c>
      <c r="G597" s="39"/>
      <c r="H597" s="39"/>
      <c r="I597" s="232"/>
      <c r="J597" s="39"/>
      <c r="K597" s="39"/>
      <c r="L597" s="43"/>
      <c r="M597" s="233"/>
      <c r="N597" s="234"/>
      <c r="O597" s="90"/>
      <c r="P597" s="90"/>
      <c r="Q597" s="90"/>
      <c r="R597" s="90"/>
      <c r="S597" s="90"/>
      <c r="T597" s="91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T597" s="16" t="s">
        <v>167</v>
      </c>
      <c r="AU597" s="16" t="s">
        <v>88</v>
      </c>
    </row>
    <row r="598" s="13" customFormat="1">
      <c r="A598" s="13"/>
      <c r="B598" s="235"/>
      <c r="C598" s="236"/>
      <c r="D598" s="230" t="s">
        <v>169</v>
      </c>
      <c r="E598" s="237" t="s">
        <v>1</v>
      </c>
      <c r="F598" s="238" t="s">
        <v>897</v>
      </c>
      <c r="G598" s="236"/>
      <c r="H598" s="239">
        <v>207.66499999999999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5" t="s">
        <v>169</v>
      </c>
      <c r="AU598" s="245" t="s">
        <v>88</v>
      </c>
      <c r="AV598" s="13" t="s">
        <v>88</v>
      </c>
      <c r="AW598" s="13" t="s">
        <v>33</v>
      </c>
      <c r="AX598" s="13" t="s">
        <v>78</v>
      </c>
      <c r="AY598" s="245" t="s">
        <v>158</v>
      </c>
    </row>
    <row r="599" s="2" customFormat="1" ht="21.75" customHeight="1">
      <c r="A599" s="37"/>
      <c r="B599" s="38"/>
      <c r="C599" s="217" t="s">
        <v>903</v>
      </c>
      <c r="D599" s="217" t="s">
        <v>160</v>
      </c>
      <c r="E599" s="218" t="s">
        <v>904</v>
      </c>
      <c r="F599" s="219" t="s">
        <v>905</v>
      </c>
      <c r="G599" s="220" t="s">
        <v>199</v>
      </c>
      <c r="H599" s="221">
        <v>207.66499999999999</v>
      </c>
      <c r="I599" s="222"/>
      <c r="J599" s="223">
        <f>ROUND(I599*H599,2)</f>
        <v>0</v>
      </c>
      <c r="K599" s="219" t="s">
        <v>164</v>
      </c>
      <c r="L599" s="43"/>
      <c r="M599" s="224" t="s">
        <v>1</v>
      </c>
      <c r="N599" s="225" t="s">
        <v>43</v>
      </c>
      <c r="O599" s="90"/>
      <c r="P599" s="226">
        <f>O599*H599</f>
        <v>0</v>
      </c>
      <c r="Q599" s="226">
        <v>0.0015</v>
      </c>
      <c r="R599" s="226">
        <f>Q599*H599</f>
        <v>0.31149749999999998</v>
      </c>
      <c r="S599" s="226">
        <v>0</v>
      </c>
      <c r="T599" s="227">
        <f>S599*H599</f>
        <v>0</v>
      </c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R599" s="228" t="s">
        <v>270</v>
      </c>
      <c r="AT599" s="228" t="s">
        <v>160</v>
      </c>
      <c r="AU599" s="228" t="s">
        <v>88</v>
      </c>
      <c r="AY599" s="16" t="s">
        <v>158</v>
      </c>
      <c r="BE599" s="229">
        <f>IF(N599="základní",J599,0)</f>
        <v>0</v>
      </c>
      <c r="BF599" s="229">
        <f>IF(N599="snížená",J599,0)</f>
        <v>0</v>
      </c>
      <c r="BG599" s="229">
        <f>IF(N599="zákl. přenesená",J599,0)</f>
        <v>0</v>
      </c>
      <c r="BH599" s="229">
        <f>IF(N599="sníž. přenesená",J599,0)</f>
        <v>0</v>
      </c>
      <c r="BI599" s="229">
        <f>IF(N599="nulová",J599,0)</f>
        <v>0</v>
      </c>
      <c r="BJ599" s="16" t="s">
        <v>86</v>
      </c>
      <c r="BK599" s="229">
        <f>ROUND(I599*H599,2)</f>
        <v>0</v>
      </c>
      <c r="BL599" s="16" t="s">
        <v>270</v>
      </c>
      <c r="BM599" s="228" t="s">
        <v>906</v>
      </c>
    </row>
    <row r="600" s="2" customFormat="1">
      <c r="A600" s="37"/>
      <c r="B600" s="38"/>
      <c r="C600" s="39"/>
      <c r="D600" s="230" t="s">
        <v>167</v>
      </c>
      <c r="E600" s="39"/>
      <c r="F600" s="231" t="s">
        <v>907</v>
      </c>
      <c r="G600" s="39"/>
      <c r="H600" s="39"/>
      <c r="I600" s="232"/>
      <c r="J600" s="39"/>
      <c r="K600" s="39"/>
      <c r="L600" s="43"/>
      <c r="M600" s="233"/>
      <c r="N600" s="234"/>
      <c r="O600" s="90"/>
      <c r="P600" s="90"/>
      <c r="Q600" s="90"/>
      <c r="R600" s="90"/>
      <c r="S600" s="90"/>
      <c r="T600" s="91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T600" s="16" t="s">
        <v>167</v>
      </c>
      <c r="AU600" s="16" t="s">
        <v>88</v>
      </c>
    </row>
    <row r="601" s="13" customFormat="1">
      <c r="A601" s="13"/>
      <c r="B601" s="235"/>
      <c r="C601" s="236"/>
      <c r="D601" s="230" t="s">
        <v>169</v>
      </c>
      <c r="E601" s="237" t="s">
        <v>1</v>
      </c>
      <c r="F601" s="238" t="s">
        <v>897</v>
      </c>
      <c r="G601" s="236"/>
      <c r="H601" s="239">
        <v>207.66499999999999</v>
      </c>
      <c r="I601" s="240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5" t="s">
        <v>169</v>
      </c>
      <c r="AU601" s="245" t="s">
        <v>88</v>
      </c>
      <c r="AV601" s="13" t="s">
        <v>88</v>
      </c>
      <c r="AW601" s="13" t="s">
        <v>33</v>
      </c>
      <c r="AX601" s="13" t="s">
        <v>78</v>
      </c>
      <c r="AY601" s="245" t="s">
        <v>158</v>
      </c>
    </row>
    <row r="602" s="2" customFormat="1" ht="16.5" customHeight="1">
      <c r="A602" s="37"/>
      <c r="B602" s="38"/>
      <c r="C602" s="217" t="s">
        <v>908</v>
      </c>
      <c r="D602" s="217" t="s">
        <v>160</v>
      </c>
      <c r="E602" s="218" t="s">
        <v>909</v>
      </c>
      <c r="F602" s="219" t="s">
        <v>910</v>
      </c>
      <c r="G602" s="220" t="s">
        <v>412</v>
      </c>
      <c r="H602" s="221">
        <v>13</v>
      </c>
      <c r="I602" s="222"/>
      <c r="J602" s="223">
        <f>ROUND(I602*H602,2)</f>
        <v>0</v>
      </c>
      <c r="K602" s="219" t="s">
        <v>164</v>
      </c>
      <c r="L602" s="43"/>
      <c r="M602" s="224" t="s">
        <v>1</v>
      </c>
      <c r="N602" s="225" t="s">
        <v>43</v>
      </c>
      <c r="O602" s="90"/>
      <c r="P602" s="226">
        <f>O602*H602</f>
        <v>0</v>
      </c>
      <c r="Q602" s="226">
        <v>0.00011</v>
      </c>
      <c r="R602" s="226">
        <f>Q602*H602</f>
        <v>0.0014300000000000001</v>
      </c>
      <c r="S602" s="226">
        <v>0</v>
      </c>
      <c r="T602" s="227">
        <f>S602*H602</f>
        <v>0</v>
      </c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R602" s="228" t="s">
        <v>270</v>
      </c>
      <c r="AT602" s="228" t="s">
        <v>160</v>
      </c>
      <c r="AU602" s="228" t="s">
        <v>88</v>
      </c>
      <c r="AY602" s="16" t="s">
        <v>158</v>
      </c>
      <c r="BE602" s="229">
        <f>IF(N602="základní",J602,0)</f>
        <v>0</v>
      </c>
      <c r="BF602" s="229">
        <f>IF(N602="snížená",J602,0)</f>
        <v>0</v>
      </c>
      <c r="BG602" s="229">
        <f>IF(N602="zákl. přenesená",J602,0)</f>
        <v>0</v>
      </c>
      <c r="BH602" s="229">
        <f>IF(N602="sníž. přenesená",J602,0)</f>
        <v>0</v>
      </c>
      <c r="BI602" s="229">
        <f>IF(N602="nulová",J602,0)</f>
        <v>0</v>
      </c>
      <c r="BJ602" s="16" t="s">
        <v>86</v>
      </c>
      <c r="BK602" s="229">
        <f>ROUND(I602*H602,2)</f>
        <v>0</v>
      </c>
      <c r="BL602" s="16" t="s">
        <v>270</v>
      </c>
      <c r="BM602" s="228" t="s">
        <v>911</v>
      </c>
    </row>
    <row r="603" s="2" customFormat="1">
      <c r="A603" s="37"/>
      <c r="B603" s="38"/>
      <c r="C603" s="39"/>
      <c r="D603" s="230" t="s">
        <v>167</v>
      </c>
      <c r="E603" s="39"/>
      <c r="F603" s="231" t="s">
        <v>912</v>
      </c>
      <c r="G603" s="39"/>
      <c r="H603" s="39"/>
      <c r="I603" s="232"/>
      <c r="J603" s="39"/>
      <c r="K603" s="39"/>
      <c r="L603" s="43"/>
      <c r="M603" s="233"/>
      <c r="N603" s="234"/>
      <c r="O603" s="90"/>
      <c r="P603" s="90"/>
      <c r="Q603" s="90"/>
      <c r="R603" s="90"/>
      <c r="S603" s="90"/>
      <c r="T603" s="91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T603" s="16" t="s">
        <v>167</v>
      </c>
      <c r="AU603" s="16" t="s">
        <v>88</v>
      </c>
    </row>
    <row r="604" s="13" customFormat="1">
      <c r="A604" s="13"/>
      <c r="B604" s="235"/>
      <c r="C604" s="236"/>
      <c r="D604" s="230" t="s">
        <v>169</v>
      </c>
      <c r="E604" s="237" t="s">
        <v>1</v>
      </c>
      <c r="F604" s="238" t="s">
        <v>913</v>
      </c>
      <c r="G604" s="236"/>
      <c r="H604" s="239">
        <v>13</v>
      </c>
      <c r="I604" s="240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5" t="s">
        <v>169</v>
      </c>
      <c r="AU604" s="245" t="s">
        <v>88</v>
      </c>
      <c r="AV604" s="13" t="s">
        <v>88</v>
      </c>
      <c r="AW604" s="13" t="s">
        <v>33</v>
      </c>
      <c r="AX604" s="13" t="s">
        <v>78</v>
      </c>
      <c r="AY604" s="245" t="s">
        <v>158</v>
      </c>
    </row>
    <row r="605" s="2" customFormat="1" ht="16.5" customHeight="1">
      <c r="A605" s="37"/>
      <c r="B605" s="38"/>
      <c r="C605" s="256" t="s">
        <v>914</v>
      </c>
      <c r="D605" s="256" t="s">
        <v>255</v>
      </c>
      <c r="E605" s="257" t="s">
        <v>915</v>
      </c>
      <c r="F605" s="258" t="s">
        <v>916</v>
      </c>
      <c r="G605" s="259" t="s">
        <v>412</v>
      </c>
      <c r="H605" s="260">
        <v>13</v>
      </c>
      <c r="I605" s="261"/>
      <c r="J605" s="262">
        <f>ROUND(I605*H605,2)</f>
        <v>0</v>
      </c>
      <c r="K605" s="258" t="s">
        <v>164</v>
      </c>
      <c r="L605" s="263"/>
      <c r="M605" s="264" t="s">
        <v>1</v>
      </c>
      <c r="N605" s="265" t="s">
        <v>43</v>
      </c>
      <c r="O605" s="90"/>
      <c r="P605" s="226">
        <f>O605*H605</f>
        <v>0</v>
      </c>
      <c r="Q605" s="226">
        <v>0.0012700000000000001</v>
      </c>
      <c r="R605" s="226">
        <f>Q605*H605</f>
        <v>0.01651</v>
      </c>
      <c r="S605" s="226">
        <v>0</v>
      </c>
      <c r="T605" s="227">
        <f>S605*H605</f>
        <v>0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R605" s="228" t="s">
        <v>373</v>
      </c>
      <c r="AT605" s="228" t="s">
        <v>255</v>
      </c>
      <c r="AU605" s="228" t="s">
        <v>88</v>
      </c>
      <c r="AY605" s="16" t="s">
        <v>158</v>
      </c>
      <c r="BE605" s="229">
        <f>IF(N605="základní",J605,0)</f>
        <v>0</v>
      </c>
      <c r="BF605" s="229">
        <f>IF(N605="snížená",J605,0)</f>
        <v>0</v>
      </c>
      <c r="BG605" s="229">
        <f>IF(N605="zákl. přenesená",J605,0)</f>
        <v>0</v>
      </c>
      <c r="BH605" s="229">
        <f>IF(N605="sníž. přenesená",J605,0)</f>
        <v>0</v>
      </c>
      <c r="BI605" s="229">
        <f>IF(N605="nulová",J605,0)</f>
        <v>0</v>
      </c>
      <c r="BJ605" s="16" t="s">
        <v>86</v>
      </c>
      <c r="BK605" s="229">
        <f>ROUND(I605*H605,2)</f>
        <v>0</v>
      </c>
      <c r="BL605" s="16" t="s">
        <v>270</v>
      </c>
      <c r="BM605" s="228" t="s">
        <v>917</v>
      </c>
    </row>
    <row r="606" s="2" customFormat="1">
      <c r="A606" s="37"/>
      <c r="B606" s="38"/>
      <c r="C606" s="39"/>
      <c r="D606" s="230" t="s">
        <v>167</v>
      </c>
      <c r="E606" s="39"/>
      <c r="F606" s="231" t="s">
        <v>916</v>
      </c>
      <c r="G606" s="39"/>
      <c r="H606" s="39"/>
      <c r="I606" s="232"/>
      <c r="J606" s="39"/>
      <c r="K606" s="39"/>
      <c r="L606" s="43"/>
      <c r="M606" s="233"/>
      <c r="N606" s="234"/>
      <c r="O606" s="90"/>
      <c r="P606" s="90"/>
      <c r="Q606" s="90"/>
      <c r="R606" s="90"/>
      <c r="S606" s="90"/>
      <c r="T606" s="91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T606" s="16" t="s">
        <v>167</v>
      </c>
      <c r="AU606" s="16" t="s">
        <v>88</v>
      </c>
    </row>
    <row r="607" s="2" customFormat="1" ht="16.5" customHeight="1">
      <c r="A607" s="37"/>
      <c r="B607" s="38"/>
      <c r="C607" s="217" t="s">
        <v>918</v>
      </c>
      <c r="D607" s="217" t="s">
        <v>160</v>
      </c>
      <c r="E607" s="218" t="s">
        <v>919</v>
      </c>
      <c r="F607" s="219" t="s">
        <v>920</v>
      </c>
      <c r="G607" s="220" t="s">
        <v>288</v>
      </c>
      <c r="H607" s="221">
        <v>623.66200000000003</v>
      </c>
      <c r="I607" s="222"/>
      <c r="J607" s="223">
        <f>ROUND(I607*H607,2)</f>
        <v>0</v>
      </c>
      <c r="K607" s="219" t="s">
        <v>164</v>
      </c>
      <c r="L607" s="43"/>
      <c r="M607" s="224" t="s">
        <v>1</v>
      </c>
      <c r="N607" s="225" t="s">
        <v>43</v>
      </c>
      <c r="O607" s="90"/>
      <c r="P607" s="226">
        <f>O607*H607</f>
        <v>0</v>
      </c>
      <c r="Q607" s="226">
        <v>0</v>
      </c>
      <c r="R607" s="226">
        <f>Q607*H607</f>
        <v>0</v>
      </c>
      <c r="S607" s="226">
        <v>0</v>
      </c>
      <c r="T607" s="227">
        <f>S607*H607</f>
        <v>0</v>
      </c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R607" s="228" t="s">
        <v>270</v>
      </c>
      <c r="AT607" s="228" t="s">
        <v>160</v>
      </c>
      <c r="AU607" s="228" t="s">
        <v>88</v>
      </c>
      <c r="AY607" s="16" t="s">
        <v>158</v>
      </c>
      <c r="BE607" s="229">
        <f>IF(N607="základní",J607,0)</f>
        <v>0</v>
      </c>
      <c r="BF607" s="229">
        <f>IF(N607="snížená",J607,0)</f>
        <v>0</v>
      </c>
      <c r="BG607" s="229">
        <f>IF(N607="zákl. přenesená",J607,0)</f>
        <v>0</v>
      </c>
      <c r="BH607" s="229">
        <f>IF(N607="sníž. přenesená",J607,0)</f>
        <v>0</v>
      </c>
      <c r="BI607" s="229">
        <f>IF(N607="nulová",J607,0)</f>
        <v>0</v>
      </c>
      <c r="BJ607" s="16" t="s">
        <v>86</v>
      </c>
      <c r="BK607" s="229">
        <f>ROUND(I607*H607,2)</f>
        <v>0</v>
      </c>
      <c r="BL607" s="16" t="s">
        <v>270</v>
      </c>
      <c r="BM607" s="228" t="s">
        <v>921</v>
      </c>
    </row>
    <row r="608" s="2" customFormat="1">
      <c r="A608" s="37"/>
      <c r="B608" s="38"/>
      <c r="C608" s="39"/>
      <c r="D608" s="230" t="s">
        <v>167</v>
      </c>
      <c r="E608" s="39"/>
      <c r="F608" s="231" t="s">
        <v>922</v>
      </c>
      <c r="G608" s="39"/>
      <c r="H608" s="39"/>
      <c r="I608" s="232"/>
      <c r="J608" s="39"/>
      <c r="K608" s="39"/>
      <c r="L608" s="43"/>
      <c r="M608" s="233"/>
      <c r="N608" s="234"/>
      <c r="O608" s="90"/>
      <c r="P608" s="90"/>
      <c r="Q608" s="90"/>
      <c r="R608" s="90"/>
      <c r="S608" s="90"/>
      <c r="T608" s="91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T608" s="16" t="s">
        <v>167</v>
      </c>
      <c r="AU608" s="16" t="s">
        <v>88</v>
      </c>
    </row>
    <row r="609" s="14" customFormat="1">
      <c r="A609" s="14"/>
      <c r="B609" s="246"/>
      <c r="C609" s="247"/>
      <c r="D609" s="230" t="s">
        <v>169</v>
      </c>
      <c r="E609" s="248" t="s">
        <v>1</v>
      </c>
      <c r="F609" s="249" t="s">
        <v>856</v>
      </c>
      <c r="G609" s="247"/>
      <c r="H609" s="248" t="s">
        <v>1</v>
      </c>
      <c r="I609" s="250"/>
      <c r="J609" s="247"/>
      <c r="K609" s="247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169</v>
      </c>
      <c r="AU609" s="255" t="s">
        <v>88</v>
      </c>
      <c r="AV609" s="14" t="s">
        <v>86</v>
      </c>
      <c r="AW609" s="14" t="s">
        <v>33</v>
      </c>
      <c r="AX609" s="14" t="s">
        <v>78</v>
      </c>
      <c r="AY609" s="255" t="s">
        <v>158</v>
      </c>
    </row>
    <row r="610" s="13" customFormat="1">
      <c r="A610" s="13"/>
      <c r="B610" s="235"/>
      <c r="C610" s="236"/>
      <c r="D610" s="230" t="s">
        <v>169</v>
      </c>
      <c r="E610" s="237" t="s">
        <v>1</v>
      </c>
      <c r="F610" s="238" t="s">
        <v>704</v>
      </c>
      <c r="G610" s="236"/>
      <c r="H610" s="239">
        <v>623.66200000000003</v>
      </c>
      <c r="I610" s="240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5" t="s">
        <v>169</v>
      </c>
      <c r="AU610" s="245" t="s">
        <v>88</v>
      </c>
      <c r="AV610" s="13" t="s">
        <v>88</v>
      </c>
      <c r="AW610" s="13" t="s">
        <v>33</v>
      </c>
      <c r="AX610" s="13" t="s">
        <v>78</v>
      </c>
      <c r="AY610" s="245" t="s">
        <v>158</v>
      </c>
    </row>
    <row r="611" s="2" customFormat="1" ht="16.5" customHeight="1">
      <c r="A611" s="37"/>
      <c r="B611" s="38"/>
      <c r="C611" s="256" t="s">
        <v>923</v>
      </c>
      <c r="D611" s="256" t="s">
        <v>255</v>
      </c>
      <c r="E611" s="257" t="s">
        <v>924</v>
      </c>
      <c r="F611" s="258" t="s">
        <v>925</v>
      </c>
      <c r="G611" s="259" t="s">
        <v>288</v>
      </c>
      <c r="H611" s="260">
        <v>717.21100000000001</v>
      </c>
      <c r="I611" s="261"/>
      <c r="J611" s="262">
        <f>ROUND(I611*H611,2)</f>
        <v>0</v>
      </c>
      <c r="K611" s="258" t="s">
        <v>164</v>
      </c>
      <c r="L611" s="263"/>
      <c r="M611" s="264" t="s">
        <v>1</v>
      </c>
      <c r="N611" s="265" t="s">
        <v>43</v>
      </c>
      <c r="O611" s="90"/>
      <c r="P611" s="226">
        <f>O611*H611</f>
        <v>0</v>
      </c>
      <c r="Q611" s="226">
        <v>0.00050000000000000001</v>
      </c>
      <c r="R611" s="226">
        <f>Q611*H611</f>
        <v>0.35860550000000002</v>
      </c>
      <c r="S611" s="226">
        <v>0</v>
      </c>
      <c r="T611" s="227">
        <f>S611*H611</f>
        <v>0</v>
      </c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R611" s="228" t="s">
        <v>373</v>
      </c>
      <c r="AT611" s="228" t="s">
        <v>255</v>
      </c>
      <c r="AU611" s="228" t="s">
        <v>88</v>
      </c>
      <c r="AY611" s="16" t="s">
        <v>158</v>
      </c>
      <c r="BE611" s="229">
        <f>IF(N611="základní",J611,0)</f>
        <v>0</v>
      </c>
      <c r="BF611" s="229">
        <f>IF(N611="snížená",J611,0)</f>
        <v>0</v>
      </c>
      <c r="BG611" s="229">
        <f>IF(N611="zákl. přenesená",J611,0)</f>
        <v>0</v>
      </c>
      <c r="BH611" s="229">
        <f>IF(N611="sníž. přenesená",J611,0)</f>
        <v>0</v>
      </c>
      <c r="BI611" s="229">
        <f>IF(N611="nulová",J611,0)</f>
        <v>0</v>
      </c>
      <c r="BJ611" s="16" t="s">
        <v>86</v>
      </c>
      <c r="BK611" s="229">
        <f>ROUND(I611*H611,2)</f>
        <v>0</v>
      </c>
      <c r="BL611" s="16" t="s">
        <v>270</v>
      </c>
      <c r="BM611" s="228" t="s">
        <v>926</v>
      </c>
    </row>
    <row r="612" s="2" customFormat="1">
      <c r="A612" s="37"/>
      <c r="B612" s="38"/>
      <c r="C612" s="39"/>
      <c r="D612" s="230" t="s">
        <v>167</v>
      </c>
      <c r="E612" s="39"/>
      <c r="F612" s="231" t="s">
        <v>925</v>
      </c>
      <c r="G612" s="39"/>
      <c r="H612" s="39"/>
      <c r="I612" s="232"/>
      <c r="J612" s="39"/>
      <c r="K612" s="39"/>
      <c r="L612" s="43"/>
      <c r="M612" s="233"/>
      <c r="N612" s="234"/>
      <c r="O612" s="90"/>
      <c r="P612" s="90"/>
      <c r="Q612" s="90"/>
      <c r="R612" s="90"/>
      <c r="S612" s="90"/>
      <c r="T612" s="91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T612" s="16" t="s">
        <v>167</v>
      </c>
      <c r="AU612" s="16" t="s">
        <v>88</v>
      </c>
    </row>
    <row r="613" s="13" customFormat="1">
      <c r="A613" s="13"/>
      <c r="B613" s="235"/>
      <c r="C613" s="236"/>
      <c r="D613" s="230" t="s">
        <v>169</v>
      </c>
      <c r="E613" s="236"/>
      <c r="F613" s="238" t="s">
        <v>927</v>
      </c>
      <c r="G613" s="236"/>
      <c r="H613" s="239">
        <v>717.21100000000001</v>
      </c>
      <c r="I613" s="240"/>
      <c r="J613" s="236"/>
      <c r="K613" s="236"/>
      <c r="L613" s="241"/>
      <c r="M613" s="242"/>
      <c r="N613" s="243"/>
      <c r="O613" s="243"/>
      <c r="P613" s="243"/>
      <c r="Q613" s="243"/>
      <c r="R613" s="243"/>
      <c r="S613" s="243"/>
      <c r="T613" s="24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5" t="s">
        <v>169</v>
      </c>
      <c r="AU613" s="245" t="s">
        <v>88</v>
      </c>
      <c r="AV613" s="13" t="s">
        <v>88</v>
      </c>
      <c r="AW613" s="13" t="s">
        <v>4</v>
      </c>
      <c r="AX613" s="13" t="s">
        <v>86</v>
      </c>
      <c r="AY613" s="245" t="s">
        <v>158</v>
      </c>
    </row>
    <row r="614" s="2" customFormat="1" ht="16.5" customHeight="1">
      <c r="A614" s="37"/>
      <c r="B614" s="38"/>
      <c r="C614" s="217" t="s">
        <v>928</v>
      </c>
      <c r="D614" s="217" t="s">
        <v>160</v>
      </c>
      <c r="E614" s="218" t="s">
        <v>929</v>
      </c>
      <c r="F614" s="219" t="s">
        <v>930</v>
      </c>
      <c r="G614" s="220" t="s">
        <v>231</v>
      </c>
      <c r="H614" s="221">
        <v>3.2999999999999998</v>
      </c>
      <c r="I614" s="222"/>
      <c r="J614" s="223">
        <f>ROUND(I614*H614,2)</f>
        <v>0</v>
      </c>
      <c r="K614" s="219" t="s">
        <v>164</v>
      </c>
      <c r="L614" s="43"/>
      <c r="M614" s="224" t="s">
        <v>1</v>
      </c>
      <c r="N614" s="225" t="s">
        <v>43</v>
      </c>
      <c r="O614" s="90"/>
      <c r="P614" s="226">
        <f>O614*H614</f>
        <v>0</v>
      </c>
      <c r="Q614" s="226">
        <v>0</v>
      </c>
      <c r="R614" s="226">
        <f>Q614*H614</f>
        <v>0</v>
      </c>
      <c r="S614" s="226">
        <v>0</v>
      </c>
      <c r="T614" s="227">
        <f>S614*H614</f>
        <v>0</v>
      </c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R614" s="228" t="s">
        <v>270</v>
      </c>
      <c r="AT614" s="228" t="s">
        <v>160</v>
      </c>
      <c r="AU614" s="228" t="s">
        <v>88</v>
      </c>
      <c r="AY614" s="16" t="s">
        <v>158</v>
      </c>
      <c r="BE614" s="229">
        <f>IF(N614="základní",J614,0)</f>
        <v>0</v>
      </c>
      <c r="BF614" s="229">
        <f>IF(N614="snížená",J614,0)</f>
        <v>0</v>
      </c>
      <c r="BG614" s="229">
        <f>IF(N614="zákl. přenesená",J614,0)</f>
        <v>0</v>
      </c>
      <c r="BH614" s="229">
        <f>IF(N614="sníž. přenesená",J614,0)</f>
        <v>0</v>
      </c>
      <c r="BI614" s="229">
        <f>IF(N614="nulová",J614,0)</f>
        <v>0</v>
      </c>
      <c r="BJ614" s="16" t="s">
        <v>86</v>
      </c>
      <c r="BK614" s="229">
        <f>ROUND(I614*H614,2)</f>
        <v>0</v>
      </c>
      <c r="BL614" s="16" t="s">
        <v>270</v>
      </c>
      <c r="BM614" s="228" t="s">
        <v>931</v>
      </c>
    </row>
    <row r="615" s="2" customFormat="1">
      <c r="A615" s="37"/>
      <c r="B615" s="38"/>
      <c r="C615" s="39"/>
      <c r="D615" s="230" t="s">
        <v>167</v>
      </c>
      <c r="E615" s="39"/>
      <c r="F615" s="231" t="s">
        <v>932</v>
      </c>
      <c r="G615" s="39"/>
      <c r="H615" s="39"/>
      <c r="I615" s="232"/>
      <c r="J615" s="39"/>
      <c r="K615" s="39"/>
      <c r="L615" s="43"/>
      <c r="M615" s="233"/>
      <c r="N615" s="234"/>
      <c r="O615" s="90"/>
      <c r="P615" s="90"/>
      <c r="Q615" s="90"/>
      <c r="R615" s="90"/>
      <c r="S615" s="90"/>
      <c r="T615" s="91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T615" s="16" t="s">
        <v>167</v>
      </c>
      <c r="AU615" s="16" t="s">
        <v>88</v>
      </c>
    </row>
    <row r="616" s="12" customFormat="1" ht="22.8" customHeight="1">
      <c r="A616" s="12"/>
      <c r="B616" s="201"/>
      <c r="C616" s="202"/>
      <c r="D616" s="203" t="s">
        <v>77</v>
      </c>
      <c r="E616" s="215" t="s">
        <v>933</v>
      </c>
      <c r="F616" s="215" t="s">
        <v>934</v>
      </c>
      <c r="G616" s="202"/>
      <c r="H616" s="202"/>
      <c r="I616" s="205"/>
      <c r="J616" s="216">
        <f>BK616</f>
        <v>0</v>
      </c>
      <c r="K616" s="202"/>
      <c r="L616" s="207"/>
      <c r="M616" s="208"/>
      <c r="N616" s="209"/>
      <c r="O616" s="209"/>
      <c r="P616" s="210">
        <f>SUM(P617:P628)</f>
        <v>0</v>
      </c>
      <c r="Q616" s="209"/>
      <c r="R616" s="210">
        <f>SUM(R617:R628)</f>
        <v>0.027559999999999998</v>
      </c>
      <c r="S616" s="209"/>
      <c r="T616" s="211">
        <f>SUM(T617:T628)</f>
        <v>0</v>
      </c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R616" s="212" t="s">
        <v>88</v>
      </c>
      <c r="AT616" s="213" t="s">
        <v>77</v>
      </c>
      <c r="AU616" s="213" t="s">
        <v>86</v>
      </c>
      <c r="AY616" s="212" t="s">
        <v>158</v>
      </c>
      <c r="BK616" s="214">
        <f>SUM(BK617:BK628)</f>
        <v>0</v>
      </c>
    </row>
    <row r="617" s="2" customFormat="1" ht="16.5" customHeight="1">
      <c r="A617" s="37"/>
      <c r="B617" s="38"/>
      <c r="C617" s="217" t="s">
        <v>935</v>
      </c>
      <c r="D617" s="217" t="s">
        <v>160</v>
      </c>
      <c r="E617" s="218" t="s">
        <v>936</v>
      </c>
      <c r="F617" s="219" t="s">
        <v>937</v>
      </c>
      <c r="G617" s="220" t="s">
        <v>412</v>
      </c>
      <c r="H617" s="221">
        <v>13</v>
      </c>
      <c r="I617" s="222"/>
      <c r="J617" s="223">
        <f>ROUND(I617*H617,2)</f>
        <v>0</v>
      </c>
      <c r="K617" s="219" t="s">
        <v>164</v>
      </c>
      <c r="L617" s="43"/>
      <c r="M617" s="224" t="s">
        <v>1</v>
      </c>
      <c r="N617" s="225" t="s">
        <v>43</v>
      </c>
      <c r="O617" s="90"/>
      <c r="P617" s="226">
        <f>O617*H617</f>
        <v>0</v>
      </c>
      <c r="Q617" s="226">
        <v>0.0021199999999999999</v>
      </c>
      <c r="R617" s="226">
        <f>Q617*H617</f>
        <v>0.027559999999999998</v>
      </c>
      <c r="S617" s="226">
        <v>0</v>
      </c>
      <c r="T617" s="227">
        <f>S617*H617</f>
        <v>0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R617" s="228" t="s">
        <v>270</v>
      </c>
      <c r="AT617" s="228" t="s">
        <v>160</v>
      </c>
      <c r="AU617" s="228" t="s">
        <v>88</v>
      </c>
      <c r="AY617" s="16" t="s">
        <v>158</v>
      </c>
      <c r="BE617" s="229">
        <f>IF(N617="základní",J617,0)</f>
        <v>0</v>
      </c>
      <c r="BF617" s="229">
        <f>IF(N617="snížená",J617,0)</f>
        <v>0</v>
      </c>
      <c r="BG617" s="229">
        <f>IF(N617="zákl. přenesená",J617,0)</f>
        <v>0</v>
      </c>
      <c r="BH617" s="229">
        <f>IF(N617="sníž. přenesená",J617,0)</f>
        <v>0</v>
      </c>
      <c r="BI617" s="229">
        <f>IF(N617="nulová",J617,0)</f>
        <v>0</v>
      </c>
      <c r="BJ617" s="16" t="s">
        <v>86</v>
      </c>
      <c r="BK617" s="229">
        <f>ROUND(I617*H617,2)</f>
        <v>0</v>
      </c>
      <c r="BL617" s="16" t="s">
        <v>270</v>
      </c>
      <c r="BM617" s="228" t="s">
        <v>938</v>
      </c>
    </row>
    <row r="618" s="2" customFormat="1">
      <c r="A618" s="37"/>
      <c r="B618" s="38"/>
      <c r="C618" s="39"/>
      <c r="D618" s="230" t="s">
        <v>167</v>
      </c>
      <c r="E618" s="39"/>
      <c r="F618" s="231" t="s">
        <v>939</v>
      </c>
      <c r="G618" s="39"/>
      <c r="H618" s="39"/>
      <c r="I618" s="232"/>
      <c r="J618" s="39"/>
      <c r="K618" s="39"/>
      <c r="L618" s="43"/>
      <c r="M618" s="233"/>
      <c r="N618" s="234"/>
      <c r="O618" s="90"/>
      <c r="P618" s="90"/>
      <c r="Q618" s="90"/>
      <c r="R618" s="90"/>
      <c r="S618" s="90"/>
      <c r="T618" s="91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T618" s="16" t="s">
        <v>167</v>
      </c>
      <c r="AU618" s="16" t="s">
        <v>88</v>
      </c>
    </row>
    <row r="619" s="2" customFormat="1" ht="16.5" customHeight="1">
      <c r="A619" s="37"/>
      <c r="B619" s="38"/>
      <c r="C619" s="217" t="s">
        <v>940</v>
      </c>
      <c r="D619" s="217" t="s">
        <v>160</v>
      </c>
      <c r="E619" s="218" t="s">
        <v>941</v>
      </c>
      <c r="F619" s="219" t="s">
        <v>942</v>
      </c>
      <c r="G619" s="220" t="s">
        <v>199</v>
      </c>
      <c r="H619" s="221">
        <v>110.5</v>
      </c>
      <c r="I619" s="222"/>
      <c r="J619" s="223">
        <f>ROUND(I619*H619,2)</f>
        <v>0</v>
      </c>
      <c r="K619" s="219" t="s">
        <v>164</v>
      </c>
      <c r="L619" s="43"/>
      <c r="M619" s="224" t="s">
        <v>1</v>
      </c>
      <c r="N619" s="225" t="s">
        <v>43</v>
      </c>
      <c r="O619" s="90"/>
      <c r="P619" s="226">
        <f>O619*H619</f>
        <v>0</v>
      </c>
      <c r="Q619" s="226">
        <v>0</v>
      </c>
      <c r="R619" s="226">
        <f>Q619*H619</f>
        <v>0</v>
      </c>
      <c r="S619" s="226">
        <v>0</v>
      </c>
      <c r="T619" s="227">
        <f>S619*H619</f>
        <v>0</v>
      </c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R619" s="228" t="s">
        <v>270</v>
      </c>
      <c r="AT619" s="228" t="s">
        <v>160</v>
      </c>
      <c r="AU619" s="228" t="s">
        <v>88</v>
      </c>
      <c r="AY619" s="16" t="s">
        <v>158</v>
      </c>
      <c r="BE619" s="229">
        <f>IF(N619="základní",J619,0)</f>
        <v>0</v>
      </c>
      <c r="BF619" s="229">
        <f>IF(N619="snížená",J619,0)</f>
        <v>0</v>
      </c>
      <c r="BG619" s="229">
        <f>IF(N619="zákl. přenesená",J619,0)</f>
        <v>0</v>
      </c>
      <c r="BH619" s="229">
        <f>IF(N619="sníž. přenesená",J619,0)</f>
        <v>0</v>
      </c>
      <c r="BI619" s="229">
        <f>IF(N619="nulová",J619,0)</f>
        <v>0</v>
      </c>
      <c r="BJ619" s="16" t="s">
        <v>86</v>
      </c>
      <c r="BK619" s="229">
        <f>ROUND(I619*H619,2)</f>
        <v>0</v>
      </c>
      <c r="BL619" s="16" t="s">
        <v>270</v>
      </c>
      <c r="BM619" s="228" t="s">
        <v>943</v>
      </c>
    </row>
    <row r="620" s="2" customFormat="1">
      <c r="A620" s="37"/>
      <c r="B620" s="38"/>
      <c r="C620" s="39"/>
      <c r="D620" s="230" t="s">
        <v>167</v>
      </c>
      <c r="E620" s="39"/>
      <c r="F620" s="231" t="s">
        <v>944</v>
      </c>
      <c r="G620" s="39"/>
      <c r="H620" s="39"/>
      <c r="I620" s="232"/>
      <c r="J620" s="39"/>
      <c r="K620" s="39"/>
      <c r="L620" s="43"/>
      <c r="M620" s="233"/>
      <c r="N620" s="234"/>
      <c r="O620" s="90"/>
      <c r="P620" s="90"/>
      <c r="Q620" s="90"/>
      <c r="R620" s="90"/>
      <c r="S620" s="90"/>
      <c r="T620" s="91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T620" s="16" t="s">
        <v>167</v>
      </c>
      <c r="AU620" s="16" t="s">
        <v>88</v>
      </c>
    </row>
    <row r="621" s="13" customFormat="1">
      <c r="A621" s="13"/>
      <c r="B621" s="235"/>
      <c r="C621" s="236"/>
      <c r="D621" s="230" t="s">
        <v>169</v>
      </c>
      <c r="E621" s="237" t="s">
        <v>1</v>
      </c>
      <c r="F621" s="238" t="s">
        <v>945</v>
      </c>
      <c r="G621" s="236"/>
      <c r="H621" s="239">
        <v>71.5</v>
      </c>
      <c r="I621" s="240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5" t="s">
        <v>169</v>
      </c>
      <c r="AU621" s="245" t="s">
        <v>88</v>
      </c>
      <c r="AV621" s="13" t="s">
        <v>88</v>
      </c>
      <c r="AW621" s="13" t="s">
        <v>33</v>
      </c>
      <c r="AX621" s="13" t="s">
        <v>78</v>
      </c>
      <c r="AY621" s="245" t="s">
        <v>158</v>
      </c>
    </row>
    <row r="622" s="14" customFormat="1">
      <c r="A622" s="14"/>
      <c r="B622" s="246"/>
      <c r="C622" s="247"/>
      <c r="D622" s="230" t="s">
        <v>169</v>
      </c>
      <c r="E622" s="248" t="s">
        <v>1</v>
      </c>
      <c r="F622" s="249" t="s">
        <v>946</v>
      </c>
      <c r="G622" s="247"/>
      <c r="H622" s="248" t="s">
        <v>1</v>
      </c>
      <c r="I622" s="250"/>
      <c r="J622" s="247"/>
      <c r="K622" s="247"/>
      <c r="L622" s="251"/>
      <c r="M622" s="252"/>
      <c r="N622" s="253"/>
      <c r="O622" s="253"/>
      <c r="P622" s="253"/>
      <c r="Q622" s="253"/>
      <c r="R622" s="253"/>
      <c r="S622" s="253"/>
      <c r="T622" s="25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5" t="s">
        <v>169</v>
      </c>
      <c r="AU622" s="255" t="s">
        <v>88</v>
      </c>
      <c r="AV622" s="14" t="s">
        <v>86</v>
      </c>
      <c r="AW622" s="14" t="s">
        <v>33</v>
      </c>
      <c r="AX622" s="14" t="s">
        <v>78</v>
      </c>
      <c r="AY622" s="255" t="s">
        <v>158</v>
      </c>
    </row>
    <row r="623" s="13" customFormat="1">
      <c r="A623" s="13"/>
      <c r="B623" s="235"/>
      <c r="C623" s="236"/>
      <c r="D623" s="230" t="s">
        <v>169</v>
      </c>
      <c r="E623" s="237" t="s">
        <v>1</v>
      </c>
      <c r="F623" s="238" t="s">
        <v>515</v>
      </c>
      <c r="G623" s="236"/>
      <c r="H623" s="239">
        <v>39</v>
      </c>
      <c r="I623" s="240"/>
      <c r="J623" s="236"/>
      <c r="K623" s="236"/>
      <c r="L623" s="241"/>
      <c r="M623" s="242"/>
      <c r="N623" s="243"/>
      <c r="O623" s="243"/>
      <c r="P623" s="243"/>
      <c r="Q623" s="243"/>
      <c r="R623" s="243"/>
      <c r="S623" s="243"/>
      <c r="T623" s="24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5" t="s">
        <v>169</v>
      </c>
      <c r="AU623" s="245" t="s">
        <v>88</v>
      </c>
      <c r="AV623" s="13" t="s">
        <v>88</v>
      </c>
      <c r="AW623" s="13" t="s">
        <v>33</v>
      </c>
      <c r="AX623" s="13" t="s">
        <v>78</v>
      </c>
      <c r="AY623" s="245" t="s">
        <v>158</v>
      </c>
    </row>
    <row r="624" s="2" customFormat="1" ht="16.5" customHeight="1">
      <c r="A624" s="37"/>
      <c r="B624" s="38"/>
      <c r="C624" s="217" t="s">
        <v>947</v>
      </c>
      <c r="D624" s="217" t="s">
        <v>160</v>
      </c>
      <c r="E624" s="218" t="s">
        <v>948</v>
      </c>
      <c r="F624" s="219" t="s">
        <v>949</v>
      </c>
      <c r="G624" s="220" t="s">
        <v>199</v>
      </c>
      <c r="H624" s="221">
        <v>71.5</v>
      </c>
      <c r="I624" s="222"/>
      <c r="J624" s="223">
        <f>ROUND(I624*H624,2)</f>
        <v>0</v>
      </c>
      <c r="K624" s="219" t="s">
        <v>1</v>
      </c>
      <c r="L624" s="43"/>
      <c r="M624" s="224" t="s">
        <v>1</v>
      </c>
      <c r="N624" s="225" t="s">
        <v>43</v>
      </c>
      <c r="O624" s="90"/>
      <c r="P624" s="226">
        <f>O624*H624</f>
        <v>0</v>
      </c>
      <c r="Q624" s="226">
        <v>0</v>
      </c>
      <c r="R624" s="226">
        <f>Q624*H624</f>
        <v>0</v>
      </c>
      <c r="S624" s="226">
        <v>0</v>
      </c>
      <c r="T624" s="227">
        <f>S624*H624</f>
        <v>0</v>
      </c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R624" s="228" t="s">
        <v>270</v>
      </c>
      <c r="AT624" s="228" t="s">
        <v>160</v>
      </c>
      <c r="AU624" s="228" t="s">
        <v>88</v>
      </c>
      <c r="AY624" s="16" t="s">
        <v>158</v>
      </c>
      <c r="BE624" s="229">
        <f>IF(N624="základní",J624,0)</f>
        <v>0</v>
      </c>
      <c r="BF624" s="229">
        <f>IF(N624="snížená",J624,0)</f>
        <v>0</v>
      </c>
      <c r="BG624" s="229">
        <f>IF(N624="zákl. přenesená",J624,0)</f>
        <v>0</v>
      </c>
      <c r="BH624" s="229">
        <f>IF(N624="sníž. přenesená",J624,0)</f>
        <v>0</v>
      </c>
      <c r="BI624" s="229">
        <f>IF(N624="nulová",J624,0)</f>
        <v>0</v>
      </c>
      <c r="BJ624" s="16" t="s">
        <v>86</v>
      </c>
      <c r="BK624" s="229">
        <f>ROUND(I624*H624,2)</f>
        <v>0</v>
      </c>
      <c r="BL624" s="16" t="s">
        <v>270</v>
      </c>
      <c r="BM624" s="228" t="s">
        <v>950</v>
      </c>
    </row>
    <row r="625" s="2" customFormat="1">
      <c r="A625" s="37"/>
      <c r="B625" s="38"/>
      <c r="C625" s="39"/>
      <c r="D625" s="230" t="s">
        <v>167</v>
      </c>
      <c r="E625" s="39"/>
      <c r="F625" s="231" t="s">
        <v>949</v>
      </c>
      <c r="G625" s="39"/>
      <c r="H625" s="39"/>
      <c r="I625" s="232"/>
      <c r="J625" s="39"/>
      <c r="K625" s="39"/>
      <c r="L625" s="43"/>
      <c r="M625" s="233"/>
      <c r="N625" s="234"/>
      <c r="O625" s="90"/>
      <c r="P625" s="90"/>
      <c r="Q625" s="90"/>
      <c r="R625" s="90"/>
      <c r="S625" s="90"/>
      <c r="T625" s="91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T625" s="16" t="s">
        <v>167</v>
      </c>
      <c r="AU625" s="16" t="s">
        <v>88</v>
      </c>
    </row>
    <row r="626" s="13" customFormat="1">
      <c r="A626" s="13"/>
      <c r="B626" s="235"/>
      <c r="C626" s="236"/>
      <c r="D626" s="230" t="s">
        <v>169</v>
      </c>
      <c r="E626" s="237" t="s">
        <v>1</v>
      </c>
      <c r="F626" s="238" t="s">
        <v>945</v>
      </c>
      <c r="G626" s="236"/>
      <c r="H626" s="239">
        <v>71.5</v>
      </c>
      <c r="I626" s="240"/>
      <c r="J626" s="236"/>
      <c r="K626" s="236"/>
      <c r="L626" s="241"/>
      <c r="M626" s="242"/>
      <c r="N626" s="243"/>
      <c r="O626" s="243"/>
      <c r="P626" s="243"/>
      <c r="Q626" s="243"/>
      <c r="R626" s="243"/>
      <c r="S626" s="243"/>
      <c r="T626" s="24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5" t="s">
        <v>169</v>
      </c>
      <c r="AU626" s="245" t="s">
        <v>88</v>
      </c>
      <c r="AV626" s="13" t="s">
        <v>88</v>
      </c>
      <c r="AW626" s="13" t="s">
        <v>33</v>
      </c>
      <c r="AX626" s="13" t="s">
        <v>78</v>
      </c>
      <c r="AY626" s="245" t="s">
        <v>158</v>
      </c>
    </row>
    <row r="627" s="2" customFormat="1" ht="16.5" customHeight="1">
      <c r="A627" s="37"/>
      <c r="B627" s="38"/>
      <c r="C627" s="217" t="s">
        <v>951</v>
      </c>
      <c r="D627" s="217" t="s">
        <v>160</v>
      </c>
      <c r="E627" s="218" t="s">
        <v>952</v>
      </c>
      <c r="F627" s="219" t="s">
        <v>953</v>
      </c>
      <c r="G627" s="220" t="s">
        <v>231</v>
      </c>
      <c r="H627" s="221">
        <v>0.028000000000000001</v>
      </c>
      <c r="I627" s="222"/>
      <c r="J627" s="223">
        <f>ROUND(I627*H627,2)</f>
        <v>0</v>
      </c>
      <c r="K627" s="219" t="s">
        <v>164</v>
      </c>
      <c r="L627" s="43"/>
      <c r="M627" s="224" t="s">
        <v>1</v>
      </c>
      <c r="N627" s="225" t="s">
        <v>43</v>
      </c>
      <c r="O627" s="90"/>
      <c r="P627" s="226">
        <f>O627*H627</f>
        <v>0</v>
      </c>
      <c r="Q627" s="226">
        <v>0</v>
      </c>
      <c r="R627" s="226">
        <f>Q627*H627</f>
        <v>0</v>
      </c>
      <c r="S627" s="226">
        <v>0</v>
      </c>
      <c r="T627" s="227">
        <f>S627*H627</f>
        <v>0</v>
      </c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R627" s="228" t="s">
        <v>270</v>
      </c>
      <c r="AT627" s="228" t="s">
        <v>160</v>
      </c>
      <c r="AU627" s="228" t="s">
        <v>88</v>
      </c>
      <c r="AY627" s="16" t="s">
        <v>158</v>
      </c>
      <c r="BE627" s="229">
        <f>IF(N627="základní",J627,0)</f>
        <v>0</v>
      </c>
      <c r="BF627" s="229">
        <f>IF(N627="snížená",J627,0)</f>
        <v>0</v>
      </c>
      <c r="BG627" s="229">
        <f>IF(N627="zákl. přenesená",J627,0)</f>
        <v>0</v>
      </c>
      <c r="BH627" s="229">
        <f>IF(N627="sníž. přenesená",J627,0)</f>
        <v>0</v>
      </c>
      <c r="BI627" s="229">
        <f>IF(N627="nulová",J627,0)</f>
        <v>0</v>
      </c>
      <c r="BJ627" s="16" t="s">
        <v>86</v>
      </c>
      <c r="BK627" s="229">
        <f>ROUND(I627*H627,2)</f>
        <v>0</v>
      </c>
      <c r="BL627" s="16" t="s">
        <v>270</v>
      </c>
      <c r="BM627" s="228" t="s">
        <v>954</v>
      </c>
    </row>
    <row r="628" s="2" customFormat="1">
      <c r="A628" s="37"/>
      <c r="B628" s="38"/>
      <c r="C628" s="39"/>
      <c r="D628" s="230" t="s">
        <v>167</v>
      </c>
      <c r="E628" s="39"/>
      <c r="F628" s="231" t="s">
        <v>955</v>
      </c>
      <c r="G628" s="39"/>
      <c r="H628" s="39"/>
      <c r="I628" s="232"/>
      <c r="J628" s="39"/>
      <c r="K628" s="39"/>
      <c r="L628" s="43"/>
      <c r="M628" s="233"/>
      <c r="N628" s="234"/>
      <c r="O628" s="90"/>
      <c r="P628" s="90"/>
      <c r="Q628" s="90"/>
      <c r="R628" s="90"/>
      <c r="S628" s="90"/>
      <c r="T628" s="91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T628" s="16" t="s">
        <v>167</v>
      </c>
      <c r="AU628" s="16" t="s">
        <v>88</v>
      </c>
    </row>
    <row r="629" s="12" customFormat="1" ht="22.8" customHeight="1">
      <c r="A629" s="12"/>
      <c r="B629" s="201"/>
      <c r="C629" s="202"/>
      <c r="D629" s="203" t="s">
        <v>77</v>
      </c>
      <c r="E629" s="215" t="s">
        <v>956</v>
      </c>
      <c r="F629" s="215" t="s">
        <v>957</v>
      </c>
      <c r="G629" s="202"/>
      <c r="H629" s="202"/>
      <c r="I629" s="205"/>
      <c r="J629" s="216">
        <f>BK629</f>
        <v>0</v>
      </c>
      <c r="K629" s="202"/>
      <c r="L629" s="207"/>
      <c r="M629" s="208"/>
      <c r="N629" s="209"/>
      <c r="O629" s="209"/>
      <c r="P629" s="210">
        <f>SUM(P630:P648)</f>
        <v>0</v>
      </c>
      <c r="Q629" s="209"/>
      <c r="R629" s="210">
        <f>SUM(R630:R648)</f>
        <v>7.9398539200000009</v>
      </c>
      <c r="S629" s="209"/>
      <c r="T629" s="211">
        <f>SUM(T630:T648)</f>
        <v>0</v>
      </c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R629" s="212" t="s">
        <v>88</v>
      </c>
      <c r="AT629" s="213" t="s">
        <v>77</v>
      </c>
      <c r="AU629" s="213" t="s">
        <v>86</v>
      </c>
      <c r="AY629" s="212" t="s">
        <v>158</v>
      </c>
      <c r="BK629" s="214">
        <f>SUM(BK630:BK648)</f>
        <v>0</v>
      </c>
    </row>
    <row r="630" s="2" customFormat="1" ht="16.5" customHeight="1">
      <c r="A630" s="37"/>
      <c r="B630" s="38"/>
      <c r="C630" s="217" t="s">
        <v>958</v>
      </c>
      <c r="D630" s="217" t="s">
        <v>160</v>
      </c>
      <c r="E630" s="218" t="s">
        <v>959</v>
      </c>
      <c r="F630" s="219" t="s">
        <v>960</v>
      </c>
      <c r="G630" s="220" t="s">
        <v>163</v>
      </c>
      <c r="H630" s="221">
        <v>15.592000000000001</v>
      </c>
      <c r="I630" s="222"/>
      <c r="J630" s="223">
        <f>ROUND(I630*H630,2)</f>
        <v>0</v>
      </c>
      <c r="K630" s="219" t="s">
        <v>164</v>
      </c>
      <c r="L630" s="43"/>
      <c r="M630" s="224" t="s">
        <v>1</v>
      </c>
      <c r="N630" s="225" t="s">
        <v>43</v>
      </c>
      <c r="O630" s="90"/>
      <c r="P630" s="226">
        <f>O630*H630</f>
        <v>0</v>
      </c>
      <c r="Q630" s="226">
        <v>0.00189</v>
      </c>
      <c r="R630" s="226">
        <f>Q630*H630</f>
        <v>0.029468879999999999</v>
      </c>
      <c r="S630" s="226">
        <v>0</v>
      </c>
      <c r="T630" s="227">
        <f>S630*H630</f>
        <v>0</v>
      </c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R630" s="228" t="s">
        <v>270</v>
      </c>
      <c r="AT630" s="228" t="s">
        <v>160</v>
      </c>
      <c r="AU630" s="228" t="s">
        <v>88</v>
      </c>
      <c r="AY630" s="16" t="s">
        <v>158</v>
      </c>
      <c r="BE630" s="229">
        <f>IF(N630="základní",J630,0)</f>
        <v>0</v>
      </c>
      <c r="BF630" s="229">
        <f>IF(N630="snížená",J630,0)</f>
        <v>0</v>
      </c>
      <c r="BG630" s="229">
        <f>IF(N630="zákl. přenesená",J630,0)</f>
        <v>0</v>
      </c>
      <c r="BH630" s="229">
        <f>IF(N630="sníž. přenesená",J630,0)</f>
        <v>0</v>
      </c>
      <c r="BI630" s="229">
        <f>IF(N630="nulová",J630,0)</f>
        <v>0</v>
      </c>
      <c r="BJ630" s="16" t="s">
        <v>86</v>
      </c>
      <c r="BK630" s="229">
        <f>ROUND(I630*H630,2)</f>
        <v>0</v>
      </c>
      <c r="BL630" s="16" t="s">
        <v>270</v>
      </c>
      <c r="BM630" s="228" t="s">
        <v>961</v>
      </c>
    </row>
    <row r="631" s="2" customFormat="1">
      <c r="A631" s="37"/>
      <c r="B631" s="38"/>
      <c r="C631" s="39"/>
      <c r="D631" s="230" t="s">
        <v>167</v>
      </c>
      <c r="E631" s="39"/>
      <c r="F631" s="231" t="s">
        <v>962</v>
      </c>
      <c r="G631" s="39"/>
      <c r="H631" s="39"/>
      <c r="I631" s="232"/>
      <c r="J631" s="39"/>
      <c r="K631" s="39"/>
      <c r="L631" s="43"/>
      <c r="M631" s="233"/>
      <c r="N631" s="234"/>
      <c r="O631" s="90"/>
      <c r="P631" s="90"/>
      <c r="Q631" s="90"/>
      <c r="R631" s="90"/>
      <c r="S631" s="90"/>
      <c r="T631" s="91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T631" s="16" t="s">
        <v>167</v>
      </c>
      <c r="AU631" s="16" t="s">
        <v>88</v>
      </c>
    </row>
    <row r="632" s="14" customFormat="1">
      <c r="A632" s="14"/>
      <c r="B632" s="246"/>
      <c r="C632" s="247"/>
      <c r="D632" s="230" t="s">
        <v>169</v>
      </c>
      <c r="E632" s="248" t="s">
        <v>1</v>
      </c>
      <c r="F632" s="249" t="s">
        <v>963</v>
      </c>
      <c r="G632" s="247"/>
      <c r="H632" s="248" t="s">
        <v>1</v>
      </c>
      <c r="I632" s="250"/>
      <c r="J632" s="247"/>
      <c r="K632" s="247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169</v>
      </c>
      <c r="AU632" s="255" t="s">
        <v>88</v>
      </c>
      <c r="AV632" s="14" t="s">
        <v>86</v>
      </c>
      <c r="AW632" s="14" t="s">
        <v>33</v>
      </c>
      <c r="AX632" s="14" t="s">
        <v>78</v>
      </c>
      <c r="AY632" s="255" t="s">
        <v>158</v>
      </c>
    </row>
    <row r="633" s="13" customFormat="1">
      <c r="A633" s="13"/>
      <c r="B633" s="235"/>
      <c r="C633" s="236"/>
      <c r="D633" s="230" t="s">
        <v>169</v>
      </c>
      <c r="E633" s="237" t="s">
        <v>1</v>
      </c>
      <c r="F633" s="238" t="s">
        <v>964</v>
      </c>
      <c r="G633" s="236"/>
      <c r="H633" s="239">
        <v>15.592000000000001</v>
      </c>
      <c r="I633" s="240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169</v>
      </c>
      <c r="AU633" s="245" t="s">
        <v>88</v>
      </c>
      <c r="AV633" s="13" t="s">
        <v>88</v>
      </c>
      <c r="AW633" s="13" t="s">
        <v>33</v>
      </c>
      <c r="AX633" s="13" t="s">
        <v>78</v>
      </c>
      <c r="AY633" s="245" t="s">
        <v>158</v>
      </c>
    </row>
    <row r="634" s="2" customFormat="1" ht="16.5" customHeight="1">
      <c r="A634" s="37"/>
      <c r="B634" s="38"/>
      <c r="C634" s="217" t="s">
        <v>965</v>
      </c>
      <c r="D634" s="217" t="s">
        <v>160</v>
      </c>
      <c r="E634" s="218" t="s">
        <v>966</v>
      </c>
      <c r="F634" s="219" t="s">
        <v>967</v>
      </c>
      <c r="G634" s="220" t="s">
        <v>288</v>
      </c>
      <c r="H634" s="221">
        <v>623.66200000000003</v>
      </c>
      <c r="I634" s="222"/>
      <c r="J634" s="223">
        <f>ROUND(I634*H634,2)</f>
        <v>0</v>
      </c>
      <c r="K634" s="219" t="s">
        <v>164</v>
      </c>
      <c r="L634" s="43"/>
      <c r="M634" s="224" t="s">
        <v>1</v>
      </c>
      <c r="N634" s="225" t="s">
        <v>43</v>
      </c>
      <c r="O634" s="90"/>
      <c r="P634" s="226">
        <f>O634*H634</f>
        <v>0</v>
      </c>
      <c r="Q634" s="226">
        <v>0</v>
      </c>
      <c r="R634" s="226">
        <f>Q634*H634</f>
        <v>0</v>
      </c>
      <c r="S634" s="226">
        <v>0</v>
      </c>
      <c r="T634" s="227">
        <f>S634*H634</f>
        <v>0</v>
      </c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R634" s="228" t="s">
        <v>270</v>
      </c>
      <c r="AT634" s="228" t="s">
        <v>160</v>
      </c>
      <c r="AU634" s="228" t="s">
        <v>88</v>
      </c>
      <c r="AY634" s="16" t="s">
        <v>158</v>
      </c>
      <c r="BE634" s="229">
        <f>IF(N634="základní",J634,0)</f>
        <v>0</v>
      </c>
      <c r="BF634" s="229">
        <f>IF(N634="snížená",J634,0)</f>
        <v>0</v>
      </c>
      <c r="BG634" s="229">
        <f>IF(N634="zákl. přenesená",J634,0)</f>
        <v>0</v>
      </c>
      <c r="BH634" s="229">
        <f>IF(N634="sníž. přenesená",J634,0)</f>
        <v>0</v>
      </c>
      <c r="BI634" s="229">
        <f>IF(N634="nulová",J634,0)</f>
        <v>0</v>
      </c>
      <c r="BJ634" s="16" t="s">
        <v>86</v>
      </c>
      <c r="BK634" s="229">
        <f>ROUND(I634*H634,2)</f>
        <v>0</v>
      </c>
      <c r="BL634" s="16" t="s">
        <v>270</v>
      </c>
      <c r="BM634" s="228" t="s">
        <v>968</v>
      </c>
    </row>
    <row r="635" s="2" customFormat="1">
      <c r="A635" s="37"/>
      <c r="B635" s="38"/>
      <c r="C635" s="39"/>
      <c r="D635" s="230" t="s">
        <v>167</v>
      </c>
      <c r="E635" s="39"/>
      <c r="F635" s="231" t="s">
        <v>969</v>
      </c>
      <c r="G635" s="39"/>
      <c r="H635" s="39"/>
      <c r="I635" s="232"/>
      <c r="J635" s="39"/>
      <c r="K635" s="39"/>
      <c r="L635" s="43"/>
      <c r="M635" s="233"/>
      <c r="N635" s="234"/>
      <c r="O635" s="90"/>
      <c r="P635" s="90"/>
      <c r="Q635" s="90"/>
      <c r="R635" s="90"/>
      <c r="S635" s="90"/>
      <c r="T635" s="91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T635" s="16" t="s">
        <v>167</v>
      </c>
      <c r="AU635" s="16" t="s">
        <v>88</v>
      </c>
    </row>
    <row r="636" s="14" customFormat="1">
      <c r="A636" s="14"/>
      <c r="B636" s="246"/>
      <c r="C636" s="247"/>
      <c r="D636" s="230" t="s">
        <v>169</v>
      </c>
      <c r="E636" s="248" t="s">
        <v>1</v>
      </c>
      <c r="F636" s="249" t="s">
        <v>970</v>
      </c>
      <c r="G636" s="247"/>
      <c r="H636" s="248" t="s">
        <v>1</v>
      </c>
      <c r="I636" s="250"/>
      <c r="J636" s="247"/>
      <c r="K636" s="247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169</v>
      </c>
      <c r="AU636" s="255" t="s">
        <v>88</v>
      </c>
      <c r="AV636" s="14" t="s">
        <v>86</v>
      </c>
      <c r="AW636" s="14" t="s">
        <v>33</v>
      </c>
      <c r="AX636" s="14" t="s">
        <v>78</v>
      </c>
      <c r="AY636" s="255" t="s">
        <v>158</v>
      </c>
    </row>
    <row r="637" s="13" customFormat="1">
      <c r="A637" s="13"/>
      <c r="B637" s="235"/>
      <c r="C637" s="236"/>
      <c r="D637" s="230" t="s">
        <v>169</v>
      </c>
      <c r="E637" s="237" t="s">
        <v>1</v>
      </c>
      <c r="F637" s="238" t="s">
        <v>704</v>
      </c>
      <c r="G637" s="236"/>
      <c r="H637" s="239">
        <v>623.66200000000003</v>
      </c>
      <c r="I637" s="240"/>
      <c r="J637" s="236"/>
      <c r="K637" s="236"/>
      <c r="L637" s="241"/>
      <c r="M637" s="242"/>
      <c r="N637" s="243"/>
      <c r="O637" s="243"/>
      <c r="P637" s="243"/>
      <c r="Q637" s="243"/>
      <c r="R637" s="243"/>
      <c r="S637" s="243"/>
      <c r="T637" s="24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5" t="s">
        <v>169</v>
      </c>
      <c r="AU637" s="245" t="s">
        <v>88</v>
      </c>
      <c r="AV637" s="13" t="s">
        <v>88</v>
      </c>
      <c r="AW637" s="13" t="s">
        <v>33</v>
      </c>
      <c r="AX637" s="13" t="s">
        <v>78</v>
      </c>
      <c r="AY637" s="245" t="s">
        <v>158</v>
      </c>
    </row>
    <row r="638" s="2" customFormat="1" ht="16.5" customHeight="1">
      <c r="A638" s="37"/>
      <c r="B638" s="38"/>
      <c r="C638" s="256" t="s">
        <v>971</v>
      </c>
      <c r="D638" s="256" t="s">
        <v>255</v>
      </c>
      <c r="E638" s="257" t="s">
        <v>972</v>
      </c>
      <c r="F638" s="258" t="s">
        <v>973</v>
      </c>
      <c r="G638" s="259" t="s">
        <v>163</v>
      </c>
      <c r="H638" s="260">
        <v>13.720000000000001</v>
      </c>
      <c r="I638" s="261"/>
      <c r="J638" s="262">
        <f>ROUND(I638*H638,2)</f>
        <v>0</v>
      </c>
      <c r="K638" s="258" t="s">
        <v>164</v>
      </c>
      <c r="L638" s="263"/>
      <c r="M638" s="264" t="s">
        <v>1</v>
      </c>
      <c r="N638" s="265" t="s">
        <v>43</v>
      </c>
      <c r="O638" s="90"/>
      <c r="P638" s="226">
        <f>O638*H638</f>
        <v>0</v>
      </c>
      <c r="Q638" s="226">
        <v>0.55000000000000004</v>
      </c>
      <c r="R638" s="226">
        <f>Q638*H638</f>
        <v>7.5460000000000012</v>
      </c>
      <c r="S638" s="226">
        <v>0</v>
      </c>
      <c r="T638" s="227">
        <f>S638*H638</f>
        <v>0</v>
      </c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R638" s="228" t="s">
        <v>373</v>
      </c>
      <c r="AT638" s="228" t="s">
        <v>255</v>
      </c>
      <c r="AU638" s="228" t="s">
        <v>88</v>
      </c>
      <c r="AY638" s="16" t="s">
        <v>158</v>
      </c>
      <c r="BE638" s="229">
        <f>IF(N638="základní",J638,0)</f>
        <v>0</v>
      </c>
      <c r="BF638" s="229">
        <f>IF(N638="snížená",J638,0)</f>
        <v>0</v>
      </c>
      <c r="BG638" s="229">
        <f>IF(N638="zákl. přenesená",J638,0)</f>
        <v>0</v>
      </c>
      <c r="BH638" s="229">
        <f>IF(N638="sníž. přenesená",J638,0)</f>
        <v>0</v>
      </c>
      <c r="BI638" s="229">
        <f>IF(N638="nulová",J638,0)</f>
        <v>0</v>
      </c>
      <c r="BJ638" s="16" t="s">
        <v>86</v>
      </c>
      <c r="BK638" s="229">
        <f>ROUND(I638*H638,2)</f>
        <v>0</v>
      </c>
      <c r="BL638" s="16" t="s">
        <v>270</v>
      </c>
      <c r="BM638" s="228" t="s">
        <v>974</v>
      </c>
    </row>
    <row r="639" s="2" customFormat="1">
      <c r="A639" s="37"/>
      <c r="B639" s="38"/>
      <c r="C639" s="39"/>
      <c r="D639" s="230" t="s">
        <v>167</v>
      </c>
      <c r="E639" s="39"/>
      <c r="F639" s="231" t="s">
        <v>973</v>
      </c>
      <c r="G639" s="39"/>
      <c r="H639" s="39"/>
      <c r="I639" s="232"/>
      <c r="J639" s="39"/>
      <c r="K639" s="39"/>
      <c r="L639" s="43"/>
      <c r="M639" s="233"/>
      <c r="N639" s="234"/>
      <c r="O639" s="90"/>
      <c r="P639" s="90"/>
      <c r="Q639" s="90"/>
      <c r="R639" s="90"/>
      <c r="S639" s="90"/>
      <c r="T639" s="91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T639" s="16" t="s">
        <v>167</v>
      </c>
      <c r="AU639" s="16" t="s">
        <v>88</v>
      </c>
    </row>
    <row r="640" s="14" customFormat="1">
      <c r="A640" s="14"/>
      <c r="B640" s="246"/>
      <c r="C640" s="247"/>
      <c r="D640" s="230" t="s">
        <v>169</v>
      </c>
      <c r="E640" s="248" t="s">
        <v>1</v>
      </c>
      <c r="F640" s="249" t="s">
        <v>975</v>
      </c>
      <c r="G640" s="247"/>
      <c r="H640" s="248" t="s">
        <v>1</v>
      </c>
      <c r="I640" s="250"/>
      <c r="J640" s="247"/>
      <c r="K640" s="247"/>
      <c r="L640" s="251"/>
      <c r="M640" s="252"/>
      <c r="N640" s="253"/>
      <c r="O640" s="253"/>
      <c r="P640" s="253"/>
      <c r="Q640" s="253"/>
      <c r="R640" s="253"/>
      <c r="S640" s="253"/>
      <c r="T640" s="25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5" t="s">
        <v>169</v>
      </c>
      <c r="AU640" s="255" t="s">
        <v>88</v>
      </c>
      <c r="AV640" s="14" t="s">
        <v>86</v>
      </c>
      <c r="AW640" s="14" t="s">
        <v>33</v>
      </c>
      <c r="AX640" s="14" t="s">
        <v>78</v>
      </c>
      <c r="AY640" s="255" t="s">
        <v>158</v>
      </c>
    </row>
    <row r="641" s="13" customFormat="1">
      <c r="A641" s="13"/>
      <c r="B641" s="235"/>
      <c r="C641" s="236"/>
      <c r="D641" s="230" t="s">
        <v>169</v>
      </c>
      <c r="E641" s="237" t="s">
        <v>1</v>
      </c>
      <c r="F641" s="238" t="s">
        <v>976</v>
      </c>
      <c r="G641" s="236"/>
      <c r="H641" s="239">
        <v>12.473000000000001</v>
      </c>
      <c r="I641" s="240"/>
      <c r="J641" s="236"/>
      <c r="K641" s="236"/>
      <c r="L641" s="241"/>
      <c r="M641" s="242"/>
      <c r="N641" s="243"/>
      <c r="O641" s="243"/>
      <c r="P641" s="243"/>
      <c r="Q641" s="243"/>
      <c r="R641" s="243"/>
      <c r="S641" s="243"/>
      <c r="T641" s="24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5" t="s">
        <v>169</v>
      </c>
      <c r="AU641" s="245" t="s">
        <v>88</v>
      </c>
      <c r="AV641" s="13" t="s">
        <v>88</v>
      </c>
      <c r="AW641" s="13" t="s">
        <v>33</v>
      </c>
      <c r="AX641" s="13" t="s">
        <v>78</v>
      </c>
      <c r="AY641" s="245" t="s">
        <v>158</v>
      </c>
    </row>
    <row r="642" s="13" customFormat="1">
      <c r="A642" s="13"/>
      <c r="B642" s="235"/>
      <c r="C642" s="236"/>
      <c r="D642" s="230" t="s">
        <v>169</v>
      </c>
      <c r="E642" s="236"/>
      <c r="F642" s="238" t="s">
        <v>977</v>
      </c>
      <c r="G642" s="236"/>
      <c r="H642" s="239">
        <v>13.720000000000001</v>
      </c>
      <c r="I642" s="240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169</v>
      </c>
      <c r="AU642" s="245" t="s">
        <v>88</v>
      </c>
      <c r="AV642" s="13" t="s">
        <v>88</v>
      </c>
      <c r="AW642" s="13" t="s">
        <v>4</v>
      </c>
      <c r="AX642" s="13" t="s">
        <v>86</v>
      </c>
      <c r="AY642" s="245" t="s">
        <v>158</v>
      </c>
    </row>
    <row r="643" s="2" customFormat="1" ht="16.5" customHeight="1">
      <c r="A643" s="37"/>
      <c r="B643" s="38"/>
      <c r="C643" s="217" t="s">
        <v>978</v>
      </c>
      <c r="D643" s="217" t="s">
        <v>160</v>
      </c>
      <c r="E643" s="218" t="s">
        <v>979</v>
      </c>
      <c r="F643" s="219" t="s">
        <v>980</v>
      </c>
      <c r="G643" s="220" t="s">
        <v>163</v>
      </c>
      <c r="H643" s="221">
        <v>15.592000000000001</v>
      </c>
      <c r="I643" s="222"/>
      <c r="J643" s="223">
        <f>ROUND(I643*H643,2)</f>
        <v>0</v>
      </c>
      <c r="K643" s="219" t="s">
        <v>164</v>
      </c>
      <c r="L643" s="43"/>
      <c r="M643" s="224" t="s">
        <v>1</v>
      </c>
      <c r="N643" s="225" t="s">
        <v>43</v>
      </c>
      <c r="O643" s="90"/>
      <c r="P643" s="226">
        <f>O643*H643</f>
        <v>0</v>
      </c>
      <c r="Q643" s="226">
        <v>0.023369999999999998</v>
      </c>
      <c r="R643" s="226">
        <f>Q643*H643</f>
        <v>0.36438503999999999</v>
      </c>
      <c r="S643" s="226">
        <v>0</v>
      </c>
      <c r="T643" s="227">
        <f>S643*H643</f>
        <v>0</v>
      </c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R643" s="228" t="s">
        <v>270</v>
      </c>
      <c r="AT643" s="228" t="s">
        <v>160</v>
      </c>
      <c r="AU643" s="228" t="s">
        <v>88</v>
      </c>
      <c r="AY643" s="16" t="s">
        <v>158</v>
      </c>
      <c r="BE643" s="229">
        <f>IF(N643="základní",J643,0)</f>
        <v>0</v>
      </c>
      <c r="BF643" s="229">
        <f>IF(N643="snížená",J643,0)</f>
        <v>0</v>
      </c>
      <c r="BG643" s="229">
        <f>IF(N643="zákl. přenesená",J643,0)</f>
        <v>0</v>
      </c>
      <c r="BH643" s="229">
        <f>IF(N643="sníž. přenesená",J643,0)</f>
        <v>0</v>
      </c>
      <c r="BI643" s="229">
        <f>IF(N643="nulová",J643,0)</f>
        <v>0</v>
      </c>
      <c r="BJ643" s="16" t="s">
        <v>86</v>
      </c>
      <c r="BK643" s="229">
        <f>ROUND(I643*H643,2)</f>
        <v>0</v>
      </c>
      <c r="BL643" s="16" t="s">
        <v>270</v>
      </c>
      <c r="BM643" s="228" t="s">
        <v>981</v>
      </c>
    </row>
    <row r="644" s="2" customFormat="1">
      <c r="A644" s="37"/>
      <c r="B644" s="38"/>
      <c r="C644" s="39"/>
      <c r="D644" s="230" t="s">
        <v>167</v>
      </c>
      <c r="E644" s="39"/>
      <c r="F644" s="231" t="s">
        <v>982</v>
      </c>
      <c r="G644" s="39"/>
      <c r="H644" s="39"/>
      <c r="I644" s="232"/>
      <c r="J644" s="39"/>
      <c r="K644" s="39"/>
      <c r="L644" s="43"/>
      <c r="M644" s="233"/>
      <c r="N644" s="234"/>
      <c r="O644" s="90"/>
      <c r="P644" s="90"/>
      <c r="Q644" s="90"/>
      <c r="R644" s="90"/>
      <c r="S644" s="90"/>
      <c r="T644" s="91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T644" s="16" t="s">
        <v>167</v>
      </c>
      <c r="AU644" s="16" t="s">
        <v>88</v>
      </c>
    </row>
    <row r="645" s="14" customFormat="1">
      <c r="A645" s="14"/>
      <c r="B645" s="246"/>
      <c r="C645" s="247"/>
      <c r="D645" s="230" t="s">
        <v>169</v>
      </c>
      <c r="E645" s="248" t="s">
        <v>1</v>
      </c>
      <c r="F645" s="249" t="s">
        <v>975</v>
      </c>
      <c r="G645" s="247"/>
      <c r="H645" s="248" t="s">
        <v>1</v>
      </c>
      <c r="I645" s="250"/>
      <c r="J645" s="247"/>
      <c r="K645" s="247"/>
      <c r="L645" s="251"/>
      <c r="M645" s="252"/>
      <c r="N645" s="253"/>
      <c r="O645" s="253"/>
      <c r="P645" s="253"/>
      <c r="Q645" s="253"/>
      <c r="R645" s="253"/>
      <c r="S645" s="253"/>
      <c r="T645" s="25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5" t="s">
        <v>169</v>
      </c>
      <c r="AU645" s="255" t="s">
        <v>88</v>
      </c>
      <c r="AV645" s="14" t="s">
        <v>86</v>
      </c>
      <c r="AW645" s="14" t="s">
        <v>33</v>
      </c>
      <c r="AX645" s="14" t="s">
        <v>78</v>
      </c>
      <c r="AY645" s="255" t="s">
        <v>158</v>
      </c>
    </row>
    <row r="646" s="13" customFormat="1">
      <c r="A646" s="13"/>
      <c r="B646" s="235"/>
      <c r="C646" s="236"/>
      <c r="D646" s="230" t="s">
        <v>169</v>
      </c>
      <c r="E646" s="237" t="s">
        <v>1</v>
      </c>
      <c r="F646" s="238" t="s">
        <v>964</v>
      </c>
      <c r="G646" s="236"/>
      <c r="H646" s="239">
        <v>15.592000000000001</v>
      </c>
      <c r="I646" s="240"/>
      <c r="J646" s="236"/>
      <c r="K646" s="236"/>
      <c r="L646" s="241"/>
      <c r="M646" s="242"/>
      <c r="N646" s="243"/>
      <c r="O646" s="243"/>
      <c r="P646" s="243"/>
      <c r="Q646" s="243"/>
      <c r="R646" s="243"/>
      <c r="S646" s="243"/>
      <c r="T646" s="24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5" t="s">
        <v>169</v>
      </c>
      <c r="AU646" s="245" t="s">
        <v>88</v>
      </c>
      <c r="AV646" s="13" t="s">
        <v>88</v>
      </c>
      <c r="AW646" s="13" t="s">
        <v>33</v>
      </c>
      <c r="AX646" s="13" t="s">
        <v>78</v>
      </c>
      <c r="AY646" s="245" t="s">
        <v>158</v>
      </c>
    </row>
    <row r="647" s="2" customFormat="1" ht="16.5" customHeight="1">
      <c r="A647" s="37"/>
      <c r="B647" s="38"/>
      <c r="C647" s="217" t="s">
        <v>983</v>
      </c>
      <c r="D647" s="217" t="s">
        <v>160</v>
      </c>
      <c r="E647" s="218" t="s">
        <v>984</v>
      </c>
      <c r="F647" s="219" t="s">
        <v>985</v>
      </c>
      <c r="G647" s="220" t="s">
        <v>231</v>
      </c>
      <c r="H647" s="221">
        <v>7.9400000000000004</v>
      </c>
      <c r="I647" s="222"/>
      <c r="J647" s="223">
        <f>ROUND(I647*H647,2)</f>
        <v>0</v>
      </c>
      <c r="K647" s="219" t="s">
        <v>164</v>
      </c>
      <c r="L647" s="43"/>
      <c r="M647" s="224" t="s">
        <v>1</v>
      </c>
      <c r="N647" s="225" t="s">
        <v>43</v>
      </c>
      <c r="O647" s="90"/>
      <c r="P647" s="226">
        <f>O647*H647</f>
        <v>0</v>
      </c>
      <c r="Q647" s="226">
        <v>0</v>
      </c>
      <c r="R647" s="226">
        <f>Q647*H647</f>
        <v>0</v>
      </c>
      <c r="S647" s="226">
        <v>0</v>
      </c>
      <c r="T647" s="227">
        <f>S647*H647</f>
        <v>0</v>
      </c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R647" s="228" t="s">
        <v>270</v>
      </c>
      <c r="AT647" s="228" t="s">
        <v>160</v>
      </c>
      <c r="AU647" s="228" t="s">
        <v>88</v>
      </c>
      <c r="AY647" s="16" t="s">
        <v>158</v>
      </c>
      <c r="BE647" s="229">
        <f>IF(N647="základní",J647,0)</f>
        <v>0</v>
      </c>
      <c r="BF647" s="229">
        <f>IF(N647="snížená",J647,0)</f>
        <v>0</v>
      </c>
      <c r="BG647" s="229">
        <f>IF(N647="zákl. přenesená",J647,0)</f>
        <v>0</v>
      </c>
      <c r="BH647" s="229">
        <f>IF(N647="sníž. přenesená",J647,0)</f>
        <v>0</v>
      </c>
      <c r="BI647" s="229">
        <f>IF(N647="nulová",J647,0)</f>
        <v>0</v>
      </c>
      <c r="BJ647" s="16" t="s">
        <v>86</v>
      </c>
      <c r="BK647" s="229">
        <f>ROUND(I647*H647,2)</f>
        <v>0</v>
      </c>
      <c r="BL647" s="16" t="s">
        <v>270</v>
      </c>
      <c r="BM647" s="228" t="s">
        <v>986</v>
      </c>
    </row>
    <row r="648" s="2" customFormat="1">
      <c r="A648" s="37"/>
      <c r="B648" s="38"/>
      <c r="C648" s="39"/>
      <c r="D648" s="230" t="s">
        <v>167</v>
      </c>
      <c r="E648" s="39"/>
      <c r="F648" s="231" t="s">
        <v>987</v>
      </c>
      <c r="G648" s="39"/>
      <c r="H648" s="39"/>
      <c r="I648" s="232"/>
      <c r="J648" s="39"/>
      <c r="K648" s="39"/>
      <c r="L648" s="43"/>
      <c r="M648" s="233"/>
      <c r="N648" s="234"/>
      <c r="O648" s="90"/>
      <c r="P648" s="90"/>
      <c r="Q648" s="90"/>
      <c r="R648" s="90"/>
      <c r="S648" s="90"/>
      <c r="T648" s="91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T648" s="16" t="s">
        <v>167</v>
      </c>
      <c r="AU648" s="16" t="s">
        <v>88</v>
      </c>
    </row>
    <row r="649" s="12" customFormat="1" ht="22.8" customHeight="1">
      <c r="A649" s="12"/>
      <c r="B649" s="201"/>
      <c r="C649" s="202"/>
      <c r="D649" s="203" t="s">
        <v>77</v>
      </c>
      <c r="E649" s="215" t="s">
        <v>988</v>
      </c>
      <c r="F649" s="215" t="s">
        <v>989</v>
      </c>
      <c r="G649" s="202"/>
      <c r="H649" s="202"/>
      <c r="I649" s="205"/>
      <c r="J649" s="216">
        <f>BK649</f>
        <v>0</v>
      </c>
      <c r="K649" s="202"/>
      <c r="L649" s="207"/>
      <c r="M649" s="208"/>
      <c r="N649" s="209"/>
      <c r="O649" s="209"/>
      <c r="P649" s="210">
        <f>SUM(P650:P667)</f>
        <v>0</v>
      </c>
      <c r="Q649" s="209"/>
      <c r="R649" s="210">
        <f>SUM(R650:R667)</f>
        <v>12.5730238</v>
      </c>
      <c r="S649" s="209"/>
      <c r="T649" s="211">
        <f>SUM(T650:T667)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12" t="s">
        <v>88</v>
      </c>
      <c r="AT649" s="213" t="s">
        <v>77</v>
      </c>
      <c r="AU649" s="213" t="s">
        <v>86</v>
      </c>
      <c r="AY649" s="212" t="s">
        <v>158</v>
      </c>
      <c r="BK649" s="214">
        <f>SUM(BK650:BK667)</f>
        <v>0</v>
      </c>
    </row>
    <row r="650" s="2" customFormat="1" ht="16.5" customHeight="1">
      <c r="A650" s="37"/>
      <c r="B650" s="38"/>
      <c r="C650" s="217" t="s">
        <v>990</v>
      </c>
      <c r="D650" s="217" t="s">
        <v>160</v>
      </c>
      <c r="E650" s="218" t="s">
        <v>991</v>
      </c>
      <c r="F650" s="219" t="s">
        <v>992</v>
      </c>
      <c r="G650" s="220" t="s">
        <v>288</v>
      </c>
      <c r="H650" s="221">
        <v>623.66200000000003</v>
      </c>
      <c r="I650" s="222"/>
      <c r="J650" s="223">
        <f>ROUND(I650*H650,2)</f>
        <v>0</v>
      </c>
      <c r="K650" s="219" t="s">
        <v>164</v>
      </c>
      <c r="L650" s="43"/>
      <c r="M650" s="224" t="s">
        <v>1</v>
      </c>
      <c r="N650" s="225" t="s">
        <v>43</v>
      </c>
      <c r="O650" s="90"/>
      <c r="P650" s="226">
        <f>O650*H650</f>
        <v>0</v>
      </c>
      <c r="Q650" s="226">
        <v>0</v>
      </c>
      <c r="R650" s="226">
        <f>Q650*H650</f>
        <v>0</v>
      </c>
      <c r="S650" s="226">
        <v>0</v>
      </c>
      <c r="T650" s="227">
        <f>S650*H650</f>
        <v>0</v>
      </c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R650" s="228" t="s">
        <v>270</v>
      </c>
      <c r="AT650" s="228" t="s">
        <v>160</v>
      </c>
      <c r="AU650" s="228" t="s">
        <v>88</v>
      </c>
      <c r="AY650" s="16" t="s">
        <v>158</v>
      </c>
      <c r="BE650" s="229">
        <f>IF(N650="základní",J650,0)</f>
        <v>0</v>
      </c>
      <c r="BF650" s="229">
        <f>IF(N650="snížená",J650,0)</f>
        <v>0</v>
      </c>
      <c r="BG650" s="229">
        <f>IF(N650="zákl. přenesená",J650,0)</f>
        <v>0</v>
      </c>
      <c r="BH650" s="229">
        <f>IF(N650="sníž. přenesená",J650,0)</f>
        <v>0</v>
      </c>
      <c r="BI650" s="229">
        <f>IF(N650="nulová",J650,0)</f>
        <v>0</v>
      </c>
      <c r="BJ650" s="16" t="s">
        <v>86</v>
      </c>
      <c r="BK650" s="229">
        <f>ROUND(I650*H650,2)</f>
        <v>0</v>
      </c>
      <c r="BL650" s="16" t="s">
        <v>270</v>
      </c>
      <c r="BM650" s="228" t="s">
        <v>993</v>
      </c>
    </row>
    <row r="651" s="2" customFormat="1">
      <c r="A651" s="37"/>
      <c r="B651" s="38"/>
      <c r="C651" s="39"/>
      <c r="D651" s="230" t="s">
        <v>167</v>
      </c>
      <c r="E651" s="39"/>
      <c r="F651" s="231" t="s">
        <v>994</v>
      </c>
      <c r="G651" s="39"/>
      <c r="H651" s="39"/>
      <c r="I651" s="232"/>
      <c r="J651" s="39"/>
      <c r="K651" s="39"/>
      <c r="L651" s="43"/>
      <c r="M651" s="233"/>
      <c r="N651" s="234"/>
      <c r="O651" s="90"/>
      <c r="P651" s="90"/>
      <c r="Q651" s="90"/>
      <c r="R651" s="90"/>
      <c r="S651" s="90"/>
      <c r="T651" s="91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T651" s="16" t="s">
        <v>167</v>
      </c>
      <c r="AU651" s="16" t="s">
        <v>88</v>
      </c>
    </row>
    <row r="652" s="14" customFormat="1">
      <c r="A652" s="14"/>
      <c r="B652" s="246"/>
      <c r="C652" s="247"/>
      <c r="D652" s="230" t="s">
        <v>169</v>
      </c>
      <c r="E652" s="248" t="s">
        <v>1</v>
      </c>
      <c r="F652" s="249" t="s">
        <v>995</v>
      </c>
      <c r="G652" s="247"/>
      <c r="H652" s="248" t="s">
        <v>1</v>
      </c>
      <c r="I652" s="250"/>
      <c r="J652" s="247"/>
      <c r="K652" s="247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169</v>
      </c>
      <c r="AU652" s="255" t="s">
        <v>88</v>
      </c>
      <c r="AV652" s="14" t="s">
        <v>86</v>
      </c>
      <c r="AW652" s="14" t="s">
        <v>33</v>
      </c>
      <c r="AX652" s="14" t="s">
        <v>78</v>
      </c>
      <c r="AY652" s="255" t="s">
        <v>158</v>
      </c>
    </row>
    <row r="653" s="13" customFormat="1">
      <c r="A653" s="13"/>
      <c r="B653" s="235"/>
      <c r="C653" s="236"/>
      <c r="D653" s="230" t="s">
        <v>169</v>
      </c>
      <c r="E653" s="237" t="s">
        <v>1</v>
      </c>
      <c r="F653" s="238" t="s">
        <v>704</v>
      </c>
      <c r="G653" s="236"/>
      <c r="H653" s="239">
        <v>623.66200000000003</v>
      </c>
      <c r="I653" s="240"/>
      <c r="J653" s="236"/>
      <c r="K653" s="236"/>
      <c r="L653" s="241"/>
      <c r="M653" s="242"/>
      <c r="N653" s="243"/>
      <c r="O653" s="243"/>
      <c r="P653" s="243"/>
      <c r="Q653" s="243"/>
      <c r="R653" s="243"/>
      <c r="S653" s="243"/>
      <c r="T653" s="24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5" t="s">
        <v>169</v>
      </c>
      <c r="AU653" s="245" t="s">
        <v>88</v>
      </c>
      <c r="AV653" s="13" t="s">
        <v>88</v>
      </c>
      <c r="AW653" s="13" t="s">
        <v>33</v>
      </c>
      <c r="AX653" s="13" t="s">
        <v>78</v>
      </c>
      <c r="AY653" s="245" t="s">
        <v>158</v>
      </c>
    </row>
    <row r="654" s="2" customFormat="1" ht="16.5" customHeight="1">
      <c r="A654" s="37"/>
      <c r="B654" s="38"/>
      <c r="C654" s="256" t="s">
        <v>996</v>
      </c>
      <c r="D654" s="256" t="s">
        <v>255</v>
      </c>
      <c r="E654" s="257" t="s">
        <v>997</v>
      </c>
      <c r="F654" s="258" t="s">
        <v>998</v>
      </c>
      <c r="G654" s="259" t="s">
        <v>288</v>
      </c>
      <c r="H654" s="260">
        <v>686.02800000000002</v>
      </c>
      <c r="I654" s="261"/>
      <c r="J654" s="262">
        <f>ROUND(I654*H654,2)</f>
        <v>0</v>
      </c>
      <c r="K654" s="258" t="s">
        <v>164</v>
      </c>
      <c r="L654" s="263"/>
      <c r="M654" s="264" t="s">
        <v>1</v>
      </c>
      <c r="N654" s="265" t="s">
        <v>43</v>
      </c>
      <c r="O654" s="90"/>
      <c r="P654" s="226">
        <f>O654*H654</f>
        <v>0</v>
      </c>
      <c r="Q654" s="226">
        <v>0.015599999999999999</v>
      </c>
      <c r="R654" s="226">
        <f>Q654*H654</f>
        <v>10.7020368</v>
      </c>
      <c r="S654" s="226">
        <v>0</v>
      </c>
      <c r="T654" s="227">
        <f>S654*H654</f>
        <v>0</v>
      </c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R654" s="228" t="s">
        <v>373</v>
      </c>
      <c r="AT654" s="228" t="s">
        <v>255</v>
      </c>
      <c r="AU654" s="228" t="s">
        <v>88</v>
      </c>
      <c r="AY654" s="16" t="s">
        <v>158</v>
      </c>
      <c r="BE654" s="229">
        <f>IF(N654="základní",J654,0)</f>
        <v>0</v>
      </c>
      <c r="BF654" s="229">
        <f>IF(N654="snížená",J654,0)</f>
        <v>0</v>
      </c>
      <c r="BG654" s="229">
        <f>IF(N654="zákl. přenesená",J654,0)</f>
        <v>0</v>
      </c>
      <c r="BH654" s="229">
        <f>IF(N654="sníž. přenesená",J654,0)</f>
        <v>0</v>
      </c>
      <c r="BI654" s="229">
        <f>IF(N654="nulová",J654,0)</f>
        <v>0</v>
      </c>
      <c r="BJ654" s="16" t="s">
        <v>86</v>
      </c>
      <c r="BK654" s="229">
        <f>ROUND(I654*H654,2)</f>
        <v>0</v>
      </c>
      <c r="BL654" s="16" t="s">
        <v>270</v>
      </c>
      <c r="BM654" s="228" t="s">
        <v>999</v>
      </c>
    </row>
    <row r="655" s="2" customFormat="1">
      <c r="A655" s="37"/>
      <c r="B655" s="38"/>
      <c r="C655" s="39"/>
      <c r="D655" s="230" t="s">
        <v>167</v>
      </c>
      <c r="E655" s="39"/>
      <c r="F655" s="231" t="s">
        <v>998</v>
      </c>
      <c r="G655" s="39"/>
      <c r="H655" s="39"/>
      <c r="I655" s="232"/>
      <c r="J655" s="39"/>
      <c r="K655" s="39"/>
      <c r="L655" s="43"/>
      <c r="M655" s="233"/>
      <c r="N655" s="234"/>
      <c r="O655" s="90"/>
      <c r="P655" s="90"/>
      <c r="Q655" s="90"/>
      <c r="R655" s="90"/>
      <c r="S655" s="90"/>
      <c r="T655" s="91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T655" s="16" t="s">
        <v>167</v>
      </c>
      <c r="AU655" s="16" t="s">
        <v>88</v>
      </c>
    </row>
    <row r="656" s="2" customFormat="1">
      <c r="A656" s="37"/>
      <c r="B656" s="38"/>
      <c r="C656" s="39"/>
      <c r="D656" s="230" t="s">
        <v>368</v>
      </c>
      <c r="E656" s="39"/>
      <c r="F656" s="266" t="s">
        <v>1000</v>
      </c>
      <c r="G656" s="39"/>
      <c r="H656" s="39"/>
      <c r="I656" s="232"/>
      <c r="J656" s="39"/>
      <c r="K656" s="39"/>
      <c r="L656" s="43"/>
      <c r="M656" s="233"/>
      <c r="N656" s="234"/>
      <c r="O656" s="90"/>
      <c r="P656" s="90"/>
      <c r="Q656" s="90"/>
      <c r="R656" s="90"/>
      <c r="S656" s="90"/>
      <c r="T656" s="91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T656" s="16" t="s">
        <v>368</v>
      </c>
      <c r="AU656" s="16" t="s">
        <v>88</v>
      </c>
    </row>
    <row r="657" s="13" customFormat="1">
      <c r="A657" s="13"/>
      <c r="B657" s="235"/>
      <c r="C657" s="236"/>
      <c r="D657" s="230" t="s">
        <v>169</v>
      </c>
      <c r="E657" s="236"/>
      <c r="F657" s="238" t="s">
        <v>1001</v>
      </c>
      <c r="G657" s="236"/>
      <c r="H657" s="239">
        <v>686.02800000000002</v>
      </c>
      <c r="I657" s="240"/>
      <c r="J657" s="236"/>
      <c r="K657" s="236"/>
      <c r="L657" s="241"/>
      <c r="M657" s="242"/>
      <c r="N657" s="243"/>
      <c r="O657" s="243"/>
      <c r="P657" s="243"/>
      <c r="Q657" s="243"/>
      <c r="R657" s="243"/>
      <c r="S657" s="243"/>
      <c r="T657" s="24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5" t="s">
        <v>169</v>
      </c>
      <c r="AU657" s="245" t="s">
        <v>88</v>
      </c>
      <c r="AV657" s="13" t="s">
        <v>88</v>
      </c>
      <c r="AW657" s="13" t="s">
        <v>4</v>
      </c>
      <c r="AX657" s="13" t="s">
        <v>86</v>
      </c>
      <c r="AY657" s="245" t="s">
        <v>158</v>
      </c>
    </row>
    <row r="658" s="2" customFormat="1" ht="16.5" customHeight="1">
      <c r="A658" s="37"/>
      <c r="B658" s="38"/>
      <c r="C658" s="217" t="s">
        <v>1002</v>
      </c>
      <c r="D658" s="217" t="s">
        <v>160</v>
      </c>
      <c r="E658" s="218" t="s">
        <v>1003</v>
      </c>
      <c r="F658" s="219" t="s">
        <v>1004</v>
      </c>
      <c r="G658" s="220" t="s">
        <v>199</v>
      </c>
      <c r="H658" s="221">
        <v>1247.3240000000001</v>
      </c>
      <c r="I658" s="222"/>
      <c r="J658" s="223">
        <f>ROUND(I658*H658,2)</f>
        <v>0</v>
      </c>
      <c r="K658" s="219" t="s">
        <v>164</v>
      </c>
      <c r="L658" s="43"/>
      <c r="M658" s="224" t="s">
        <v>1</v>
      </c>
      <c r="N658" s="225" t="s">
        <v>43</v>
      </c>
      <c r="O658" s="90"/>
      <c r="P658" s="226">
        <f>O658*H658</f>
        <v>0</v>
      </c>
      <c r="Q658" s="226">
        <v>0</v>
      </c>
      <c r="R658" s="226">
        <f>Q658*H658</f>
        <v>0</v>
      </c>
      <c r="S658" s="226">
        <v>0</v>
      </c>
      <c r="T658" s="227">
        <f>S658*H658</f>
        <v>0</v>
      </c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R658" s="228" t="s">
        <v>270</v>
      </c>
      <c r="AT658" s="228" t="s">
        <v>160</v>
      </c>
      <c r="AU658" s="228" t="s">
        <v>88</v>
      </c>
      <c r="AY658" s="16" t="s">
        <v>158</v>
      </c>
      <c r="BE658" s="229">
        <f>IF(N658="základní",J658,0)</f>
        <v>0</v>
      </c>
      <c r="BF658" s="229">
        <f>IF(N658="snížená",J658,0)</f>
        <v>0</v>
      </c>
      <c r="BG658" s="229">
        <f>IF(N658="zákl. přenesená",J658,0)</f>
        <v>0</v>
      </c>
      <c r="BH658" s="229">
        <f>IF(N658="sníž. přenesená",J658,0)</f>
        <v>0</v>
      </c>
      <c r="BI658" s="229">
        <f>IF(N658="nulová",J658,0)</f>
        <v>0</v>
      </c>
      <c r="BJ658" s="16" t="s">
        <v>86</v>
      </c>
      <c r="BK658" s="229">
        <f>ROUND(I658*H658,2)</f>
        <v>0</v>
      </c>
      <c r="BL658" s="16" t="s">
        <v>270</v>
      </c>
      <c r="BM658" s="228" t="s">
        <v>1005</v>
      </c>
    </row>
    <row r="659" s="2" customFormat="1">
      <c r="A659" s="37"/>
      <c r="B659" s="38"/>
      <c r="C659" s="39"/>
      <c r="D659" s="230" t="s">
        <v>167</v>
      </c>
      <c r="E659" s="39"/>
      <c r="F659" s="231" t="s">
        <v>1006</v>
      </c>
      <c r="G659" s="39"/>
      <c r="H659" s="39"/>
      <c r="I659" s="232"/>
      <c r="J659" s="39"/>
      <c r="K659" s="39"/>
      <c r="L659" s="43"/>
      <c r="M659" s="233"/>
      <c r="N659" s="234"/>
      <c r="O659" s="90"/>
      <c r="P659" s="90"/>
      <c r="Q659" s="90"/>
      <c r="R659" s="90"/>
      <c r="S659" s="90"/>
      <c r="T659" s="91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T659" s="16" t="s">
        <v>167</v>
      </c>
      <c r="AU659" s="16" t="s">
        <v>88</v>
      </c>
    </row>
    <row r="660" s="14" customFormat="1">
      <c r="A660" s="14"/>
      <c r="B660" s="246"/>
      <c r="C660" s="247"/>
      <c r="D660" s="230" t="s">
        <v>169</v>
      </c>
      <c r="E660" s="248" t="s">
        <v>1</v>
      </c>
      <c r="F660" s="249" t="s">
        <v>1007</v>
      </c>
      <c r="G660" s="247"/>
      <c r="H660" s="248" t="s">
        <v>1</v>
      </c>
      <c r="I660" s="250"/>
      <c r="J660" s="247"/>
      <c r="K660" s="247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169</v>
      </c>
      <c r="AU660" s="255" t="s">
        <v>88</v>
      </c>
      <c r="AV660" s="14" t="s">
        <v>86</v>
      </c>
      <c r="AW660" s="14" t="s">
        <v>33</v>
      </c>
      <c r="AX660" s="14" t="s">
        <v>78</v>
      </c>
      <c r="AY660" s="255" t="s">
        <v>158</v>
      </c>
    </row>
    <row r="661" s="13" customFormat="1">
      <c r="A661" s="13"/>
      <c r="B661" s="235"/>
      <c r="C661" s="236"/>
      <c r="D661" s="230" t="s">
        <v>169</v>
      </c>
      <c r="E661" s="237" t="s">
        <v>1</v>
      </c>
      <c r="F661" s="238" t="s">
        <v>1008</v>
      </c>
      <c r="G661" s="236"/>
      <c r="H661" s="239">
        <v>1247.3240000000001</v>
      </c>
      <c r="I661" s="240"/>
      <c r="J661" s="236"/>
      <c r="K661" s="236"/>
      <c r="L661" s="241"/>
      <c r="M661" s="242"/>
      <c r="N661" s="243"/>
      <c r="O661" s="243"/>
      <c r="P661" s="243"/>
      <c r="Q661" s="243"/>
      <c r="R661" s="243"/>
      <c r="S661" s="243"/>
      <c r="T661" s="24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5" t="s">
        <v>169</v>
      </c>
      <c r="AU661" s="245" t="s">
        <v>88</v>
      </c>
      <c r="AV661" s="13" t="s">
        <v>88</v>
      </c>
      <c r="AW661" s="13" t="s">
        <v>33</v>
      </c>
      <c r="AX661" s="13" t="s">
        <v>78</v>
      </c>
      <c r="AY661" s="245" t="s">
        <v>158</v>
      </c>
    </row>
    <row r="662" s="2" customFormat="1" ht="16.5" customHeight="1">
      <c r="A662" s="37"/>
      <c r="B662" s="38"/>
      <c r="C662" s="256" t="s">
        <v>1009</v>
      </c>
      <c r="D662" s="256" t="s">
        <v>255</v>
      </c>
      <c r="E662" s="257" t="s">
        <v>1010</v>
      </c>
      <c r="F662" s="258" t="s">
        <v>1011</v>
      </c>
      <c r="G662" s="259" t="s">
        <v>889</v>
      </c>
      <c r="H662" s="260">
        <v>1870.9870000000001</v>
      </c>
      <c r="I662" s="261"/>
      <c r="J662" s="262">
        <f>ROUND(I662*H662,2)</f>
        <v>0</v>
      </c>
      <c r="K662" s="258" t="s">
        <v>1</v>
      </c>
      <c r="L662" s="263"/>
      <c r="M662" s="264" t="s">
        <v>1</v>
      </c>
      <c r="N662" s="265" t="s">
        <v>43</v>
      </c>
      <c r="O662" s="90"/>
      <c r="P662" s="226">
        <f>O662*H662</f>
        <v>0</v>
      </c>
      <c r="Q662" s="226">
        <v>0.001</v>
      </c>
      <c r="R662" s="226">
        <f>Q662*H662</f>
        <v>1.8709870000000002</v>
      </c>
      <c r="S662" s="226">
        <v>0</v>
      </c>
      <c r="T662" s="227">
        <f>S662*H662</f>
        <v>0</v>
      </c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R662" s="228" t="s">
        <v>373</v>
      </c>
      <c r="AT662" s="228" t="s">
        <v>255</v>
      </c>
      <c r="AU662" s="228" t="s">
        <v>88</v>
      </c>
      <c r="AY662" s="16" t="s">
        <v>158</v>
      </c>
      <c r="BE662" s="229">
        <f>IF(N662="základní",J662,0)</f>
        <v>0</v>
      </c>
      <c r="BF662" s="229">
        <f>IF(N662="snížená",J662,0)</f>
        <v>0</v>
      </c>
      <c r="BG662" s="229">
        <f>IF(N662="zákl. přenesená",J662,0)</f>
        <v>0</v>
      </c>
      <c r="BH662" s="229">
        <f>IF(N662="sníž. přenesená",J662,0)</f>
        <v>0</v>
      </c>
      <c r="BI662" s="229">
        <f>IF(N662="nulová",J662,0)</f>
        <v>0</v>
      </c>
      <c r="BJ662" s="16" t="s">
        <v>86</v>
      </c>
      <c r="BK662" s="229">
        <f>ROUND(I662*H662,2)</f>
        <v>0</v>
      </c>
      <c r="BL662" s="16" t="s">
        <v>270</v>
      </c>
      <c r="BM662" s="228" t="s">
        <v>1012</v>
      </c>
    </row>
    <row r="663" s="2" customFormat="1">
      <c r="A663" s="37"/>
      <c r="B663" s="38"/>
      <c r="C663" s="39"/>
      <c r="D663" s="230" t="s">
        <v>167</v>
      </c>
      <c r="E663" s="39"/>
      <c r="F663" s="231" t="s">
        <v>1011</v>
      </c>
      <c r="G663" s="39"/>
      <c r="H663" s="39"/>
      <c r="I663" s="232"/>
      <c r="J663" s="39"/>
      <c r="K663" s="39"/>
      <c r="L663" s="43"/>
      <c r="M663" s="233"/>
      <c r="N663" s="234"/>
      <c r="O663" s="90"/>
      <c r="P663" s="90"/>
      <c r="Q663" s="90"/>
      <c r="R663" s="90"/>
      <c r="S663" s="90"/>
      <c r="T663" s="91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T663" s="16" t="s">
        <v>167</v>
      </c>
      <c r="AU663" s="16" t="s">
        <v>88</v>
      </c>
    </row>
    <row r="664" s="14" customFormat="1">
      <c r="A664" s="14"/>
      <c r="B664" s="246"/>
      <c r="C664" s="247"/>
      <c r="D664" s="230" t="s">
        <v>169</v>
      </c>
      <c r="E664" s="248" t="s">
        <v>1</v>
      </c>
      <c r="F664" s="249" t="s">
        <v>1013</v>
      </c>
      <c r="G664" s="247"/>
      <c r="H664" s="248" t="s">
        <v>1</v>
      </c>
      <c r="I664" s="250"/>
      <c r="J664" s="247"/>
      <c r="K664" s="247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169</v>
      </c>
      <c r="AU664" s="255" t="s">
        <v>88</v>
      </c>
      <c r="AV664" s="14" t="s">
        <v>86</v>
      </c>
      <c r="AW664" s="14" t="s">
        <v>33</v>
      </c>
      <c r="AX664" s="14" t="s">
        <v>78</v>
      </c>
      <c r="AY664" s="255" t="s">
        <v>158</v>
      </c>
    </row>
    <row r="665" s="13" customFormat="1">
      <c r="A665" s="13"/>
      <c r="B665" s="235"/>
      <c r="C665" s="236"/>
      <c r="D665" s="230" t="s">
        <v>169</v>
      </c>
      <c r="E665" s="237" t="s">
        <v>1</v>
      </c>
      <c r="F665" s="238" t="s">
        <v>1014</v>
      </c>
      <c r="G665" s="236"/>
      <c r="H665" s="239">
        <v>1870.9870000000001</v>
      </c>
      <c r="I665" s="240"/>
      <c r="J665" s="236"/>
      <c r="K665" s="236"/>
      <c r="L665" s="241"/>
      <c r="M665" s="242"/>
      <c r="N665" s="243"/>
      <c r="O665" s="243"/>
      <c r="P665" s="243"/>
      <c r="Q665" s="243"/>
      <c r="R665" s="243"/>
      <c r="S665" s="243"/>
      <c r="T665" s="24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5" t="s">
        <v>169</v>
      </c>
      <c r="AU665" s="245" t="s">
        <v>88</v>
      </c>
      <c r="AV665" s="13" t="s">
        <v>88</v>
      </c>
      <c r="AW665" s="13" t="s">
        <v>33</v>
      </c>
      <c r="AX665" s="13" t="s">
        <v>78</v>
      </c>
      <c r="AY665" s="245" t="s">
        <v>158</v>
      </c>
    </row>
    <row r="666" s="2" customFormat="1" ht="16.5" customHeight="1">
      <c r="A666" s="37"/>
      <c r="B666" s="38"/>
      <c r="C666" s="217" t="s">
        <v>1015</v>
      </c>
      <c r="D666" s="217" t="s">
        <v>160</v>
      </c>
      <c r="E666" s="218" t="s">
        <v>1016</v>
      </c>
      <c r="F666" s="219" t="s">
        <v>1017</v>
      </c>
      <c r="G666" s="220" t="s">
        <v>231</v>
      </c>
      <c r="H666" s="221">
        <v>12.573</v>
      </c>
      <c r="I666" s="222"/>
      <c r="J666" s="223">
        <f>ROUND(I666*H666,2)</f>
        <v>0</v>
      </c>
      <c r="K666" s="219" t="s">
        <v>164</v>
      </c>
      <c r="L666" s="43"/>
      <c r="M666" s="224" t="s">
        <v>1</v>
      </c>
      <c r="N666" s="225" t="s">
        <v>43</v>
      </c>
      <c r="O666" s="90"/>
      <c r="P666" s="226">
        <f>O666*H666</f>
        <v>0</v>
      </c>
      <c r="Q666" s="226">
        <v>0</v>
      </c>
      <c r="R666" s="226">
        <f>Q666*H666</f>
        <v>0</v>
      </c>
      <c r="S666" s="226">
        <v>0</v>
      </c>
      <c r="T666" s="227">
        <f>S666*H666</f>
        <v>0</v>
      </c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R666" s="228" t="s">
        <v>270</v>
      </c>
      <c r="AT666" s="228" t="s">
        <v>160</v>
      </c>
      <c r="AU666" s="228" t="s">
        <v>88</v>
      </c>
      <c r="AY666" s="16" t="s">
        <v>158</v>
      </c>
      <c r="BE666" s="229">
        <f>IF(N666="základní",J666,0)</f>
        <v>0</v>
      </c>
      <c r="BF666" s="229">
        <f>IF(N666="snížená",J666,0)</f>
        <v>0</v>
      </c>
      <c r="BG666" s="229">
        <f>IF(N666="zákl. přenesená",J666,0)</f>
        <v>0</v>
      </c>
      <c r="BH666" s="229">
        <f>IF(N666="sníž. přenesená",J666,0)</f>
        <v>0</v>
      </c>
      <c r="BI666" s="229">
        <f>IF(N666="nulová",J666,0)</f>
        <v>0</v>
      </c>
      <c r="BJ666" s="16" t="s">
        <v>86</v>
      </c>
      <c r="BK666" s="229">
        <f>ROUND(I666*H666,2)</f>
        <v>0</v>
      </c>
      <c r="BL666" s="16" t="s">
        <v>270</v>
      </c>
      <c r="BM666" s="228" t="s">
        <v>1018</v>
      </c>
    </row>
    <row r="667" s="2" customFormat="1">
      <c r="A667" s="37"/>
      <c r="B667" s="38"/>
      <c r="C667" s="39"/>
      <c r="D667" s="230" t="s">
        <v>167</v>
      </c>
      <c r="E667" s="39"/>
      <c r="F667" s="231" t="s">
        <v>1019</v>
      </c>
      <c r="G667" s="39"/>
      <c r="H667" s="39"/>
      <c r="I667" s="232"/>
      <c r="J667" s="39"/>
      <c r="K667" s="39"/>
      <c r="L667" s="43"/>
      <c r="M667" s="233"/>
      <c r="N667" s="234"/>
      <c r="O667" s="90"/>
      <c r="P667" s="90"/>
      <c r="Q667" s="90"/>
      <c r="R667" s="90"/>
      <c r="S667" s="90"/>
      <c r="T667" s="91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T667" s="16" t="s">
        <v>167</v>
      </c>
      <c r="AU667" s="16" t="s">
        <v>88</v>
      </c>
    </row>
    <row r="668" s="12" customFormat="1" ht="22.8" customHeight="1">
      <c r="A668" s="12"/>
      <c r="B668" s="201"/>
      <c r="C668" s="202"/>
      <c r="D668" s="203" t="s">
        <v>77</v>
      </c>
      <c r="E668" s="215" t="s">
        <v>1020</v>
      </c>
      <c r="F668" s="215" t="s">
        <v>1021</v>
      </c>
      <c r="G668" s="202"/>
      <c r="H668" s="202"/>
      <c r="I668" s="205"/>
      <c r="J668" s="216">
        <f>BK668</f>
        <v>0</v>
      </c>
      <c r="K668" s="202"/>
      <c r="L668" s="207"/>
      <c r="M668" s="208"/>
      <c r="N668" s="209"/>
      <c r="O668" s="209"/>
      <c r="P668" s="210">
        <f>SUM(P669:P689)</f>
        <v>0</v>
      </c>
      <c r="Q668" s="209"/>
      <c r="R668" s="210">
        <f>SUM(R669:R689)</f>
        <v>7.3336259000000004</v>
      </c>
      <c r="S668" s="209"/>
      <c r="T668" s="211">
        <f>SUM(T669:T689)</f>
        <v>0</v>
      </c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R668" s="212" t="s">
        <v>88</v>
      </c>
      <c r="AT668" s="213" t="s">
        <v>77</v>
      </c>
      <c r="AU668" s="213" t="s">
        <v>86</v>
      </c>
      <c r="AY668" s="212" t="s">
        <v>158</v>
      </c>
      <c r="BK668" s="214">
        <f>SUM(BK669:BK689)</f>
        <v>0</v>
      </c>
    </row>
    <row r="669" s="2" customFormat="1" ht="16.5" customHeight="1">
      <c r="A669" s="37"/>
      <c r="B669" s="38"/>
      <c r="C669" s="217" t="s">
        <v>1022</v>
      </c>
      <c r="D669" s="217" t="s">
        <v>160</v>
      </c>
      <c r="E669" s="218" t="s">
        <v>1023</v>
      </c>
      <c r="F669" s="219" t="s">
        <v>1024</v>
      </c>
      <c r="G669" s="220" t="s">
        <v>889</v>
      </c>
      <c r="H669" s="221">
        <v>15</v>
      </c>
      <c r="I669" s="222"/>
      <c r="J669" s="223">
        <f>ROUND(I669*H669,2)</f>
        <v>0</v>
      </c>
      <c r="K669" s="219" t="s">
        <v>164</v>
      </c>
      <c r="L669" s="43"/>
      <c r="M669" s="224" t="s">
        <v>1</v>
      </c>
      <c r="N669" s="225" t="s">
        <v>43</v>
      </c>
      <c r="O669" s="90"/>
      <c r="P669" s="226">
        <f>O669*H669</f>
        <v>0</v>
      </c>
      <c r="Q669" s="226">
        <v>6.0000000000000002E-05</v>
      </c>
      <c r="R669" s="226">
        <f>Q669*H669</f>
        <v>0.00089999999999999998</v>
      </c>
      <c r="S669" s="226">
        <v>0</v>
      </c>
      <c r="T669" s="227">
        <f>S669*H669</f>
        <v>0</v>
      </c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R669" s="228" t="s">
        <v>270</v>
      </c>
      <c r="AT669" s="228" t="s">
        <v>160</v>
      </c>
      <c r="AU669" s="228" t="s">
        <v>88</v>
      </c>
      <c r="AY669" s="16" t="s">
        <v>158</v>
      </c>
      <c r="BE669" s="229">
        <f>IF(N669="základní",J669,0)</f>
        <v>0</v>
      </c>
      <c r="BF669" s="229">
        <f>IF(N669="snížená",J669,0)</f>
        <v>0</v>
      </c>
      <c r="BG669" s="229">
        <f>IF(N669="zákl. přenesená",J669,0)</f>
        <v>0</v>
      </c>
      <c r="BH669" s="229">
        <f>IF(N669="sníž. přenesená",J669,0)</f>
        <v>0</v>
      </c>
      <c r="BI669" s="229">
        <f>IF(N669="nulová",J669,0)</f>
        <v>0</v>
      </c>
      <c r="BJ669" s="16" t="s">
        <v>86</v>
      </c>
      <c r="BK669" s="229">
        <f>ROUND(I669*H669,2)</f>
        <v>0</v>
      </c>
      <c r="BL669" s="16" t="s">
        <v>270</v>
      </c>
      <c r="BM669" s="228" t="s">
        <v>1025</v>
      </c>
    </row>
    <row r="670" s="2" customFormat="1">
      <c r="A670" s="37"/>
      <c r="B670" s="38"/>
      <c r="C670" s="39"/>
      <c r="D670" s="230" t="s">
        <v>167</v>
      </c>
      <c r="E670" s="39"/>
      <c r="F670" s="231" t="s">
        <v>1026</v>
      </c>
      <c r="G670" s="39"/>
      <c r="H670" s="39"/>
      <c r="I670" s="232"/>
      <c r="J670" s="39"/>
      <c r="K670" s="39"/>
      <c r="L670" s="43"/>
      <c r="M670" s="233"/>
      <c r="N670" s="234"/>
      <c r="O670" s="90"/>
      <c r="P670" s="90"/>
      <c r="Q670" s="90"/>
      <c r="R670" s="90"/>
      <c r="S670" s="90"/>
      <c r="T670" s="91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T670" s="16" t="s">
        <v>167</v>
      </c>
      <c r="AU670" s="16" t="s">
        <v>88</v>
      </c>
    </row>
    <row r="671" s="13" customFormat="1">
      <c r="A671" s="13"/>
      <c r="B671" s="235"/>
      <c r="C671" s="236"/>
      <c r="D671" s="230" t="s">
        <v>169</v>
      </c>
      <c r="E671" s="237" t="s">
        <v>1</v>
      </c>
      <c r="F671" s="238" t="s">
        <v>1027</v>
      </c>
      <c r="G671" s="236"/>
      <c r="H671" s="239">
        <v>15</v>
      </c>
      <c r="I671" s="240"/>
      <c r="J671" s="236"/>
      <c r="K671" s="236"/>
      <c r="L671" s="241"/>
      <c r="M671" s="242"/>
      <c r="N671" s="243"/>
      <c r="O671" s="243"/>
      <c r="P671" s="243"/>
      <c r="Q671" s="243"/>
      <c r="R671" s="243"/>
      <c r="S671" s="243"/>
      <c r="T671" s="24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5" t="s">
        <v>169</v>
      </c>
      <c r="AU671" s="245" t="s">
        <v>88</v>
      </c>
      <c r="AV671" s="13" t="s">
        <v>88</v>
      </c>
      <c r="AW671" s="13" t="s">
        <v>33</v>
      </c>
      <c r="AX671" s="13" t="s">
        <v>78</v>
      </c>
      <c r="AY671" s="245" t="s">
        <v>158</v>
      </c>
    </row>
    <row r="672" s="2" customFormat="1" ht="16.5" customHeight="1">
      <c r="A672" s="37"/>
      <c r="B672" s="38"/>
      <c r="C672" s="217" t="s">
        <v>1028</v>
      </c>
      <c r="D672" s="217" t="s">
        <v>160</v>
      </c>
      <c r="E672" s="218" t="s">
        <v>1029</v>
      </c>
      <c r="F672" s="219" t="s">
        <v>1030</v>
      </c>
      <c r="G672" s="220" t="s">
        <v>889</v>
      </c>
      <c r="H672" s="221">
        <v>624</v>
      </c>
      <c r="I672" s="222"/>
      <c r="J672" s="223">
        <f>ROUND(I672*H672,2)</f>
        <v>0</v>
      </c>
      <c r="K672" s="219" t="s">
        <v>164</v>
      </c>
      <c r="L672" s="43"/>
      <c r="M672" s="224" t="s">
        <v>1</v>
      </c>
      <c r="N672" s="225" t="s">
        <v>43</v>
      </c>
      <c r="O672" s="90"/>
      <c r="P672" s="226">
        <f>O672*H672</f>
        <v>0</v>
      </c>
      <c r="Q672" s="226">
        <v>6.0000000000000002E-05</v>
      </c>
      <c r="R672" s="226">
        <f>Q672*H672</f>
        <v>0.037440000000000001</v>
      </c>
      <c r="S672" s="226">
        <v>0</v>
      </c>
      <c r="T672" s="227">
        <f>S672*H672</f>
        <v>0</v>
      </c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R672" s="228" t="s">
        <v>270</v>
      </c>
      <c r="AT672" s="228" t="s">
        <v>160</v>
      </c>
      <c r="AU672" s="228" t="s">
        <v>88</v>
      </c>
      <c r="AY672" s="16" t="s">
        <v>158</v>
      </c>
      <c r="BE672" s="229">
        <f>IF(N672="základní",J672,0)</f>
        <v>0</v>
      </c>
      <c r="BF672" s="229">
        <f>IF(N672="snížená",J672,0)</f>
        <v>0</v>
      </c>
      <c r="BG672" s="229">
        <f>IF(N672="zákl. přenesená",J672,0)</f>
        <v>0</v>
      </c>
      <c r="BH672" s="229">
        <f>IF(N672="sníž. přenesená",J672,0)</f>
        <v>0</v>
      </c>
      <c r="BI672" s="229">
        <f>IF(N672="nulová",J672,0)</f>
        <v>0</v>
      </c>
      <c r="BJ672" s="16" t="s">
        <v>86</v>
      </c>
      <c r="BK672" s="229">
        <f>ROUND(I672*H672,2)</f>
        <v>0</v>
      </c>
      <c r="BL672" s="16" t="s">
        <v>270</v>
      </c>
      <c r="BM672" s="228" t="s">
        <v>1031</v>
      </c>
    </row>
    <row r="673" s="2" customFormat="1">
      <c r="A673" s="37"/>
      <c r="B673" s="38"/>
      <c r="C673" s="39"/>
      <c r="D673" s="230" t="s">
        <v>167</v>
      </c>
      <c r="E673" s="39"/>
      <c r="F673" s="231" t="s">
        <v>1032</v>
      </c>
      <c r="G673" s="39"/>
      <c r="H673" s="39"/>
      <c r="I673" s="232"/>
      <c r="J673" s="39"/>
      <c r="K673" s="39"/>
      <c r="L673" s="43"/>
      <c r="M673" s="233"/>
      <c r="N673" s="234"/>
      <c r="O673" s="90"/>
      <c r="P673" s="90"/>
      <c r="Q673" s="90"/>
      <c r="R673" s="90"/>
      <c r="S673" s="90"/>
      <c r="T673" s="91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T673" s="16" t="s">
        <v>167</v>
      </c>
      <c r="AU673" s="16" t="s">
        <v>88</v>
      </c>
    </row>
    <row r="674" s="13" customFormat="1">
      <c r="A674" s="13"/>
      <c r="B674" s="235"/>
      <c r="C674" s="236"/>
      <c r="D674" s="230" t="s">
        <v>169</v>
      </c>
      <c r="E674" s="237" t="s">
        <v>1</v>
      </c>
      <c r="F674" s="238" t="s">
        <v>1033</v>
      </c>
      <c r="G674" s="236"/>
      <c r="H674" s="239">
        <v>416</v>
      </c>
      <c r="I674" s="240"/>
      <c r="J674" s="236"/>
      <c r="K674" s="236"/>
      <c r="L674" s="241"/>
      <c r="M674" s="242"/>
      <c r="N674" s="243"/>
      <c r="O674" s="243"/>
      <c r="P674" s="243"/>
      <c r="Q674" s="243"/>
      <c r="R674" s="243"/>
      <c r="S674" s="243"/>
      <c r="T674" s="24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5" t="s">
        <v>169</v>
      </c>
      <c r="AU674" s="245" t="s">
        <v>88</v>
      </c>
      <c r="AV674" s="13" t="s">
        <v>88</v>
      </c>
      <c r="AW674" s="13" t="s">
        <v>33</v>
      </c>
      <c r="AX674" s="13" t="s">
        <v>78</v>
      </c>
      <c r="AY674" s="245" t="s">
        <v>158</v>
      </c>
    </row>
    <row r="675" s="13" customFormat="1">
      <c r="A675" s="13"/>
      <c r="B675" s="235"/>
      <c r="C675" s="236"/>
      <c r="D675" s="230" t="s">
        <v>169</v>
      </c>
      <c r="E675" s="237" t="s">
        <v>1</v>
      </c>
      <c r="F675" s="238" t="s">
        <v>1034</v>
      </c>
      <c r="G675" s="236"/>
      <c r="H675" s="239">
        <v>208</v>
      </c>
      <c r="I675" s="240"/>
      <c r="J675" s="236"/>
      <c r="K675" s="236"/>
      <c r="L675" s="241"/>
      <c r="M675" s="242"/>
      <c r="N675" s="243"/>
      <c r="O675" s="243"/>
      <c r="P675" s="243"/>
      <c r="Q675" s="243"/>
      <c r="R675" s="243"/>
      <c r="S675" s="243"/>
      <c r="T675" s="24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5" t="s">
        <v>169</v>
      </c>
      <c r="AU675" s="245" t="s">
        <v>88</v>
      </c>
      <c r="AV675" s="13" t="s">
        <v>88</v>
      </c>
      <c r="AW675" s="13" t="s">
        <v>33</v>
      </c>
      <c r="AX675" s="13" t="s">
        <v>78</v>
      </c>
      <c r="AY675" s="245" t="s">
        <v>158</v>
      </c>
    </row>
    <row r="676" s="2" customFormat="1" ht="16.5" customHeight="1">
      <c r="A676" s="37"/>
      <c r="B676" s="38"/>
      <c r="C676" s="217" t="s">
        <v>1035</v>
      </c>
      <c r="D676" s="217" t="s">
        <v>160</v>
      </c>
      <c r="E676" s="218" t="s">
        <v>1036</v>
      </c>
      <c r="F676" s="219" t="s">
        <v>1037</v>
      </c>
      <c r="G676" s="220" t="s">
        <v>199</v>
      </c>
      <c r="H676" s="221">
        <v>154.76499999999999</v>
      </c>
      <c r="I676" s="222"/>
      <c r="J676" s="223">
        <f>ROUND(I676*H676,2)</f>
        <v>0</v>
      </c>
      <c r="K676" s="219" t="s">
        <v>164</v>
      </c>
      <c r="L676" s="43"/>
      <c r="M676" s="224" t="s">
        <v>1</v>
      </c>
      <c r="N676" s="225" t="s">
        <v>43</v>
      </c>
      <c r="O676" s="90"/>
      <c r="P676" s="226">
        <f>O676*H676</f>
        <v>0</v>
      </c>
      <c r="Q676" s="226">
        <v>6.0000000000000002E-05</v>
      </c>
      <c r="R676" s="226">
        <f>Q676*H676</f>
        <v>0.0092858999999999997</v>
      </c>
      <c r="S676" s="226">
        <v>0</v>
      </c>
      <c r="T676" s="227">
        <f>S676*H676</f>
        <v>0</v>
      </c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R676" s="228" t="s">
        <v>270</v>
      </c>
      <c r="AT676" s="228" t="s">
        <v>160</v>
      </c>
      <c r="AU676" s="228" t="s">
        <v>88</v>
      </c>
      <c r="AY676" s="16" t="s">
        <v>158</v>
      </c>
      <c r="BE676" s="229">
        <f>IF(N676="základní",J676,0)</f>
        <v>0</v>
      </c>
      <c r="BF676" s="229">
        <f>IF(N676="snížená",J676,0)</f>
        <v>0</v>
      </c>
      <c r="BG676" s="229">
        <f>IF(N676="zákl. přenesená",J676,0)</f>
        <v>0</v>
      </c>
      <c r="BH676" s="229">
        <f>IF(N676="sníž. přenesená",J676,0)</f>
        <v>0</v>
      </c>
      <c r="BI676" s="229">
        <f>IF(N676="nulová",J676,0)</f>
        <v>0</v>
      </c>
      <c r="BJ676" s="16" t="s">
        <v>86</v>
      </c>
      <c r="BK676" s="229">
        <f>ROUND(I676*H676,2)</f>
        <v>0</v>
      </c>
      <c r="BL676" s="16" t="s">
        <v>270</v>
      </c>
      <c r="BM676" s="228" t="s">
        <v>1038</v>
      </c>
    </row>
    <row r="677" s="2" customFormat="1">
      <c r="A677" s="37"/>
      <c r="B677" s="38"/>
      <c r="C677" s="39"/>
      <c r="D677" s="230" t="s">
        <v>167</v>
      </c>
      <c r="E677" s="39"/>
      <c r="F677" s="231" t="s">
        <v>1039</v>
      </c>
      <c r="G677" s="39"/>
      <c r="H677" s="39"/>
      <c r="I677" s="232"/>
      <c r="J677" s="39"/>
      <c r="K677" s="39"/>
      <c r="L677" s="43"/>
      <c r="M677" s="233"/>
      <c r="N677" s="234"/>
      <c r="O677" s="90"/>
      <c r="P677" s="90"/>
      <c r="Q677" s="90"/>
      <c r="R677" s="90"/>
      <c r="S677" s="90"/>
      <c r="T677" s="91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T677" s="16" t="s">
        <v>167</v>
      </c>
      <c r="AU677" s="16" t="s">
        <v>88</v>
      </c>
    </row>
    <row r="678" s="13" customFormat="1">
      <c r="A678" s="13"/>
      <c r="B678" s="235"/>
      <c r="C678" s="236"/>
      <c r="D678" s="230" t="s">
        <v>169</v>
      </c>
      <c r="E678" s="237" t="s">
        <v>1</v>
      </c>
      <c r="F678" s="238" t="s">
        <v>1040</v>
      </c>
      <c r="G678" s="236"/>
      <c r="H678" s="239">
        <v>83.120000000000005</v>
      </c>
      <c r="I678" s="240"/>
      <c r="J678" s="236"/>
      <c r="K678" s="236"/>
      <c r="L678" s="241"/>
      <c r="M678" s="242"/>
      <c r="N678" s="243"/>
      <c r="O678" s="243"/>
      <c r="P678" s="243"/>
      <c r="Q678" s="243"/>
      <c r="R678" s="243"/>
      <c r="S678" s="243"/>
      <c r="T678" s="24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5" t="s">
        <v>169</v>
      </c>
      <c r="AU678" s="245" t="s">
        <v>88</v>
      </c>
      <c r="AV678" s="13" t="s">
        <v>88</v>
      </c>
      <c r="AW678" s="13" t="s">
        <v>33</v>
      </c>
      <c r="AX678" s="13" t="s">
        <v>78</v>
      </c>
      <c r="AY678" s="245" t="s">
        <v>158</v>
      </c>
    </row>
    <row r="679" s="13" customFormat="1">
      <c r="A679" s="13"/>
      <c r="B679" s="235"/>
      <c r="C679" s="236"/>
      <c r="D679" s="230" t="s">
        <v>169</v>
      </c>
      <c r="E679" s="237" t="s">
        <v>1</v>
      </c>
      <c r="F679" s="238" t="s">
        <v>1041</v>
      </c>
      <c r="G679" s="236"/>
      <c r="H679" s="239">
        <v>71.644999999999996</v>
      </c>
      <c r="I679" s="240"/>
      <c r="J679" s="236"/>
      <c r="K679" s="236"/>
      <c r="L679" s="241"/>
      <c r="M679" s="242"/>
      <c r="N679" s="243"/>
      <c r="O679" s="243"/>
      <c r="P679" s="243"/>
      <c r="Q679" s="243"/>
      <c r="R679" s="243"/>
      <c r="S679" s="243"/>
      <c r="T679" s="24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5" t="s">
        <v>169</v>
      </c>
      <c r="AU679" s="245" t="s">
        <v>88</v>
      </c>
      <c r="AV679" s="13" t="s">
        <v>88</v>
      </c>
      <c r="AW679" s="13" t="s">
        <v>33</v>
      </c>
      <c r="AX679" s="13" t="s">
        <v>78</v>
      </c>
      <c r="AY679" s="245" t="s">
        <v>158</v>
      </c>
    </row>
    <row r="680" s="2" customFormat="1" ht="16.5" customHeight="1">
      <c r="A680" s="37"/>
      <c r="B680" s="38"/>
      <c r="C680" s="256" t="s">
        <v>1042</v>
      </c>
      <c r="D680" s="256" t="s">
        <v>255</v>
      </c>
      <c r="E680" s="257" t="s">
        <v>1043</v>
      </c>
      <c r="F680" s="258" t="s">
        <v>1044</v>
      </c>
      <c r="G680" s="259" t="s">
        <v>889</v>
      </c>
      <c r="H680" s="260">
        <v>7286</v>
      </c>
      <c r="I680" s="261"/>
      <c r="J680" s="262">
        <f>ROUND(I680*H680,2)</f>
        <v>0</v>
      </c>
      <c r="K680" s="258" t="s">
        <v>1</v>
      </c>
      <c r="L680" s="263"/>
      <c r="M680" s="264" t="s">
        <v>1</v>
      </c>
      <c r="N680" s="265" t="s">
        <v>43</v>
      </c>
      <c r="O680" s="90"/>
      <c r="P680" s="226">
        <f>O680*H680</f>
        <v>0</v>
      </c>
      <c r="Q680" s="226">
        <v>0.001</v>
      </c>
      <c r="R680" s="226">
        <f>Q680*H680</f>
        <v>7.2860000000000005</v>
      </c>
      <c r="S680" s="226">
        <v>0</v>
      </c>
      <c r="T680" s="227">
        <f>S680*H680</f>
        <v>0</v>
      </c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R680" s="228" t="s">
        <v>373</v>
      </c>
      <c r="AT680" s="228" t="s">
        <v>255</v>
      </c>
      <c r="AU680" s="228" t="s">
        <v>88</v>
      </c>
      <c r="AY680" s="16" t="s">
        <v>158</v>
      </c>
      <c r="BE680" s="229">
        <f>IF(N680="základní",J680,0)</f>
        <v>0</v>
      </c>
      <c r="BF680" s="229">
        <f>IF(N680="snížená",J680,0)</f>
        <v>0</v>
      </c>
      <c r="BG680" s="229">
        <f>IF(N680="zákl. přenesená",J680,0)</f>
        <v>0</v>
      </c>
      <c r="BH680" s="229">
        <f>IF(N680="sníž. přenesená",J680,0)</f>
        <v>0</v>
      </c>
      <c r="BI680" s="229">
        <f>IF(N680="nulová",J680,0)</f>
        <v>0</v>
      </c>
      <c r="BJ680" s="16" t="s">
        <v>86</v>
      </c>
      <c r="BK680" s="229">
        <f>ROUND(I680*H680,2)</f>
        <v>0</v>
      </c>
      <c r="BL680" s="16" t="s">
        <v>270</v>
      </c>
      <c r="BM680" s="228" t="s">
        <v>1045</v>
      </c>
    </row>
    <row r="681" s="2" customFormat="1">
      <c r="A681" s="37"/>
      <c r="B681" s="38"/>
      <c r="C681" s="39"/>
      <c r="D681" s="230" t="s">
        <v>167</v>
      </c>
      <c r="E681" s="39"/>
      <c r="F681" s="231" t="s">
        <v>1044</v>
      </c>
      <c r="G681" s="39"/>
      <c r="H681" s="39"/>
      <c r="I681" s="232"/>
      <c r="J681" s="39"/>
      <c r="K681" s="39"/>
      <c r="L681" s="43"/>
      <c r="M681" s="233"/>
      <c r="N681" s="234"/>
      <c r="O681" s="90"/>
      <c r="P681" s="90"/>
      <c r="Q681" s="90"/>
      <c r="R681" s="90"/>
      <c r="S681" s="90"/>
      <c r="T681" s="91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T681" s="16" t="s">
        <v>167</v>
      </c>
      <c r="AU681" s="16" t="s">
        <v>88</v>
      </c>
    </row>
    <row r="682" s="2" customFormat="1">
      <c r="A682" s="37"/>
      <c r="B682" s="38"/>
      <c r="C682" s="39"/>
      <c r="D682" s="230" t="s">
        <v>368</v>
      </c>
      <c r="E682" s="39"/>
      <c r="F682" s="266" t="s">
        <v>1046</v>
      </c>
      <c r="G682" s="39"/>
      <c r="H682" s="39"/>
      <c r="I682" s="232"/>
      <c r="J682" s="39"/>
      <c r="K682" s="39"/>
      <c r="L682" s="43"/>
      <c r="M682" s="233"/>
      <c r="N682" s="234"/>
      <c r="O682" s="90"/>
      <c r="P682" s="90"/>
      <c r="Q682" s="90"/>
      <c r="R682" s="90"/>
      <c r="S682" s="90"/>
      <c r="T682" s="91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T682" s="16" t="s">
        <v>368</v>
      </c>
      <c r="AU682" s="16" t="s">
        <v>88</v>
      </c>
    </row>
    <row r="683" s="13" customFormat="1">
      <c r="A683" s="13"/>
      <c r="B683" s="235"/>
      <c r="C683" s="236"/>
      <c r="D683" s="230" t="s">
        <v>169</v>
      </c>
      <c r="E683" s="237" t="s">
        <v>1</v>
      </c>
      <c r="F683" s="238" t="s">
        <v>1047</v>
      </c>
      <c r="G683" s="236"/>
      <c r="H683" s="239">
        <v>2901</v>
      </c>
      <c r="I683" s="240"/>
      <c r="J683" s="236"/>
      <c r="K683" s="236"/>
      <c r="L683" s="241"/>
      <c r="M683" s="242"/>
      <c r="N683" s="243"/>
      <c r="O683" s="243"/>
      <c r="P683" s="243"/>
      <c r="Q683" s="243"/>
      <c r="R683" s="243"/>
      <c r="S683" s="243"/>
      <c r="T683" s="24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5" t="s">
        <v>169</v>
      </c>
      <c r="AU683" s="245" t="s">
        <v>88</v>
      </c>
      <c r="AV683" s="13" t="s">
        <v>88</v>
      </c>
      <c r="AW683" s="13" t="s">
        <v>33</v>
      </c>
      <c r="AX683" s="13" t="s">
        <v>78</v>
      </c>
      <c r="AY683" s="245" t="s">
        <v>158</v>
      </c>
    </row>
    <row r="684" s="13" customFormat="1">
      <c r="A684" s="13"/>
      <c r="B684" s="235"/>
      <c r="C684" s="236"/>
      <c r="D684" s="230" t="s">
        <v>169</v>
      </c>
      <c r="E684" s="237" t="s">
        <v>1</v>
      </c>
      <c r="F684" s="238" t="s">
        <v>1048</v>
      </c>
      <c r="G684" s="236"/>
      <c r="H684" s="239">
        <v>3746</v>
      </c>
      <c r="I684" s="240"/>
      <c r="J684" s="236"/>
      <c r="K684" s="236"/>
      <c r="L684" s="241"/>
      <c r="M684" s="242"/>
      <c r="N684" s="243"/>
      <c r="O684" s="243"/>
      <c r="P684" s="243"/>
      <c r="Q684" s="243"/>
      <c r="R684" s="243"/>
      <c r="S684" s="243"/>
      <c r="T684" s="24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5" t="s">
        <v>169</v>
      </c>
      <c r="AU684" s="245" t="s">
        <v>88</v>
      </c>
      <c r="AV684" s="13" t="s">
        <v>88</v>
      </c>
      <c r="AW684" s="13" t="s">
        <v>33</v>
      </c>
      <c r="AX684" s="13" t="s">
        <v>78</v>
      </c>
      <c r="AY684" s="245" t="s">
        <v>158</v>
      </c>
    </row>
    <row r="685" s="13" customFormat="1">
      <c r="A685" s="13"/>
      <c r="B685" s="235"/>
      <c r="C685" s="236"/>
      <c r="D685" s="230" t="s">
        <v>169</v>
      </c>
      <c r="E685" s="237" t="s">
        <v>1</v>
      </c>
      <c r="F685" s="238" t="s">
        <v>1033</v>
      </c>
      <c r="G685" s="236"/>
      <c r="H685" s="239">
        <v>416</v>
      </c>
      <c r="I685" s="240"/>
      <c r="J685" s="236"/>
      <c r="K685" s="236"/>
      <c r="L685" s="241"/>
      <c r="M685" s="242"/>
      <c r="N685" s="243"/>
      <c r="O685" s="243"/>
      <c r="P685" s="243"/>
      <c r="Q685" s="243"/>
      <c r="R685" s="243"/>
      <c r="S685" s="243"/>
      <c r="T685" s="24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169</v>
      </c>
      <c r="AU685" s="245" t="s">
        <v>88</v>
      </c>
      <c r="AV685" s="13" t="s">
        <v>88</v>
      </c>
      <c r="AW685" s="13" t="s">
        <v>33</v>
      </c>
      <c r="AX685" s="13" t="s">
        <v>78</v>
      </c>
      <c r="AY685" s="245" t="s">
        <v>158</v>
      </c>
    </row>
    <row r="686" s="13" customFormat="1">
      <c r="A686" s="13"/>
      <c r="B686" s="235"/>
      <c r="C686" s="236"/>
      <c r="D686" s="230" t="s">
        <v>169</v>
      </c>
      <c r="E686" s="237" t="s">
        <v>1</v>
      </c>
      <c r="F686" s="238" t="s">
        <v>1034</v>
      </c>
      <c r="G686" s="236"/>
      <c r="H686" s="239">
        <v>208</v>
      </c>
      <c r="I686" s="240"/>
      <c r="J686" s="236"/>
      <c r="K686" s="236"/>
      <c r="L686" s="241"/>
      <c r="M686" s="242"/>
      <c r="N686" s="243"/>
      <c r="O686" s="243"/>
      <c r="P686" s="243"/>
      <c r="Q686" s="243"/>
      <c r="R686" s="243"/>
      <c r="S686" s="243"/>
      <c r="T686" s="24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5" t="s">
        <v>169</v>
      </c>
      <c r="AU686" s="245" t="s">
        <v>88</v>
      </c>
      <c r="AV686" s="13" t="s">
        <v>88</v>
      </c>
      <c r="AW686" s="13" t="s">
        <v>33</v>
      </c>
      <c r="AX686" s="13" t="s">
        <v>78</v>
      </c>
      <c r="AY686" s="245" t="s">
        <v>158</v>
      </c>
    </row>
    <row r="687" s="13" customFormat="1">
      <c r="A687" s="13"/>
      <c r="B687" s="235"/>
      <c r="C687" s="236"/>
      <c r="D687" s="230" t="s">
        <v>169</v>
      </c>
      <c r="E687" s="237" t="s">
        <v>1</v>
      </c>
      <c r="F687" s="238" t="s">
        <v>1027</v>
      </c>
      <c r="G687" s="236"/>
      <c r="H687" s="239">
        <v>15</v>
      </c>
      <c r="I687" s="240"/>
      <c r="J687" s="236"/>
      <c r="K687" s="236"/>
      <c r="L687" s="241"/>
      <c r="M687" s="242"/>
      <c r="N687" s="243"/>
      <c r="O687" s="243"/>
      <c r="P687" s="243"/>
      <c r="Q687" s="243"/>
      <c r="R687" s="243"/>
      <c r="S687" s="243"/>
      <c r="T687" s="24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5" t="s">
        <v>169</v>
      </c>
      <c r="AU687" s="245" t="s">
        <v>88</v>
      </c>
      <c r="AV687" s="13" t="s">
        <v>88</v>
      </c>
      <c r="AW687" s="13" t="s">
        <v>33</v>
      </c>
      <c r="AX687" s="13" t="s">
        <v>78</v>
      </c>
      <c r="AY687" s="245" t="s">
        <v>158</v>
      </c>
    </row>
    <row r="688" s="2" customFormat="1" ht="16.5" customHeight="1">
      <c r="A688" s="37"/>
      <c r="B688" s="38"/>
      <c r="C688" s="217" t="s">
        <v>1049</v>
      </c>
      <c r="D688" s="217" t="s">
        <v>160</v>
      </c>
      <c r="E688" s="218" t="s">
        <v>1050</v>
      </c>
      <c r="F688" s="219" t="s">
        <v>1051</v>
      </c>
      <c r="G688" s="220" t="s">
        <v>231</v>
      </c>
      <c r="H688" s="221">
        <v>7.3339999999999996</v>
      </c>
      <c r="I688" s="222"/>
      <c r="J688" s="223">
        <f>ROUND(I688*H688,2)</f>
        <v>0</v>
      </c>
      <c r="K688" s="219" t="s">
        <v>164</v>
      </c>
      <c r="L688" s="43"/>
      <c r="M688" s="224" t="s">
        <v>1</v>
      </c>
      <c r="N688" s="225" t="s">
        <v>43</v>
      </c>
      <c r="O688" s="90"/>
      <c r="P688" s="226">
        <f>O688*H688</f>
        <v>0</v>
      </c>
      <c r="Q688" s="226">
        <v>0</v>
      </c>
      <c r="R688" s="226">
        <f>Q688*H688</f>
        <v>0</v>
      </c>
      <c r="S688" s="226">
        <v>0</v>
      </c>
      <c r="T688" s="227">
        <f>S688*H688</f>
        <v>0</v>
      </c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R688" s="228" t="s">
        <v>270</v>
      </c>
      <c r="AT688" s="228" t="s">
        <v>160</v>
      </c>
      <c r="AU688" s="228" t="s">
        <v>88</v>
      </c>
      <c r="AY688" s="16" t="s">
        <v>158</v>
      </c>
      <c r="BE688" s="229">
        <f>IF(N688="základní",J688,0)</f>
        <v>0</v>
      </c>
      <c r="BF688" s="229">
        <f>IF(N688="snížená",J688,0)</f>
        <v>0</v>
      </c>
      <c r="BG688" s="229">
        <f>IF(N688="zákl. přenesená",J688,0)</f>
        <v>0</v>
      </c>
      <c r="BH688" s="229">
        <f>IF(N688="sníž. přenesená",J688,0)</f>
        <v>0</v>
      </c>
      <c r="BI688" s="229">
        <f>IF(N688="nulová",J688,0)</f>
        <v>0</v>
      </c>
      <c r="BJ688" s="16" t="s">
        <v>86</v>
      </c>
      <c r="BK688" s="229">
        <f>ROUND(I688*H688,2)</f>
        <v>0</v>
      </c>
      <c r="BL688" s="16" t="s">
        <v>270</v>
      </c>
      <c r="BM688" s="228" t="s">
        <v>1052</v>
      </c>
    </row>
    <row r="689" s="2" customFormat="1">
      <c r="A689" s="37"/>
      <c r="B689" s="38"/>
      <c r="C689" s="39"/>
      <c r="D689" s="230" t="s">
        <v>167</v>
      </c>
      <c r="E689" s="39"/>
      <c r="F689" s="231" t="s">
        <v>1053</v>
      </c>
      <c r="G689" s="39"/>
      <c r="H689" s="39"/>
      <c r="I689" s="232"/>
      <c r="J689" s="39"/>
      <c r="K689" s="39"/>
      <c r="L689" s="43"/>
      <c r="M689" s="233"/>
      <c r="N689" s="234"/>
      <c r="O689" s="90"/>
      <c r="P689" s="90"/>
      <c r="Q689" s="90"/>
      <c r="R689" s="90"/>
      <c r="S689" s="90"/>
      <c r="T689" s="91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T689" s="16" t="s">
        <v>167</v>
      </c>
      <c r="AU689" s="16" t="s">
        <v>88</v>
      </c>
    </row>
    <row r="690" s="12" customFormat="1" ht="22.8" customHeight="1">
      <c r="A690" s="12"/>
      <c r="B690" s="201"/>
      <c r="C690" s="202"/>
      <c r="D690" s="203" t="s">
        <v>77</v>
      </c>
      <c r="E690" s="215" t="s">
        <v>1054</v>
      </c>
      <c r="F690" s="215" t="s">
        <v>1055</v>
      </c>
      <c r="G690" s="202"/>
      <c r="H690" s="202"/>
      <c r="I690" s="205"/>
      <c r="J690" s="216">
        <f>BK690</f>
        <v>0</v>
      </c>
      <c r="K690" s="202"/>
      <c r="L690" s="207"/>
      <c r="M690" s="208"/>
      <c r="N690" s="209"/>
      <c r="O690" s="209"/>
      <c r="P690" s="210">
        <f>SUM(P691:P736)</f>
        <v>0</v>
      </c>
      <c r="Q690" s="209"/>
      <c r="R690" s="210">
        <f>SUM(R691:R736)</f>
        <v>0.44520207999999994</v>
      </c>
      <c r="S690" s="209"/>
      <c r="T690" s="211">
        <f>SUM(T691:T736)</f>
        <v>0</v>
      </c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R690" s="212" t="s">
        <v>88</v>
      </c>
      <c r="AT690" s="213" t="s">
        <v>77</v>
      </c>
      <c r="AU690" s="213" t="s">
        <v>86</v>
      </c>
      <c r="AY690" s="212" t="s">
        <v>158</v>
      </c>
      <c r="BK690" s="214">
        <f>SUM(BK691:BK736)</f>
        <v>0</v>
      </c>
    </row>
    <row r="691" s="2" customFormat="1" ht="16.5" customHeight="1">
      <c r="A691" s="37"/>
      <c r="B691" s="38"/>
      <c r="C691" s="217" t="s">
        <v>1056</v>
      </c>
      <c r="D691" s="217" t="s">
        <v>160</v>
      </c>
      <c r="E691" s="218" t="s">
        <v>1057</v>
      </c>
      <c r="F691" s="219" t="s">
        <v>1058</v>
      </c>
      <c r="G691" s="220" t="s">
        <v>288</v>
      </c>
      <c r="H691" s="221">
        <v>225.16</v>
      </c>
      <c r="I691" s="222"/>
      <c r="J691" s="223">
        <f>ROUND(I691*H691,2)</f>
        <v>0</v>
      </c>
      <c r="K691" s="219" t="s">
        <v>164</v>
      </c>
      <c r="L691" s="43"/>
      <c r="M691" s="224" t="s">
        <v>1</v>
      </c>
      <c r="N691" s="225" t="s">
        <v>43</v>
      </c>
      <c r="O691" s="90"/>
      <c r="P691" s="226">
        <f>O691*H691</f>
        <v>0</v>
      </c>
      <c r="Q691" s="226">
        <v>0</v>
      </c>
      <c r="R691" s="226">
        <f>Q691*H691</f>
        <v>0</v>
      </c>
      <c r="S691" s="226">
        <v>0</v>
      </c>
      <c r="T691" s="227">
        <f>S691*H691</f>
        <v>0</v>
      </c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R691" s="228" t="s">
        <v>270</v>
      </c>
      <c r="AT691" s="228" t="s">
        <v>160</v>
      </c>
      <c r="AU691" s="228" t="s">
        <v>88</v>
      </c>
      <c r="AY691" s="16" t="s">
        <v>158</v>
      </c>
      <c r="BE691" s="229">
        <f>IF(N691="základní",J691,0)</f>
        <v>0</v>
      </c>
      <c r="BF691" s="229">
        <f>IF(N691="snížená",J691,0)</f>
        <v>0</v>
      </c>
      <c r="BG691" s="229">
        <f>IF(N691="zákl. přenesená",J691,0)</f>
        <v>0</v>
      </c>
      <c r="BH691" s="229">
        <f>IF(N691="sníž. přenesená",J691,0)</f>
        <v>0</v>
      </c>
      <c r="BI691" s="229">
        <f>IF(N691="nulová",J691,0)</f>
        <v>0</v>
      </c>
      <c r="BJ691" s="16" t="s">
        <v>86</v>
      </c>
      <c r="BK691" s="229">
        <f>ROUND(I691*H691,2)</f>
        <v>0</v>
      </c>
      <c r="BL691" s="16" t="s">
        <v>270</v>
      </c>
      <c r="BM691" s="228" t="s">
        <v>1059</v>
      </c>
    </row>
    <row r="692" s="2" customFormat="1">
      <c r="A692" s="37"/>
      <c r="B692" s="38"/>
      <c r="C692" s="39"/>
      <c r="D692" s="230" t="s">
        <v>167</v>
      </c>
      <c r="E692" s="39"/>
      <c r="F692" s="231" t="s">
        <v>1060</v>
      </c>
      <c r="G692" s="39"/>
      <c r="H692" s="39"/>
      <c r="I692" s="232"/>
      <c r="J692" s="39"/>
      <c r="K692" s="39"/>
      <c r="L692" s="43"/>
      <c r="M692" s="233"/>
      <c r="N692" s="234"/>
      <c r="O692" s="90"/>
      <c r="P692" s="90"/>
      <c r="Q692" s="90"/>
      <c r="R692" s="90"/>
      <c r="S692" s="90"/>
      <c r="T692" s="91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T692" s="16" t="s">
        <v>167</v>
      </c>
      <c r="AU692" s="16" t="s">
        <v>88</v>
      </c>
    </row>
    <row r="693" s="13" customFormat="1">
      <c r="A693" s="13"/>
      <c r="B693" s="235"/>
      <c r="C693" s="236"/>
      <c r="D693" s="230" t="s">
        <v>169</v>
      </c>
      <c r="E693" s="237" t="s">
        <v>1</v>
      </c>
      <c r="F693" s="238" t="s">
        <v>1061</v>
      </c>
      <c r="G693" s="236"/>
      <c r="H693" s="239">
        <v>13</v>
      </c>
      <c r="I693" s="240"/>
      <c r="J693" s="236"/>
      <c r="K693" s="236"/>
      <c r="L693" s="241"/>
      <c r="M693" s="242"/>
      <c r="N693" s="243"/>
      <c r="O693" s="243"/>
      <c r="P693" s="243"/>
      <c r="Q693" s="243"/>
      <c r="R693" s="243"/>
      <c r="S693" s="243"/>
      <c r="T693" s="24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5" t="s">
        <v>169</v>
      </c>
      <c r="AU693" s="245" t="s">
        <v>88</v>
      </c>
      <c r="AV693" s="13" t="s">
        <v>88</v>
      </c>
      <c r="AW693" s="13" t="s">
        <v>33</v>
      </c>
      <c r="AX693" s="13" t="s">
        <v>78</v>
      </c>
      <c r="AY693" s="245" t="s">
        <v>158</v>
      </c>
    </row>
    <row r="694" s="13" customFormat="1">
      <c r="A694" s="13"/>
      <c r="B694" s="235"/>
      <c r="C694" s="236"/>
      <c r="D694" s="230" t="s">
        <v>169</v>
      </c>
      <c r="E694" s="237" t="s">
        <v>1</v>
      </c>
      <c r="F694" s="238" t="s">
        <v>1062</v>
      </c>
      <c r="G694" s="236"/>
      <c r="H694" s="239">
        <v>69.159999999999997</v>
      </c>
      <c r="I694" s="240"/>
      <c r="J694" s="236"/>
      <c r="K694" s="236"/>
      <c r="L694" s="241"/>
      <c r="M694" s="242"/>
      <c r="N694" s="243"/>
      <c r="O694" s="243"/>
      <c r="P694" s="243"/>
      <c r="Q694" s="243"/>
      <c r="R694" s="243"/>
      <c r="S694" s="243"/>
      <c r="T694" s="24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5" t="s">
        <v>169</v>
      </c>
      <c r="AU694" s="245" t="s">
        <v>88</v>
      </c>
      <c r="AV694" s="13" t="s">
        <v>88</v>
      </c>
      <c r="AW694" s="13" t="s">
        <v>33</v>
      </c>
      <c r="AX694" s="13" t="s">
        <v>78</v>
      </c>
      <c r="AY694" s="245" t="s">
        <v>158</v>
      </c>
    </row>
    <row r="695" s="13" customFormat="1">
      <c r="A695" s="13"/>
      <c r="B695" s="235"/>
      <c r="C695" s="236"/>
      <c r="D695" s="230" t="s">
        <v>169</v>
      </c>
      <c r="E695" s="237" t="s">
        <v>1</v>
      </c>
      <c r="F695" s="238" t="s">
        <v>1063</v>
      </c>
      <c r="G695" s="236"/>
      <c r="H695" s="239">
        <v>143</v>
      </c>
      <c r="I695" s="240"/>
      <c r="J695" s="236"/>
      <c r="K695" s="236"/>
      <c r="L695" s="241"/>
      <c r="M695" s="242"/>
      <c r="N695" s="243"/>
      <c r="O695" s="243"/>
      <c r="P695" s="243"/>
      <c r="Q695" s="243"/>
      <c r="R695" s="243"/>
      <c r="S695" s="243"/>
      <c r="T695" s="24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5" t="s">
        <v>169</v>
      </c>
      <c r="AU695" s="245" t="s">
        <v>88</v>
      </c>
      <c r="AV695" s="13" t="s">
        <v>88</v>
      </c>
      <c r="AW695" s="13" t="s">
        <v>33</v>
      </c>
      <c r="AX695" s="13" t="s">
        <v>78</v>
      </c>
      <c r="AY695" s="245" t="s">
        <v>158</v>
      </c>
    </row>
    <row r="696" s="2" customFormat="1" ht="16.5" customHeight="1">
      <c r="A696" s="37"/>
      <c r="B696" s="38"/>
      <c r="C696" s="217" t="s">
        <v>1064</v>
      </c>
      <c r="D696" s="217" t="s">
        <v>160</v>
      </c>
      <c r="E696" s="218" t="s">
        <v>1065</v>
      </c>
      <c r="F696" s="219" t="s">
        <v>1066</v>
      </c>
      <c r="G696" s="220" t="s">
        <v>288</v>
      </c>
      <c r="H696" s="221">
        <v>217.88</v>
      </c>
      <c r="I696" s="222"/>
      <c r="J696" s="223">
        <f>ROUND(I696*H696,2)</f>
        <v>0</v>
      </c>
      <c r="K696" s="219" t="s">
        <v>164</v>
      </c>
      <c r="L696" s="43"/>
      <c r="M696" s="224" t="s">
        <v>1</v>
      </c>
      <c r="N696" s="225" t="s">
        <v>43</v>
      </c>
      <c r="O696" s="90"/>
      <c r="P696" s="226">
        <f>O696*H696</f>
        <v>0</v>
      </c>
      <c r="Q696" s="226">
        <v>6.0000000000000002E-05</v>
      </c>
      <c r="R696" s="226">
        <f>Q696*H696</f>
        <v>0.013072800000000001</v>
      </c>
      <c r="S696" s="226">
        <v>0</v>
      </c>
      <c r="T696" s="227">
        <f>S696*H696</f>
        <v>0</v>
      </c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R696" s="228" t="s">
        <v>270</v>
      </c>
      <c r="AT696" s="228" t="s">
        <v>160</v>
      </c>
      <c r="AU696" s="228" t="s">
        <v>88</v>
      </c>
      <c r="AY696" s="16" t="s">
        <v>158</v>
      </c>
      <c r="BE696" s="229">
        <f>IF(N696="základní",J696,0)</f>
        <v>0</v>
      </c>
      <c r="BF696" s="229">
        <f>IF(N696="snížená",J696,0)</f>
        <v>0</v>
      </c>
      <c r="BG696" s="229">
        <f>IF(N696="zákl. přenesená",J696,0)</f>
        <v>0</v>
      </c>
      <c r="BH696" s="229">
        <f>IF(N696="sníž. přenesená",J696,0)</f>
        <v>0</v>
      </c>
      <c r="BI696" s="229">
        <f>IF(N696="nulová",J696,0)</f>
        <v>0</v>
      </c>
      <c r="BJ696" s="16" t="s">
        <v>86</v>
      </c>
      <c r="BK696" s="229">
        <f>ROUND(I696*H696,2)</f>
        <v>0</v>
      </c>
      <c r="BL696" s="16" t="s">
        <v>270</v>
      </c>
      <c r="BM696" s="228" t="s">
        <v>1067</v>
      </c>
    </row>
    <row r="697" s="2" customFormat="1">
      <c r="A697" s="37"/>
      <c r="B697" s="38"/>
      <c r="C697" s="39"/>
      <c r="D697" s="230" t="s">
        <v>167</v>
      </c>
      <c r="E697" s="39"/>
      <c r="F697" s="231" t="s">
        <v>1068</v>
      </c>
      <c r="G697" s="39"/>
      <c r="H697" s="39"/>
      <c r="I697" s="232"/>
      <c r="J697" s="39"/>
      <c r="K697" s="39"/>
      <c r="L697" s="43"/>
      <c r="M697" s="233"/>
      <c r="N697" s="234"/>
      <c r="O697" s="90"/>
      <c r="P697" s="90"/>
      <c r="Q697" s="90"/>
      <c r="R697" s="90"/>
      <c r="S697" s="90"/>
      <c r="T697" s="91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T697" s="16" t="s">
        <v>167</v>
      </c>
      <c r="AU697" s="16" t="s">
        <v>88</v>
      </c>
    </row>
    <row r="698" s="13" customFormat="1">
      <c r="A698" s="13"/>
      <c r="B698" s="235"/>
      <c r="C698" s="236"/>
      <c r="D698" s="230" t="s">
        <v>169</v>
      </c>
      <c r="E698" s="237" t="s">
        <v>1</v>
      </c>
      <c r="F698" s="238" t="s">
        <v>1061</v>
      </c>
      <c r="G698" s="236"/>
      <c r="H698" s="239">
        <v>13</v>
      </c>
      <c r="I698" s="240"/>
      <c r="J698" s="236"/>
      <c r="K698" s="236"/>
      <c r="L698" s="241"/>
      <c r="M698" s="242"/>
      <c r="N698" s="243"/>
      <c r="O698" s="243"/>
      <c r="P698" s="243"/>
      <c r="Q698" s="243"/>
      <c r="R698" s="243"/>
      <c r="S698" s="243"/>
      <c r="T698" s="24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5" t="s">
        <v>169</v>
      </c>
      <c r="AU698" s="245" t="s">
        <v>88</v>
      </c>
      <c r="AV698" s="13" t="s">
        <v>88</v>
      </c>
      <c r="AW698" s="13" t="s">
        <v>33</v>
      </c>
      <c r="AX698" s="13" t="s">
        <v>78</v>
      </c>
      <c r="AY698" s="245" t="s">
        <v>158</v>
      </c>
    </row>
    <row r="699" s="13" customFormat="1">
      <c r="A699" s="13"/>
      <c r="B699" s="235"/>
      <c r="C699" s="236"/>
      <c r="D699" s="230" t="s">
        <v>169</v>
      </c>
      <c r="E699" s="237" t="s">
        <v>1</v>
      </c>
      <c r="F699" s="238" t="s">
        <v>1069</v>
      </c>
      <c r="G699" s="236"/>
      <c r="H699" s="239">
        <v>61.880000000000003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5" t="s">
        <v>169</v>
      </c>
      <c r="AU699" s="245" t="s">
        <v>88</v>
      </c>
      <c r="AV699" s="13" t="s">
        <v>88</v>
      </c>
      <c r="AW699" s="13" t="s">
        <v>33</v>
      </c>
      <c r="AX699" s="13" t="s">
        <v>78</v>
      </c>
      <c r="AY699" s="245" t="s">
        <v>158</v>
      </c>
    </row>
    <row r="700" s="13" customFormat="1">
      <c r="A700" s="13"/>
      <c r="B700" s="235"/>
      <c r="C700" s="236"/>
      <c r="D700" s="230" t="s">
        <v>169</v>
      </c>
      <c r="E700" s="237" t="s">
        <v>1</v>
      </c>
      <c r="F700" s="238" t="s">
        <v>1063</v>
      </c>
      <c r="G700" s="236"/>
      <c r="H700" s="239">
        <v>143</v>
      </c>
      <c r="I700" s="240"/>
      <c r="J700" s="236"/>
      <c r="K700" s="236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169</v>
      </c>
      <c r="AU700" s="245" t="s">
        <v>88</v>
      </c>
      <c r="AV700" s="13" t="s">
        <v>88</v>
      </c>
      <c r="AW700" s="13" t="s">
        <v>33</v>
      </c>
      <c r="AX700" s="13" t="s">
        <v>78</v>
      </c>
      <c r="AY700" s="245" t="s">
        <v>158</v>
      </c>
    </row>
    <row r="701" s="2" customFormat="1" ht="16.5" customHeight="1">
      <c r="A701" s="37"/>
      <c r="B701" s="38"/>
      <c r="C701" s="217" t="s">
        <v>1070</v>
      </c>
      <c r="D701" s="217" t="s">
        <v>160</v>
      </c>
      <c r="E701" s="218" t="s">
        <v>1071</v>
      </c>
      <c r="F701" s="219" t="s">
        <v>1072</v>
      </c>
      <c r="G701" s="220" t="s">
        <v>288</v>
      </c>
      <c r="H701" s="221">
        <v>204.88</v>
      </c>
      <c r="I701" s="222"/>
      <c r="J701" s="223">
        <f>ROUND(I701*H701,2)</f>
        <v>0</v>
      </c>
      <c r="K701" s="219" t="s">
        <v>164</v>
      </c>
      <c r="L701" s="43"/>
      <c r="M701" s="224" t="s">
        <v>1</v>
      </c>
      <c r="N701" s="225" t="s">
        <v>43</v>
      </c>
      <c r="O701" s="90"/>
      <c r="P701" s="226">
        <f>O701*H701</f>
        <v>0</v>
      </c>
      <c r="Q701" s="226">
        <v>0.00013999999999999999</v>
      </c>
      <c r="R701" s="226">
        <f>Q701*H701</f>
        <v>0.028683199999999996</v>
      </c>
      <c r="S701" s="226">
        <v>0</v>
      </c>
      <c r="T701" s="227">
        <f>S701*H701</f>
        <v>0</v>
      </c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R701" s="228" t="s">
        <v>270</v>
      </c>
      <c r="AT701" s="228" t="s">
        <v>160</v>
      </c>
      <c r="AU701" s="228" t="s">
        <v>88</v>
      </c>
      <c r="AY701" s="16" t="s">
        <v>158</v>
      </c>
      <c r="BE701" s="229">
        <f>IF(N701="základní",J701,0)</f>
        <v>0</v>
      </c>
      <c r="BF701" s="229">
        <f>IF(N701="snížená",J701,0)</f>
        <v>0</v>
      </c>
      <c r="BG701" s="229">
        <f>IF(N701="zákl. přenesená",J701,0)</f>
        <v>0</v>
      </c>
      <c r="BH701" s="229">
        <f>IF(N701="sníž. přenesená",J701,0)</f>
        <v>0</v>
      </c>
      <c r="BI701" s="229">
        <f>IF(N701="nulová",J701,0)</f>
        <v>0</v>
      </c>
      <c r="BJ701" s="16" t="s">
        <v>86</v>
      </c>
      <c r="BK701" s="229">
        <f>ROUND(I701*H701,2)</f>
        <v>0</v>
      </c>
      <c r="BL701" s="16" t="s">
        <v>270</v>
      </c>
      <c r="BM701" s="228" t="s">
        <v>1073</v>
      </c>
    </row>
    <row r="702" s="2" customFormat="1">
      <c r="A702" s="37"/>
      <c r="B702" s="38"/>
      <c r="C702" s="39"/>
      <c r="D702" s="230" t="s">
        <v>167</v>
      </c>
      <c r="E702" s="39"/>
      <c r="F702" s="231" t="s">
        <v>1074</v>
      </c>
      <c r="G702" s="39"/>
      <c r="H702" s="39"/>
      <c r="I702" s="232"/>
      <c r="J702" s="39"/>
      <c r="K702" s="39"/>
      <c r="L702" s="43"/>
      <c r="M702" s="233"/>
      <c r="N702" s="234"/>
      <c r="O702" s="90"/>
      <c r="P702" s="90"/>
      <c r="Q702" s="90"/>
      <c r="R702" s="90"/>
      <c r="S702" s="90"/>
      <c r="T702" s="91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T702" s="16" t="s">
        <v>167</v>
      </c>
      <c r="AU702" s="16" t="s">
        <v>88</v>
      </c>
    </row>
    <row r="703" s="2" customFormat="1">
      <c r="A703" s="37"/>
      <c r="B703" s="38"/>
      <c r="C703" s="39"/>
      <c r="D703" s="230" t="s">
        <v>368</v>
      </c>
      <c r="E703" s="39"/>
      <c r="F703" s="266" t="s">
        <v>1075</v>
      </c>
      <c r="G703" s="39"/>
      <c r="H703" s="39"/>
      <c r="I703" s="232"/>
      <c r="J703" s="39"/>
      <c r="K703" s="39"/>
      <c r="L703" s="43"/>
      <c r="M703" s="233"/>
      <c r="N703" s="234"/>
      <c r="O703" s="90"/>
      <c r="P703" s="90"/>
      <c r="Q703" s="90"/>
      <c r="R703" s="90"/>
      <c r="S703" s="90"/>
      <c r="T703" s="91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T703" s="16" t="s">
        <v>368</v>
      </c>
      <c r="AU703" s="16" t="s">
        <v>88</v>
      </c>
    </row>
    <row r="704" s="13" customFormat="1">
      <c r="A704" s="13"/>
      <c r="B704" s="235"/>
      <c r="C704" s="236"/>
      <c r="D704" s="230" t="s">
        <v>169</v>
      </c>
      <c r="E704" s="237" t="s">
        <v>1</v>
      </c>
      <c r="F704" s="238" t="s">
        <v>1076</v>
      </c>
      <c r="G704" s="236"/>
      <c r="H704" s="239">
        <v>61.880000000000003</v>
      </c>
      <c r="I704" s="240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5" t="s">
        <v>169</v>
      </c>
      <c r="AU704" s="245" t="s">
        <v>88</v>
      </c>
      <c r="AV704" s="13" t="s">
        <v>88</v>
      </c>
      <c r="AW704" s="13" t="s">
        <v>33</v>
      </c>
      <c r="AX704" s="13" t="s">
        <v>78</v>
      </c>
      <c r="AY704" s="245" t="s">
        <v>158</v>
      </c>
    </row>
    <row r="705" s="13" customFormat="1">
      <c r="A705" s="13"/>
      <c r="B705" s="235"/>
      <c r="C705" s="236"/>
      <c r="D705" s="230" t="s">
        <v>169</v>
      </c>
      <c r="E705" s="237" t="s">
        <v>1</v>
      </c>
      <c r="F705" s="238" t="s">
        <v>1077</v>
      </c>
      <c r="G705" s="236"/>
      <c r="H705" s="239">
        <v>143</v>
      </c>
      <c r="I705" s="240"/>
      <c r="J705" s="236"/>
      <c r="K705" s="236"/>
      <c r="L705" s="241"/>
      <c r="M705" s="242"/>
      <c r="N705" s="243"/>
      <c r="O705" s="243"/>
      <c r="P705" s="243"/>
      <c r="Q705" s="243"/>
      <c r="R705" s="243"/>
      <c r="S705" s="243"/>
      <c r="T705" s="24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5" t="s">
        <v>169</v>
      </c>
      <c r="AU705" s="245" t="s">
        <v>88</v>
      </c>
      <c r="AV705" s="13" t="s">
        <v>88</v>
      </c>
      <c r="AW705" s="13" t="s">
        <v>33</v>
      </c>
      <c r="AX705" s="13" t="s">
        <v>78</v>
      </c>
      <c r="AY705" s="245" t="s">
        <v>158</v>
      </c>
    </row>
    <row r="706" s="2" customFormat="1" ht="21.75" customHeight="1">
      <c r="A706" s="37"/>
      <c r="B706" s="38"/>
      <c r="C706" s="217" t="s">
        <v>1078</v>
      </c>
      <c r="D706" s="217" t="s">
        <v>160</v>
      </c>
      <c r="E706" s="218" t="s">
        <v>1079</v>
      </c>
      <c r="F706" s="219" t="s">
        <v>1080</v>
      </c>
      <c r="G706" s="220" t="s">
        <v>1</v>
      </c>
      <c r="H706" s="221">
        <v>13</v>
      </c>
      <c r="I706" s="222"/>
      <c r="J706" s="223">
        <f>ROUND(I706*H706,2)</f>
        <v>0</v>
      </c>
      <c r="K706" s="219" t="s">
        <v>1</v>
      </c>
      <c r="L706" s="43"/>
      <c r="M706" s="224" t="s">
        <v>1</v>
      </c>
      <c r="N706" s="225" t="s">
        <v>43</v>
      </c>
      <c r="O706" s="90"/>
      <c r="P706" s="226">
        <f>O706*H706</f>
        <v>0</v>
      </c>
      <c r="Q706" s="226">
        <v>0</v>
      </c>
      <c r="R706" s="226">
        <f>Q706*H706</f>
        <v>0</v>
      </c>
      <c r="S706" s="226">
        <v>0</v>
      </c>
      <c r="T706" s="227">
        <f>S706*H706</f>
        <v>0</v>
      </c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R706" s="228" t="s">
        <v>270</v>
      </c>
      <c r="AT706" s="228" t="s">
        <v>160</v>
      </c>
      <c r="AU706" s="228" t="s">
        <v>88</v>
      </c>
      <c r="AY706" s="16" t="s">
        <v>158</v>
      </c>
      <c r="BE706" s="229">
        <f>IF(N706="základní",J706,0)</f>
        <v>0</v>
      </c>
      <c r="BF706" s="229">
        <f>IF(N706="snížená",J706,0)</f>
        <v>0</v>
      </c>
      <c r="BG706" s="229">
        <f>IF(N706="zákl. přenesená",J706,0)</f>
        <v>0</v>
      </c>
      <c r="BH706" s="229">
        <f>IF(N706="sníž. přenesená",J706,0)</f>
        <v>0</v>
      </c>
      <c r="BI706" s="229">
        <f>IF(N706="nulová",J706,0)</f>
        <v>0</v>
      </c>
      <c r="BJ706" s="16" t="s">
        <v>86</v>
      </c>
      <c r="BK706" s="229">
        <f>ROUND(I706*H706,2)</f>
        <v>0</v>
      </c>
      <c r="BL706" s="16" t="s">
        <v>270</v>
      </c>
      <c r="BM706" s="228" t="s">
        <v>1081</v>
      </c>
    </row>
    <row r="707" s="2" customFormat="1">
      <c r="A707" s="37"/>
      <c r="B707" s="38"/>
      <c r="C707" s="39"/>
      <c r="D707" s="230" t="s">
        <v>167</v>
      </c>
      <c r="E707" s="39"/>
      <c r="F707" s="231" t="s">
        <v>1080</v>
      </c>
      <c r="G707" s="39"/>
      <c r="H707" s="39"/>
      <c r="I707" s="232"/>
      <c r="J707" s="39"/>
      <c r="K707" s="39"/>
      <c r="L707" s="43"/>
      <c r="M707" s="233"/>
      <c r="N707" s="234"/>
      <c r="O707" s="90"/>
      <c r="P707" s="90"/>
      <c r="Q707" s="90"/>
      <c r="R707" s="90"/>
      <c r="S707" s="90"/>
      <c r="T707" s="91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T707" s="16" t="s">
        <v>167</v>
      </c>
      <c r="AU707" s="16" t="s">
        <v>88</v>
      </c>
    </row>
    <row r="708" s="2" customFormat="1">
      <c r="A708" s="37"/>
      <c r="B708" s="38"/>
      <c r="C708" s="39"/>
      <c r="D708" s="230" t="s">
        <v>368</v>
      </c>
      <c r="E708" s="39"/>
      <c r="F708" s="266" t="s">
        <v>1082</v>
      </c>
      <c r="G708" s="39"/>
      <c r="H708" s="39"/>
      <c r="I708" s="232"/>
      <c r="J708" s="39"/>
      <c r="K708" s="39"/>
      <c r="L708" s="43"/>
      <c r="M708" s="233"/>
      <c r="N708" s="234"/>
      <c r="O708" s="90"/>
      <c r="P708" s="90"/>
      <c r="Q708" s="90"/>
      <c r="R708" s="90"/>
      <c r="S708" s="90"/>
      <c r="T708" s="91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T708" s="16" t="s">
        <v>368</v>
      </c>
      <c r="AU708" s="16" t="s">
        <v>88</v>
      </c>
    </row>
    <row r="709" s="13" customFormat="1">
      <c r="A709" s="13"/>
      <c r="B709" s="235"/>
      <c r="C709" s="236"/>
      <c r="D709" s="230" t="s">
        <v>169</v>
      </c>
      <c r="E709" s="237" t="s">
        <v>1</v>
      </c>
      <c r="F709" s="238" t="s">
        <v>1083</v>
      </c>
      <c r="G709" s="236"/>
      <c r="H709" s="239">
        <v>13</v>
      </c>
      <c r="I709" s="240"/>
      <c r="J709" s="236"/>
      <c r="K709" s="236"/>
      <c r="L709" s="241"/>
      <c r="M709" s="242"/>
      <c r="N709" s="243"/>
      <c r="O709" s="243"/>
      <c r="P709" s="243"/>
      <c r="Q709" s="243"/>
      <c r="R709" s="243"/>
      <c r="S709" s="243"/>
      <c r="T709" s="24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5" t="s">
        <v>169</v>
      </c>
      <c r="AU709" s="245" t="s">
        <v>88</v>
      </c>
      <c r="AV709" s="13" t="s">
        <v>88</v>
      </c>
      <c r="AW709" s="13" t="s">
        <v>33</v>
      </c>
      <c r="AX709" s="13" t="s">
        <v>78</v>
      </c>
      <c r="AY709" s="245" t="s">
        <v>158</v>
      </c>
    </row>
    <row r="710" s="2" customFormat="1" ht="16.5" customHeight="1">
      <c r="A710" s="37"/>
      <c r="B710" s="38"/>
      <c r="C710" s="217" t="s">
        <v>1084</v>
      </c>
      <c r="D710" s="217" t="s">
        <v>160</v>
      </c>
      <c r="E710" s="218" t="s">
        <v>1085</v>
      </c>
      <c r="F710" s="219" t="s">
        <v>1086</v>
      </c>
      <c r="G710" s="220" t="s">
        <v>288</v>
      </c>
      <c r="H710" s="221">
        <v>217.88</v>
      </c>
      <c r="I710" s="222"/>
      <c r="J710" s="223">
        <f>ROUND(I710*H710,2)</f>
        <v>0</v>
      </c>
      <c r="K710" s="219" t="s">
        <v>164</v>
      </c>
      <c r="L710" s="43"/>
      <c r="M710" s="224" t="s">
        <v>1</v>
      </c>
      <c r="N710" s="225" t="s">
        <v>43</v>
      </c>
      <c r="O710" s="90"/>
      <c r="P710" s="226">
        <f>O710*H710</f>
        <v>0</v>
      </c>
      <c r="Q710" s="226">
        <v>0.00023000000000000001</v>
      </c>
      <c r="R710" s="226">
        <f>Q710*H710</f>
        <v>0.050112400000000001</v>
      </c>
      <c r="S710" s="226">
        <v>0</v>
      </c>
      <c r="T710" s="227">
        <f>S710*H710</f>
        <v>0</v>
      </c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R710" s="228" t="s">
        <v>270</v>
      </c>
      <c r="AT710" s="228" t="s">
        <v>160</v>
      </c>
      <c r="AU710" s="228" t="s">
        <v>88</v>
      </c>
      <c r="AY710" s="16" t="s">
        <v>158</v>
      </c>
      <c r="BE710" s="229">
        <f>IF(N710="základní",J710,0)</f>
        <v>0</v>
      </c>
      <c r="BF710" s="229">
        <f>IF(N710="snížená",J710,0)</f>
        <v>0</v>
      </c>
      <c r="BG710" s="229">
        <f>IF(N710="zákl. přenesená",J710,0)</f>
        <v>0</v>
      </c>
      <c r="BH710" s="229">
        <f>IF(N710="sníž. přenesená",J710,0)</f>
        <v>0</v>
      </c>
      <c r="BI710" s="229">
        <f>IF(N710="nulová",J710,0)</f>
        <v>0</v>
      </c>
      <c r="BJ710" s="16" t="s">
        <v>86</v>
      </c>
      <c r="BK710" s="229">
        <f>ROUND(I710*H710,2)</f>
        <v>0</v>
      </c>
      <c r="BL710" s="16" t="s">
        <v>270</v>
      </c>
      <c r="BM710" s="228" t="s">
        <v>1087</v>
      </c>
    </row>
    <row r="711" s="2" customFormat="1">
      <c r="A711" s="37"/>
      <c r="B711" s="38"/>
      <c r="C711" s="39"/>
      <c r="D711" s="230" t="s">
        <v>167</v>
      </c>
      <c r="E711" s="39"/>
      <c r="F711" s="231" t="s">
        <v>1088</v>
      </c>
      <c r="G711" s="39"/>
      <c r="H711" s="39"/>
      <c r="I711" s="232"/>
      <c r="J711" s="39"/>
      <c r="K711" s="39"/>
      <c r="L711" s="43"/>
      <c r="M711" s="233"/>
      <c r="N711" s="234"/>
      <c r="O711" s="90"/>
      <c r="P711" s="90"/>
      <c r="Q711" s="90"/>
      <c r="R711" s="90"/>
      <c r="S711" s="90"/>
      <c r="T711" s="91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T711" s="16" t="s">
        <v>167</v>
      </c>
      <c r="AU711" s="16" t="s">
        <v>88</v>
      </c>
    </row>
    <row r="712" s="13" customFormat="1">
      <c r="A712" s="13"/>
      <c r="B712" s="235"/>
      <c r="C712" s="236"/>
      <c r="D712" s="230" t="s">
        <v>169</v>
      </c>
      <c r="E712" s="237" t="s">
        <v>1</v>
      </c>
      <c r="F712" s="238" t="s">
        <v>1089</v>
      </c>
      <c r="G712" s="236"/>
      <c r="H712" s="239">
        <v>61.880000000000003</v>
      </c>
      <c r="I712" s="240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169</v>
      </c>
      <c r="AU712" s="245" t="s">
        <v>88</v>
      </c>
      <c r="AV712" s="13" t="s">
        <v>88</v>
      </c>
      <c r="AW712" s="13" t="s">
        <v>33</v>
      </c>
      <c r="AX712" s="13" t="s">
        <v>78</v>
      </c>
      <c r="AY712" s="245" t="s">
        <v>158</v>
      </c>
    </row>
    <row r="713" s="13" customFormat="1">
      <c r="A713" s="13"/>
      <c r="B713" s="235"/>
      <c r="C713" s="236"/>
      <c r="D713" s="230" t="s">
        <v>169</v>
      </c>
      <c r="E713" s="237" t="s">
        <v>1</v>
      </c>
      <c r="F713" s="238" t="s">
        <v>1077</v>
      </c>
      <c r="G713" s="236"/>
      <c r="H713" s="239">
        <v>143</v>
      </c>
      <c r="I713" s="240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5" t="s">
        <v>169</v>
      </c>
      <c r="AU713" s="245" t="s">
        <v>88</v>
      </c>
      <c r="AV713" s="13" t="s">
        <v>88</v>
      </c>
      <c r="AW713" s="13" t="s">
        <v>33</v>
      </c>
      <c r="AX713" s="13" t="s">
        <v>78</v>
      </c>
      <c r="AY713" s="245" t="s">
        <v>158</v>
      </c>
    </row>
    <row r="714" s="13" customFormat="1">
      <c r="A714" s="13"/>
      <c r="B714" s="235"/>
      <c r="C714" s="236"/>
      <c r="D714" s="230" t="s">
        <v>169</v>
      </c>
      <c r="E714" s="237" t="s">
        <v>1</v>
      </c>
      <c r="F714" s="238" t="s">
        <v>1083</v>
      </c>
      <c r="G714" s="236"/>
      <c r="H714" s="239">
        <v>13</v>
      </c>
      <c r="I714" s="240"/>
      <c r="J714" s="236"/>
      <c r="K714" s="236"/>
      <c r="L714" s="241"/>
      <c r="M714" s="242"/>
      <c r="N714" s="243"/>
      <c r="O714" s="243"/>
      <c r="P714" s="243"/>
      <c r="Q714" s="243"/>
      <c r="R714" s="243"/>
      <c r="S714" s="243"/>
      <c r="T714" s="24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5" t="s">
        <v>169</v>
      </c>
      <c r="AU714" s="245" t="s">
        <v>88</v>
      </c>
      <c r="AV714" s="13" t="s">
        <v>88</v>
      </c>
      <c r="AW714" s="13" t="s">
        <v>33</v>
      </c>
      <c r="AX714" s="13" t="s">
        <v>78</v>
      </c>
      <c r="AY714" s="245" t="s">
        <v>158</v>
      </c>
    </row>
    <row r="715" s="2" customFormat="1" ht="16.5" customHeight="1">
      <c r="A715" s="37"/>
      <c r="B715" s="38"/>
      <c r="C715" s="217" t="s">
        <v>1090</v>
      </c>
      <c r="D715" s="217" t="s">
        <v>160</v>
      </c>
      <c r="E715" s="218" t="s">
        <v>1091</v>
      </c>
      <c r="F715" s="219" t="s">
        <v>1092</v>
      </c>
      <c r="G715" s="220" t="s">
        <v>288</v>
      </c>
      <c r="H715" s="221">
        <v>188.24000000000001</v>
      </c>
      <c r="I715" s="222"/>
      <c r="J715" s="223">
        <f>ROUND(I715*H715,2)</f>
        <v>0</v>
      </c>
      <c r="K715" s="219" t="s">
        <v>164</v>
      </c>
      <c r="L715" s="43"/>
      <c r="M715" s="224" t="s">
        <v>1</v>
      </c>
      <c r="N715" s="225" t="s">
        <v>43</v>
      </c>
      <c r="O715" s="90"/>
      <c r="P715" s="226">
        <f>O715*H715</f>
        <v>0</v>
      </c>
      <c r="Q715" s="226">
        <v>0.00023000000000000001</v>
      </c>
      <c r="R715" s="226">
        <f>Q715*H715</f>
        <v>0.043295200000000006</v>
      </c>
      <c r="S715" s="226">
        <v>0</v>
      </c>
      <c r="T715" s="227">
        <f>S715*H715</f>
        <v>0</v>
      </c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R715" s="228" t="s">
        <v>270</v>
      </c>
      <c r="AT715" s="228" t="s">
        <v>160</v>
      </c>
      <c r="AU715" s="228" t="s">
        <v>88</v>
      </c>
      <c r="AY715" s="16" t="s">
        <v>158</v>
      </c>
      <c r="BE715" s="229">
        <f>IF(N715="základní",J715,0)</f>
        <v>0</v>
      </c>
      <c r="BF715" s="229">
        <f>IF(N715="snížená",J715,0)</f>
        <v>0</v>
      </c>
      <c r="BG715" s="229">
        <f>IF(N715="zákl. přenesená",J715,0)</f>
        <v>0</v>
      </c>
      <c r="BH715" s="229">
        <f>IF(N715="sníž. přenesená",J715,0)</f>
        <v>0</v>
      </c>
      <c r="BI715" s="229">
        <f>IF(N715="nulová",J715,0)</f>
        <v>0</v>
      </c>
      <c r="BJ715" s="16" t="s">
        <v>86</v>
      </c>
      <c r="BK715" s="229">
        <f>ROUND(I715*H715,2)</f>
        <v>0</v>
      </c>
      <c r="BL715" s="16" t="s">
        <v>270</v>
      </c>
      <c r="BM715" s="228" t="s">
        <v>1093</v>
      </c>
    </row>
    <row r="716" s="2" customFormat="1">
      <c r="A716" s="37"/>
      <c r="B716" s="38"/>
      <c r="C716" s="39"/>
      <c r="D716" s="230" t="s">
        <v>167</v>
      </c>
      <c r="E716" s="39"/>
      <c r="F716" s="231" t="s">
        <v>1094</v>
      </c>
      <c r="G716" s="39"/>
      <c r="H716" s="39"/>
      <c r="I716" s="232"/>
      <c r="J716" s="39"/>
      <c r="K716" s="39"/>
      <c r="L716" s="43"/>
      <c r="M716" s="233"/>
      <c r="N716" s="234"/>
      <c r="O716" s="90"/>
      <c r="P716" s="90"/>
      <c r="Q716" s="90"/>
      <c r="R716" s="90"/>
      <c r="S716" s="90"/>
      <c r="T716" s="91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T716" s="16" t="s">
        <v>167</v>
      </c>
      <c r="AU716" s="16" t="s">
        <v>88</v>
      </c>
    </row>
    <row r="717" s="2" customFormat="1">
      <c r="A717" s="37"/>
      <c r="B717" s="38"/>
      <c r="C717" s="39"/>
      <c r="D717" s="230" t="s">
        <v>368</v>
      </c>
      <c r="E717" s="39"/>
      <c r="F717" s="266" t="s">
        <v>1095</v>
      </c>
      <c r="G717" s="39"/>
      <c r="H717" s="39"/>
      <c r="I717" s="232"/>
      <c r="J717" s="39"/>
      <c r="K717" s="39"/>
      <c r="L717" s="43"/>
      <c r="M717" s="233"/>
      <c r="N717" s="234"/>
      <c r="O717" s="90"/>
      <c r="P717" s="90"/>
      <c r="Q717" s="90"/>
      <c r="R717" s="90"/>
      <c r="S717" s="90"/>
      <c r="T717" s="91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T717" s="16" t="s">
        <v>368</v>
      </c>
      <c r="AU717" s="16" t="s">
        <v>88</v>
      </c>
    </row>
    <row r="718" s="13" customFormat="1">
      <c r="A718" s="13"/>
      <c r="B718" s="235"/>
      <c r="C718" s="236"/>
      <c r="D718" s="230" t="s">
        <v>169</v>
      </c>
      <c r="E718" s="237" t="s">
        <v>1</v>
      </c>
      <c r="F718" s="238" t="s">
        <v>1096</v>
      </c>
      <c r="G718" s="236"/>
      <c r="H718" s="239">
        <v>58.240000000000002</v>
      </c>
      <c r="I718" s="240"/>
      <c r="J718" s="236"/>
      <c r="K718" s="236"/>
      <c r="L718" s="241"/>
      <c r="M718" s="242"/>
      <c r="N718" s="243"/>
      <c r="O718" s="243"/>
      <c r="P718" s="243"/>
      <c r="Q718" s="243"/>
      <c r="R718" s="243"/>
      <c r="S718" s="243"/>
      <c r="T718" s="24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5" t="s">
        <v>169</v>
      </c>
      <c r="AU718" s="245" t="s">
        <v>88</v>
      </c>
      <c r="AV718" s="13" t="s">
        <v>88</v>
      </c>
      <c r="AW718" s="13" t="s">
        <v>33</v>
      </c>
      <c r="AX718" s="13" t="s">
        <v>78</v>
      </c>
      <c r="AY718" s="245" t="s">
        <v>158</v>
      </c>
    </row>
    <row r="719" s="13" customFormat="1">
      <c r="A719" s="13"/>
      <c r="B719" s="235"/>
      <c r="C719" s="236"/>
      <c r="D719" s="230" t="s">
        <v>169</v>
      </c>
      <c r="E719" s="237" t="s">
        <v>1</v>
      </c>
      <c r="F719" s="238" t="s">
        <v>1097</v>
      </c>
      <c r="G719" s="236"/>
      <c r="H719" s="239">
        <v>130</v>
      </c>
      <c r="I719" s="240"/>
      <c r="J719" s="236"/>
      <c r="K719" s="236"/>
      <c r="L719" s="241"/>
      <c r="M719" s="242"/>
      <c r="N719" s="243"/>
      <c r="O719" s="243"/>
      <c r="P719" s="243"/>
      <c r="Q719" s="243"/>
      <c r="R719" s="243"/>
      <c r="S719" s="243"/>
      <c r="T719" s="24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5" t="s">
        <v>169</v>
      </c>
      <c r="AU719" s="245" t="s">
        <v>88</v>
      </c>
      <c r="AV719" s="13" t="s">
        <v>88</v>
      </c>
      <c r="AW719" s="13" t="s">
        <v>33</v>
      </c>
      <c r="AX719" s="13" t="s">
        <v>78</v>
      </c>
      <c r="AY719" s="245" t="s">
        <v>158</v>
      </c>
    </row>
    <row r="720" s="2" customFormat="1" ht="16.5" customHeight="1">
      <c r="A720" s="37"/>
      <c r="B720" s="38"/>
      <c r="C720" s="217" t="s">
        <v>1098</v>
      </c>
      <c r="D720" s="217" t="s">
        <v>160</v>
      </c>
      <c r="E720" s="218" t="s">
        <v>1099</v>
      </c>
      <c r="F720" s="219" t="s">
        <v>1100</v>
      </c>
      <c r="G720" s="220" t="s">
        <v>1</v>
      </c>
      <c r="H720" s="221">
        <v>13</v>
      </c>
      <c r="I720" s="222"/>
      <c r="J720" s="223">
        <f>ROUND(I720*H720,2)</f>
        <v>0</v>
      </c>
      <c r="K720" s="219" t="s">
        <v>1</v>
      </c>
      <c r="L720" s="43"/>
      <c r="M720" s="224" t="s">
        <v>1</v>
      </c>
      <c r="N720" s="225" t="s">
        <v>43</v>
      </c>
      <c r="O720" s="90"/>
      <c r="P720" s="226">
        <f>O720*H720</f>
        <v>0</v>
      </c>
      <c r="Q720" s="226">
        <v>0</v>
      </c>
      <c r="R720" s="226">
        <f>Q720*H720</f>
        <v>0</v>
      </c>
      <c r="S720" s="226">
        <v>0</v>
      </c>
      <c r="T720" s="227">
        <f>S720*H720</f>
        <v>0</v>
      </c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R720" s="228" t="s">
        <v>270</v>
      </c>
      <c r="AT720" s="228" t="s">
        <v>160</v>
      </c>
      <c r="AU720" s="228" t="s">
        <v>88</v>
      </c>
      <c r="AY720" s="16" t="s">
        <v>158</v>
      </c>
      <c r="BE720" s="229">
        <f>IF(N720="základní",J720,0)</f>
        <v>0</v>
      </c>
      <c r="BF720" s="229">
        <f>IF(N720="snížená",J720,0)</f>
        <v>0</v>
      </c>
      <c r="BG720" s="229">
        <f>IF(N720="zákl. přenesená",J720,0)</f>
        <v>0</v>
      </c>
      <c r="BH720" s="229">
        <f>IF(N720="sníž. přenesená",J720,0)</f>
        <v>0</v>
      </c>
      <c r="BI720" s="229">
        <f>IF(N720="nulová",J720,0)</f>
        <v>0</v>
      </c>
      <c r="BJ720" s="16" t="s">
        <v>86</v>
      </c>
      <c r="BK720" s="229">
        <f>ROUND(I720*H720,2)</f>
        <v>0</v>
      </c>
      <c r="BL720" s="16" t="s">
        <v>270</v>
      </c>
      <c r="BM720" s="228" t="s">
        <v>1101</v>
      </c>
    </row>
    <row r="721" s="2" customFormat="1">
      <c r="A721" s="37"/>
      <c r="B721" s="38"/>
      <c r="C721" s="39"/>
      <c r="D721" s="230" t="s">
        <v>167</v>
      </c>
      <c r="E721" s="39"/>
      <c r="F721" s="231" t="s">
        <v>1100</v>
      </c>
      <c r="G721" s="39"/>
      <c r="H721" s="39"/>
      <c r="I721" s="232"/>
      <c r="J721" s="39"/>
      <c r="K721" s="39"/>
      <c r="L721" s="43"/>
      <c r="M721" s="233"/>
      <c r="N721" s="234"/>
      <c r="O721" s="90"/>
      <c r="P721" s="90"/>
      <c r="Q721" s="90"/>
      <c r="R721" s="90"/>
      <c r="S721" s="90"/>
      <c r="T721" s="91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T721" s="16" t="s">
        <v>167</v>
      </c>
      <c r="AU721" s="16" t="s">
        <v>88</v>
      </c>
    </row>
    <row r="722" s="2" customFormat="1">
      <c r="A722" s="37"/>
      <c r="B722" s="38"/>
      <c r="C722" s="39"/>
      <c r="D722" s="230" t="s">
        <v>368</v>
      </c>
      <c r="E722" s="39"/>
      <c r="F722" s="266" t="s">
        <v>1102</v>
      </c>
      <c r="G722" s="39"/>
      <c r="H722" s="39"/>
      <c r="I722" s="232"/>
      <c r="J722" s="39"/>
      <c r="K722" s="39"/>
      <c r="L722" s="43"/>
      <c r="M722" s="233"/>
      <c r="N722" s="234"/>
      <c r="O722" s="90"/>
      <c r="P722" s="90"/>
      <c r="Q722" s="90"/>
      <c r="R722" s="90"/>
      <c r="S722" s="90"/>
      <c r="T722" s="91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T722" s="16" t="s">
        <v>368</v>
      </c>
      <c r="AU722" s="16" t="s">
        <v>88</v>
      </c>
    </row>
    <row r="723" s="13" customFormat="1">
      <c r="A723" s="13"/>
      <c r="B723" s="235"/>
      <c r="C723" s="236"/>
      <c r="D723" s="230" t="s">
        <v>169</v>
      </c>
      <c r="E723" s="237" t="s">
        <v>1</v>
      </c>
      <c r="F723" s="238" t="s">
        <v>1083</v>
      </c>
      <c r="G723" s="236"/>
      <c r="H723" s="239">
        <v>13</v>
      </c>
      <c r="I723" s="240"/>
      <c r="J723" s="236"/>
      <c r="K723" s="236"/>
      <c r="L723" s="241"/>
      <c r="M723" s="242"/>
      <c r="N723" s="243"/>
      <c r="O723" s="243"/>
      <c r="P723" s="243"/>
      <c r="Q723" s="243"/>
      <c r="R723" s="243"/>
      <c r="S723" s="243"/>
      <c r="T723" s="24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5" t="s">
        <v>169</v>
      </c>
      <c r="AU723" s="245" t="s">
        <v>88</v>
      </c>
      <c r="AV723" s="13" t="s">
        <v>88</v>
      </c>
      <c r="AW723" s="13" t="s">
        <v>33</v>
      </c>
      <c r="AX723" s="13" t="s">
        <v>78</v>
      </c>
      <c r="AY723" s="245" t="s">
        <v>158</v>
      </c>
    </row>
    <row r="724" s="2" customFormat="1" ht="16.5" customHeight="1">
      <c r="A724" s="37"/>
      <c r="B724" s="38"/>
      <c r="C724" s="217" t="s">
        <v>1103</v>
      </c>
      <c r="D724" s="217" t="s">
        <v>160</v>
      </c>
      <c r="E724" s="218" t="s">
        <v>1104</v>
      </c>
      <c r="F724" s="219" t="s">
        <v>1105</v>
      </c>
      <c r="G724" s="220" t="s">
        <v>288</v>
      </c>
      <c r="H724" s="221">
        <v>77.123999999999995</v>
      </c>
      <c r="I724" s="222"/>
      <c r="J724" s="223">
        <f>ROUND(I724*H724,2)</f>
        <v>0</v>
      </c>
      <c r="K724" s="219" t="s">
        <v>164</v>
      </c>
      <c r="L724" s="43"/>
      <c r="M724" s="224" t="s">
        <v>1</v>
      </c>
      <c r="N724" s="225" t="s">
        <v>43</v>
      </c>
      <c r="O724" s="90"/>
      <c r="P724" s="226">
        <f>O724*H724</f>
        <v>0</v>
      </c>
      <c r="Q724" s="226">
        <v>0.0030000000000000001</v>
      </c>
      <c r="R724" s="226">
        <f>Q724*H724</f>
        <v>0.23137199999999999</v>
      </c>
      <c r="S724" s="226">
        <v>0</v>
      </c>
      <c r="T724" s="227">
        <f>S724*H724</f>
        <v>0</v>
      </c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R724" s="228" t="s">
        <v>270</v>
      </c>
      <c r="AT724" s="228" t="s">
        <v>160</v>
      </c>
      <c r="AU724" s="228" t="s">
        <v>88</v>
      </c>
      <c r="AY724" s="16" t="s">
        <v>158</v>
      </c>
      <c r="BE724" s="229">
        <f>IF(N724="základní",J724,0)</f>
        <v>0</v>
      </c>
      <c r="BF724" s="229">
        <f>IF(N724="snížená",J724,0)</f>
        <v>0</v>
      </c>
      <c r="BG724" s="229">
        <f>IF(N724="zákl. přenesená",J724,0)</f>
        <v>0</v>
      </c>
      <c r="BH724" s="229">
        <f>IF(N724="sníž. přenesená",J724,0)</f>
        <v>0</v>
      </c>
      <c r="BI724" s="229">
        <f>IF(N724="nulová",J724,0)</f>
        <v>0</v>
      </c>
      <c r="BJ724" s="16" t="s">
        <v>86</v>
      </c>
      <c r="BK724" s="229">
        <f>ROUND(I724*H724,2)</f>
        <v>0</v>
      </c>
      <c r="BL724" s="16" t="s">
        <v>270</v>
      </c>
      <c r="BM724" s="228" t="s">
        <v>1106</v>
      </c>
    </row>
    <row r="725" s="2" customFormat="1">
      <c r="A725" s="37"/>
      <c r="B725" s="38"/>
      <c r="C725" s="39"/>
      <c r="D725" s="230" t="s">
        <v>167</v>
      </c>
      <c r="E725" s="39"/>
      <c r="F725" s="231" t="s">
        <v>1107</v>
      </c>
      <c r="G725" s="39"/>
      <c r="H725" s="39"/>
      <c r="I725" s="232"/>
      <c r="J725" s="39"/>
      <c r="K725" s="39"/>
      <c r="L725" s="43"/>
      <c r="M725" s="233"/>
      <c r="N725" s="234"/>
      <c r="O725" s="90"/>
      <c r="P725" s="90"/>
      <c r="Q725" s="90"/>
      <c r="R725" s="90"/>
      <c r="S725" s="90"/>
      <c r="T725" s="91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T725" s="16" t="s">
        <v>167</v>
      </c>
      <c r="AU725" s="16" t="s">
        <v>88</v>
      </c>
    </row>
    <row r="726" s="13" customFormat="1">
      <c r="A726" s="13"/>
      <c r="B726" s="235"/>
      <c r="C726" s="236"/>
      <c r="D726" s="230" t="s">
        <v>169</v>
      </c>
      <c r="E726" s="237" t="s">
        <v>1</v>
      </c>
      <c r="F726" s="238" t="s">
        <v>1108</v>
      </c>
      <c r="G726" s="236"/>
      <c r="H726" s="239">
        <v>71.873000000000005</v>
      </c>
      <c r="I726" s="240"/>
      <c r="J726" s="236"/>
      <c r="K726" s="236"/>
      <c r="L726" s="241"/>
      <c r="M726" s="242"/>
      <c r="N726" s="243"/>
      <c r="O726" s="243"/>
      <c r="P726" s="243"/>
      <c r="Q726" s="243"/>
      <c r="R726" s="243"/>
      <c r="S726" s="243"/>
      <c r="T726" s="24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5" t="s">
        <v>169</v>
      </c>
      <c r="AU726" s="245" t="s">
        <v>88</v>
      </c>
      <c r="AV726" s="13" t="s">
        <v>88</v>
      </c>
      <c r="AW726" s="13" t="s">
        <v>33</v>
      </c>
      <c r="AX726" s="13" t="s">
        <v>78</v>
      </c>
      <c r="AY726" s="245" t="s">
        <v>158</v>
      </c>
    </row>
    <row r="727" s="13" customFormat="1">
      <c r="A727" s="13"/>
      <c r="B727" s="235"/>
      <c r="C727" s="236"/>
      <c r="D727" s="230" t="s">
        <v>169</v>
      </c>
      <c r="E727" s="237" t="s">
        <v>1</v>
      </c>
      <c r="F727" s="238" t="s">
        <v>1109</v>
      </c>
      <c r="G727" s="236"/>
      <c r="H727" s="239">
        <v>4.5309999999999997</v>
      </c>
      <c r="I727" s="240"/>
      <c r="J727" s="236"/>
      <c r="K727" s="236"/>
      <c r="L727" s="241"/>
      <c r="M727" s="242"/>
      <c r="N727" s="243"/>
      <c r="O727" s="243"/>
      <c r="P727" s="243"/>
      <c r="Q727" s="243"/>
      <c r="R727" s="243"/>
      <c r="S727" s="243"/>
      <c r="T727" s="24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5" t="s">
        <v>169</v>
      </c>
      <c r="AU727" s="245" t="s">
        <v>88</v>
      </c>
      <c r="AV727" s="13" t="s">
        <v>88</v>
      </c>
      <c r="AW727" s="13" t="s">
        <v>33</v>
      </c>
      <c r="AX727" s="13" t="s">
        <v>78</v>
      </c>
      <c r="AY727" s="245" t="s">
        <v>158</v>
      </c>
    </row>
    <row r="728" s="13" customFormat="1">
      <c r="A728" s="13"/>
      <c r="B728" s="235"/>
      <c r="C728" s="236"/>
      <c r="D728" s="230" t="s">
        <v>169</v>
      </c>
      <c r="E728" s="237" t="s">
        <v>1</v>
      </c>
      <c r="F728" s="238" t="s">
        <v>1110</v>
      </c>
      <c r="G728" s="236"/>
      <c r="H728" s="239">
        <v>0.71999999999999997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169</v>
      </c>
      <c r="AU728" s="245" t="s">
        <v>88</v>
      </c>
      <c r="AV728" s="13" t="s">
        <v>88</v>
      </c>
      <c r="AW728" s="13" t="s">
        <v>33</v>
      </c>
      <c r="AX728" s="13" t="s">
        <v>78</v>
      </c>
      <c r="AY728" s="245" t="s">
        <v>158</v>
      </c>
    </row>
    <row r="729" s="2" customFormat="1" ht="16.5" customHeight="1">
      <c r="A729" s="37"/>
      <c r="B729" s="38"/>
      <c r="C729" s="217" t="s">
        <v>1111</v>
      </c>
      <c r="D729" s="217" t="s">
        <v>160</v>
      </c>
      <c r="E729" s="218" t="s">
        <v>1112</v>
      </c>
      <c r="F729" s="219" t="s">
        <v>1113</v>
      </c>
      <c r="G729" s="220" t="s">
        <v>288</v>
      </c>
      <c r="H729" s="221">
        <v>77.123999999999995</v>
      </c>
      <c r="I729" s="222"/>
      <c r="J729" s="223">
        <f>ROUND(I729*H729,2)</f>
        <v>0</v>
      </c>
      <c r="K729" s="219" t="s">
        <v>164</v>
      </c>
      <c r="L729" s="43"/>
      <c r="M729" s="224" t="s">
        <v>1</v>
      </c>
      <c r="N729" s="225" t="s">
        <v>43</v>
      </c>
      <c r="O729" s="90"/>
      <c r="P729" s="226">
        <f>O729*H729</f>
        <v>0</v>
      </c>
      <c r="Q729" s="226">
        <v>0.00036000000000000002</v>
      </c>
      <c r="R729" s="226">
        <f>Q729*H729</f>
        <v>0.02776464</v>
      </c>
      <c r="S729" s="226">
        <v>0</v>
      </c>
      <c r="T729" s="227">
        <f>S729*H729</f>
        <v>0</v>
      </c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R729" s="228" t="s">
        <v>270</v>
      </c>
      <c r="AT729" s="228" t="s">
        <v>160</v>
      </c>
      <c r="AU729" s="228" t="s">
        <v>88</v>
      </c>
      <c r="AY729" s="16" t="s">
        <v>158</v>
      </c>
      <c r="BE729" s="229">
        <f>IF(N729="základní",J729,0)</f>
        <v>0</v>
      </c>
      <c r="BF729" s="229">
        <f>IF(N729="snížená",J729,0)</f>
        <v>0</v>
      </c>
      <c r="BG729" s="229">
        <f>IF(N729="zákl. přenesená",J729,0)</f>
        <v>0</v>
      </c>
      <c r="BH729" s="229">
        <f>IF(N729="sníž. přenesená",J729,0)</f>
        <v>0</v>
      </c>
      <c r="BI729" s="229">
        <f>IF(N729="nulová",J729,0)</f>
        <v>0</v>
      </c>
      <c r="BJ729" s="16" t="s">
        <v>86</v>
      </c>
      <c r="BK729" s="229">
        <f>ROUND(I729*H729,2)</f>
        <v>0</v>
      </c>
      <c r="BL729" s="16" t="s">
        <v>270</v>
      </c>
      <c r="BM729" s="228" t="s">
        <v>1114</v>
      </c>
    </row>
    <row r="730" s="2" customFormat="1">
      <c r="A730" s="37"/>
      <c r="B730" s="38"/>
      <c r="C730" s="39"/>
      <c r="D730" s="230" t="s">
        <v>167</v>
      </c>
      <c r="E730" s="39"/>
      <c r="F730" s="231" t="s">
        <v>1115</v>
      </c>
      <c r="G730" s="39"/>
      <c r="H730" s="39"/>
      <c r="I730" s="232"/>
      <c r="J730" s="39"/>
      <c r="K730" s="39"/>
      <c r="L730" s="43"/>
      <c r="M730" s="233"/>
      <c r="N730" s="234"/>
      <c r="O730" s="90"/>
      <c r="P730" s="90"/>
      <c r="Q730" s="90"/>
      <c r="R730" s="90"/>
      <c r="S730" s="90"/>
      <c r="T730" s="91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T730" s="16" t="s">
        <v>167</v>
      </c>
      <c r="AU730" s="16" t="s">
        <v>88</v>
      </c>
    </row>
    <row r="731" s="13" customFormat="1">
      <c r="A731" s="13"/>
      <c r="B731" s="235"/>
      <c r="C731" s="236"/>
      <c r="D731" s="230" t="s">
        <v>169</v>
      </c>
      <c r="E731" s="237" t="s">
        <v>1</v>
      </c>
      <c r="F731" s="238" t="s">
        <v>1108</v>
      </c>
      <c r="G731" s="236"/>
      <c r="H731" s="239">
        <v>71.873000000000005</v>
      </c>
      <c r="I731" s="240"/>
      <c r="J731" s="236"/>
      <c r="K731" s="236"/>
      <c r="L731" s="241"/>
      <c r="M731" s="242"/>
      <c r="N731" s="243"/>
      <c r="O731" s="243"/>
      <c r="P731" s="243"/>
      <c r="Q731" s="243"/>
      <c r="R731" s="243"/>
      <c r="S731" s="243"/>
      <c r="T731" s="24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5" t="s">
        <v>169</v>
      </c>
      <c r="AU731" s="245" t="s">
        <v>88</v>
      </c>
      <c r="AV731" s="13" t="s">
        <v>88</v>
      </c>
      <c r="AW731" s="13" t="s">
        <v>33</v>
      </c>
      <c r="AX731" s="13" t="s">
        <v>78</v>
      </c>
      <c r="AY731" s="245" t="s">
        <v>158</v>
      </c>
    </row>
    <row r="732" s="13" customFormat="1">
      <c r="A732" s="13"/>
      <c r="B732" s="235"/>
      <c r="C732" s="236"/>
      <c r="D732" s="230" t="s">
        <v>169</v>
      </c>
      <c r="E732" s="237" t="s">
        <v>1</v>
      </c>
      <c r="F732" s="238" t="s">
        <v>1109</v>
      </c>
      <c r="G732" s="236"/>
      <c r="H732" s="239">
        <v>4.5309999999999997</v>
      </c>
      <c r="I732" s="240"/>
      <c r="J732" s="236"/>
      <c r="K732" s="236"/>
      <c r="L732" s="241"/>
      <c r="M732" s="242"/>
      <c r="N732" s="243"/>
      <c r="O732" s="243"/>
      <c r="P732" s="243"/>
      <c r="Q732" s="243"/>
      <c r="R732" s="243"/>
      <c r="S732" s="243"/>
      <c r="T732" s="24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5" t="s">
        <v>169</v>
      </c>
      <c r="AU732" s="245" t="s">
        <v>88</v>
      </c>
      <c r="AV732" s="13" t="s">
        <v>88</v>
      </c>
      <c r="AW732" s="13" t="s">
        <v>33</v>
      </c>
      <c r="AX732" s="13" t="s">
        <v>78</v>
      </c>
      <c r="AY732" s="245" t="s">
        <v>158</v>
      </c>
    </row>
    <row r="733" s="13" customFormat="1">
      <c r="A733" s="13"/>
      <c r="B733" s="235"/>
      <c r="C733" s="236"/>
      <c r="D733" s="230" t="s">
        <v>169</v>
      </c>
      <c r="E733" s="237" t="s">
        <v>1</v>
      </c>
      <c r="F733" s="238" t="s">
        <v>1110</v>
      </c>
      <c r="G733" s="236"/>
      <c r="H733" s="239">
        <v>0.71999999999999997</v>
      </c>
      <c r="I733" s="240"/>
      <c r="J733" s="236"/>
      <c r="K733" s="236"/>
      <c r="L733" s="241"/>
      <c r="M733" s="242"/>
      <c r="N733" s="243"/>
      <c r="O733" s="243"/>
      <c r="P733" s="243"/>
      <c r="Q733" s="243"/>
      <c r="R733" s="243"/>
      <c r="S733" s="243"/>
      <c r="T733" s="24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5" t="s">
        <v>169</v>
      </c>
      <c r="AU733" s="245" t="s">
        <v>88</v>
      </c>
      <c r="AV733" s="13" t="s">
        <v>88</v>
      </c>
      <c r="AW733" s="13" t="s">
        <v>33</v>
      </c>
      <c r="AX733" s="13" t="s">
        <v>78</v>
      </c>
      <c r="AY733" s="245" t="s">
        <v>158</v>
      </c>
    </row>
    <row r="734" s="2" customFormat="1" ht="16.5" customHeight="1">
      <c r="A734" s="37"/>
      <c r="B734" s="38"/>
      <c r="C734" s="217" t="s">
        <v>1116</v>
      </c>
      <c r="D734" s="217" t="s">
        <v>160</v>
      </c>
      <c r="E734" s="218" t="s">
        <v>1117</v>
      </c>
      <c r="F734" s="219" t="s">
        <v>1118</v>
      </c>
      <c r="G734" s="220" t="s">
        <v>288</v>
      </c>
      <c r="H734" s="221">
        <v>77.123999999999995</v>
      </c>
      <c r="I734" s="222"/>
      <c r="J734" s="223">
        <f>ROUND(I734*H734,2)</f>
        <v>0</v>
      </c>
      <c r="K734" s="219" t="s">
        <v>164</v>
      </c>
      <c r="L734" s="43"/>
      <c r="M734" s="224" t="s">
        <v>1</v>
      </c>
      <c r="N734" s="225" t="s">
        <v>43</v>
      </c>
      <c r="O734" s="90"/>
      <c r="P734" s="226">
        <f>O734*H734</f>
        <v>0</v>
      </c>
      <c r="Q734" s="226">
        <v>0.00066</v>
      </c>
      <c r="R734" s="226">
        <f>Q734*H734</f>
        <v>0.050901839999999997</v>
      </c>
      <c r="S734" s="226">
        <v>0</v>
      </c>
      <c r="T734" s="227">
        <f>S734*H734</f>
        <v>0</v>
      </c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R734" s="228" t="s">
        <v>270</v>
      </c>
      <c r="AT734" s="228" t="s">
        <v>160</v>
      </c>
      <c r="AU734" s="228" t="s">
        <v>88</v>
      </c>
      <c r="AY734" s="16" t="s">
        <v>158</v>
      </c>
      <c r="BE734" s="229">
        <f>IF(N734="základní",J734,0)</f>
        <v>0</v>
      </c>
      <c r="BF734" s="229">
        <f>IF(N734="snížená",J734,0)</f>
        <v>0</v>
      </c>
      <c r="BG734" s="229">
        <f>IF(N734="zákl. přenesená",J734,0)</f>
        <v>0</v>
      </c>
      <c r="BH734" s="229">
        <f>IF(N734="sníž. přenesená",J734,0)</f>
        <v>0</v>
      </c>
      <c r="BI734" s="229">
        <f>IF(N734="nulová",J734,0)</f>
        <v>0</v>
      </c>
      <c r="BJ734" s="16" t="s">
        <v>86</v>
      </c>
      <c r="BK734" s="229">
        <f>ROUND(I734*H734,2)</f>
        <v>0</v>
      </c>
      <c r="BL734" s="16" t="s">
        <v>270</v>
      </c>
      <c r="BM734" s="228" t="s">
        <v>1119</v>
      </c>
    </row>
    <row r="735" s="2" customFormat="1">
      <c r="A735" s="37"/>
      <c r="B735" s="38"/>
      <c r="C735" s="39"/>
      <c r="D735" s="230" t="s">
        <v>167</v>
      </c>
      <c r="E735" s="39"/>
      <c r="F735" s="231" t="s">
        <v>1120</v>
      </c>
      <c r="G735" s="39"/>
      <c r="H735" s="39"/>
      <c r="I735" s="232"/>
      <c r="J735" s="39"/>
      <c r="K735" s="39"/>
      <c r="L735" s="43"/>
      <c r="M735" s="233"/>
      <c r="N735" s="234"/>
      <c r="O735" s="90"/>
      <c r="P735" s="90"/>
      <c r="Q735" s="90"/>
      <c r="R735" s="90"/>
      <c r="S735" s="90"/>
      <c r="T735" s="91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T735" s="16" t="s">
        <v>167</v>
      </c>
      <c r="AU735" s="16" t="s">
        <v>88</v>
      </c>
    </row>
    <row r="736" s="2" customFormat="1">
      <c r="A736" s="37"/>
      <c r="B736" s="38"/>
      <c r="C736" s="39"/>
      <c r="D736" s="230" t="s">
        <v>368</v>
      </c>
      <c r="E736" s="39"/>
      <c r="F736" s="266" t="s">
        <v>1121</v>
      </c>
      <c r="G736" s="39"/>
      <c r="H736" s="39"/>
      <c r="I736" s="232"/>
      <c r="J736" s="39"/>
      <c r="K736" s="39"/>
      <c r="L736" s="43"/>
      <c r="M736" s="233"/>
      <c r="N736" s="234"/>
      <c r="O736" s="90"/>
      <c r="P736" s="90"/>
      <c r="Q736" s="90"/>
      <c r="R736" s="90"/>
      <c r="S736" s="90"/>
      <c r="T736" s="91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T736" s="16" t="s">
        <v>368</v>
      </c>
      <c r="AU736" s="16" t="s">
        <v>88</v>
      </c>
    </row>
    <row r="737" s="12" customFormat="1" ht="25.92" customHeight="1">
      <c r="A737" s="12"/>
      <c r="B737" s="201"/>
      <c r="C737" s="202"/>
      <c r="D737" s="203" t="s">
        <v>77</v>
      </c>
      <c r="E737" s="204" t="s">
        <v>1122</v>
      </c>
      <c r="F737" s="204" t="s">
        <v>1123</v>
      </c>
      <c r="G737" s="202"/>
      <c r="H737" s="202"/>
      <c r="I737" s="205"/>
      <c r="J737" s="206">
        <f>BK737</f>
        <v>0</v>
      </c>
      <c r="K737" s="202"/>
      <c r="L737" s="207"/>
      <c r="M737" s="208"/>
      <c r="N737" s="209"/>
      <c r="O737" s="209"/>
      <c r="P737" s="210">
        <f>SUM(P738:P747)</f>
        <v>0</v>
      </c>
      <c r="Q737" s="209"/>
      <c r="R737" s="210">
        <f>SUM(R738:R747)</f>
        <v>0</v>
      </c>
      <c r="S737" s="209"/>
      <c r="T737" s="211">
        <f>SUM(T738:T747)</f>
        <v>0</v>
      </c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R737" s="212" t="s">
        <v>165</v>
      </c>
      <c r="AT737" s="213" t="s">
        <v>77</v>
      </c>
      <c r="AU737" s="213" t="s">
        <v>78</v>
      </c>
      <c r="AY737" s="212" t="s">
        <v>158</v>
      </c>
      <c r="BK737" s="214">
        <f>SUM(BK738:BK747)</f>
        <v>0</v>
      </c>
    </row>
    <row r="738" s="2" customFormat="1" ht="16.5" customHeight="1">
      <c r="A738" s="37"/>
      <c r="B738" s="38"/>
      <c r="C738" s="217" t="s">
        <v>1124</v>
      </c>
      <c r="D738" s="217" t="s">
        <v>160</v>
      </c>
      <c r="E738" s="218" t="s">
        <v>1125</v>
      </c>
      <c r="F738" s="219" t="s">
        <v>1126</v>
      </c>
      <c r="G738" s="220" t="s">
        <v>606</v>
      </c>
      <c r="H738" s="221">
        <v>11</v>
      </c>
      <c r="I738" s="222"/>
      <c r="J738" s="223">
        <f>ROUND(I738*H738,2)</f>
        <v>0</v>
      </c>
      <c r="K738" s="219" t="s">
        <v>164</v>
      </c>
      <c r="L738" s="43"/>
      <c r="M738" s="224" t="s">
        <v>1</v>
      </c>
      <c r="N738" s="225" t="s">
        <v>43</v>
      </c>
      <c r="O738" s="90"/>
      <c r="P738" s="226">
        <f>O738*H738</f>
        <v>0</v>
      </c>
      <c r="Q738" s="226">
        <v>0</v>
      </c>
      <c r="R738" s="226">
        <f>Q738*H738</f>
        <v>0</v>
      </c>
      <c r="S738" s="226">
        <v>0</v>
      </c>
      <c r="T738" s="227">
        <f>S738*H738</f>
        <v>0</v>
      </c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R738" s="228" t="s">
        <v>1127</v>
      </c>
      <c r="AT738" s="228" t="s">
        <v>160</v>
      </c>
      <c r="AU738" s="228" t="s">
        <v>86</v>
      </c>
      <c r="AY738" s="16" t="s">
        <v>158</v>
      </c>
      <c r="BE738" s="229">
        <f>IF(N738="základní",J738,0)</f>
        <v>0</v>
      </c>
      <c r="BF738" s="229">
        <f>IF(N738="snížená",J738,0)</f>
        <v>0</v>
      </c>
      <c r="BG738" s="229">
        <f>IF(N738="zákl. přenesená",J738,0)</f>
        <v>0</v>
      </c>
      <c r="BH738" s="229">
        <f>IF(N738="sníž. přenesená",J738,0)</f>
        <v>0</v>
      </c>
      <c r="BI738" s="229">
        <f>IF(N738="nulová",J738,0)</f>
        <v>0</v>
      </c>
      <c r="BJ738" s="16" t="s">
        <v>86</v>
      </c>
      <c r="BK738" s="229">
        <f>ROUND(I738*H738,2)</f>
        <v>0</v>
      </c>
      <c r="BL738" s="16" t="s">
        <v>1127</v>
      </c>
      <c r="BM738" s="228" t="s">
        <v>1128</v>
      </c>
    </row>
    <row r="739" s="2" customFormat="1">
      <c r="A739" s="37"/>
      <c r="B739" s="38"/>
      <c r="C739" s="39"/>
      <c r="D739" s="230" t="s">
        <v>167</v>
      </c>
      <c r="E739" s="39"/>
      <c r="F739" s="231" t="s">
        <v>1129</v>
      </c>
      <c r="G739" s="39"/>
      <c r="H739" s="39"/>
      <c r="I739" s="232"/>
      <c r="J739" s="39"/>
      <c r="K739" s="39"/>
      <c r="L739" s="43"/>
      <c r="M739" s="233"/>
      <c r="N739" s="234"/>
      <c r="O739" s="90"/>
      <c r="P739" s="90"/>
      <c r="Q739" s="90"/>
      <c r="R739" s="90"/>
      <c r="S739" s="90"/>
      <c r="T739" s="91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T739" s="16" t="s">
        <v>167</v>
      </c>
      <c r="AU739" s="16" t="s">
        <v>86</v>
      </c>
    </row>
    <row r="740" s="13" customFormat="1">
      <c r="A740" s="13"/>
      <c r="B740" s="235"/>
      <c r="C740" s="236"/>
      <c r="D740" s="230" t="s">
        <v>169</v>
      </c>
      <c r="E740" s="237" t="s">
        <v>1</v>
      </c>
      <c r="F740" s="238" t="s">
        <v>1130</v>
      </c>
      <c r="G740" s="236"/>
      <c r="H740" s="239">
        <v>7</v>
      </c>
      <c r="I740" s="240"/>
      <c r="J740" s="236"/>
      <c r="K740" s="236"/>
      <c r="L740" s="241"/>
      <c r="M740" s="242"/>
      <c r="N740" s="243"/>
      <c r="O740" s="243"/>
      <c r="P740" s="243"/>
      <c r="Q740" s="243"/>
      <c r="R740" s="243"/>
      <c r="S740" s="243"/>
      <c r="T740" s="24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5" t="s">
        <v>169</v>
      </c>
      <c r="AU740" s="245" t="s">
        <v>86</v>
      </c>
      <c r="AV740" s="13" t="s">
        <v>88</v>
      </c>
      <c r="AW740" s="13" t="s">
        <v>33</v>
      </c>
      <c r="AX740" s="13" t="s">
        <v>78</v>
      </c>
      <c r="AY740" s="245" t="s">
        <v>158</v>
      </c>
    </row>
    <row r="741" s="13" customFormat="1">
      <c r="A741" s="13"/>
      <c r="B741" s="235"/>
      <c r="C741" s="236"/>
      <c r="D741" s="230" t="s">
        <v>169</v>
      </c>
      <c r="E741" s="237" t="s">
        <v>1</v>
      </c>
      <c r="F741" s="238" t="s">
        <v>1131</v>
      </c>
      <c r="G741" s="236"/>
      <c r="H741" s="239">
        <v>4</v>
      </c>
      <c r="I741" s="240"/>
      <c r="J741" s="236"/>
      <c r="K741" s="236"/>
      <c r="L741" s="241"/>
      <c r="M741" s="242"/>
      <c r="N741" s="243"/>
      <c r="O741" s="243"/>
      <c r="P741" s="243"/>
      <c r="Q741" s="243"/>
      <c r="R741" s="243"/>
      <c r="S741" s="243"/>
      <c r="T741" s="24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5" t="s">
        <v>169</v>
      </c>
      <c r="AU741" s="245" t="s">
        <v>86</v>
      </c>
      <c r="AV741" s="13" t="s">
        <v>88</v>
      </c>
      <c r="AW741" s="13" t="s">
        <v>33</v>
      </c>
      <c r="AX741" s="13" t="s">
        <v>78</v>
      </c>
      <c r="AY741" s="245" t="s">
        <v>158</v>
      </c>
    </row>
    <row r="742" s="2" customFormat="1" ht="16.5" customHeight="1">
      <c r="A742" s="37"/>
      <c r="B742" s="38"/>
      <c r="C742" s="217" t="s">
        <v>1132</v>
      </c>
      <c r="D742" s="217" t="s">
        <v>160</v>
      </c>
      <c r="E742" s="218" t="s">
        <v>1133</v>
      </c>
      <c r="F742" s="219" t="s">
        <v>1134</v>
      </c>
      <c r="G742" s="220" t="s">
        <v>606</v>
      </c>
      <c r="H742" s="221">
        <v>19.5</v>
      </c>
      <c r="I742" s="222"/>
      <c r="J742" s="223">
        <f>ROUND(I742*H742,2)</f>
        <v>0</v>
      </c>
      <c r="K742" s="219" t="s">
        <v>164</v>
      </c>
      <c r="L742" s="43"/>
      <c r="M742" s="224" t="s">
        <v>1</v>
      </c>
      <c r="N742" s="225" t="s">
        <v>43</v>
      </c>
      <c r="O742" s="90"/>
      <c r="P742" s="226">
        <f>O742*H742</f>
        <v>0</v>
      </c>
      <c r="Q742" s="226">
        <v>0</v>
      </c>
      <c r="R742" s="226">
        <f>Q742*H742</f>
        <v>0</v>
      </c>
      <c r="S742" s="226">
        <v>0</v>
      </c>
      <c r="T742" s="227">
        <f>S742*H742</f>
        <v>0</v>
      </c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R742" s="228" t="s">
        <v>1127</v>
      </c>
      <c r="AT742" s="228" t="s">
        <v>160</v>
      </c>
      <c r="AU742" s="228" t="s">
        <v>86</v>
      </c>
      <c r="AY742" s="16" t="s">
        <v>158</v>
      </c>
      <c r="BE742" s="229">
        <f>IF(N742="základní",J742,0)</f>
        <v>0</v>
      </c>
      <c r="BF742" s="229">
        <f>IF(N742="snížená",J742,0)</f>
        <v>0</v>
      </c>
      <c r="BG742" s="229">
        <f>IF(N742="zákl. přenesená",J742,0)</f>
        <v>0</v>
      </c>
      <c r="BH742" s="229">
        <f>IF(N742="sníž. přenesená",J742,0)</f>
        <v>0</v>
      </c>
      <c r="BI742" s="229">
        <f>IF(N742="nulová",J742,0)</f>
        <v>0</v>
      </c>
      <c r="BJ742" s="16" t="s">
        <v>86</v>
      </c>
      <c r="BK742" s="229">
        <f>ROUND(I742*H742,2)</f>
        <v>0</v>
      </c>
      <c r="BL742" s="16" t="s">
        <v>1127</v>
      </c>
      <c r="BM742" s="228" t="s">
        <v>1135</v>
      </c>
    </row>
    <row r="743" s="2" customFormat="1">
      <c r="A743" s="37"/>
      <c r="B743" s="38"/>
      <c r="C743" s="39"/>
      <c r="D743" s="230" t="s">
        <v>167</v>
      </c>
      <c r="E743" s="39"/>
      <c r="F743" s="231" t="s">
        <v>1136</v>
      </c>
      <c r="G743" s="39"/>
      <c r="H743" s="39"/>
      <c r="I743" s="232"/>
      <c r="J743" s="39"/>
      <c r="K743" s="39"/>
      <c r="L743" s="43"/>
      <c r="M743" s="233"/>
      <c r="N743" s="234"/>
      <c r="O743" s="90"/>
      <c r="P743" s="90"/>
      <c r="Q743" s="90"/>
      <c r="R743" s="90"/>
      <c r="S743" s="90"/>
      <c r="T743" s="91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T743" s="16" t="s">
        <v>167</v>
      </c>
      <c r="AU743" s="16" t="s">
        <v>86</v>
      </c>
    </row>
    <row r="744" s="13" customFormat="1">
      <c r="A744" s="13"/>
      <c r="B744" s="235"/>
      <c r="C744" s="236"/>
      <c r="D744" s="230" t="s">
        <v>169</v>
      </c>
      <c r="E744" s="237" t="s">
        <v>1</v>
      </c>
      <c r="F744" s="238" t="s">
        <v>1137</v>
      </c>
      <c r="G744" s="236"/>
      <c r="H744" s="239">
        <v>19.5</v>
      </c>
      <c r="I744" s="240"/>
      <c r="J744" s="236"/>
      <c r="K744" s="236"/>
      <c r="L744" s="241"/>
      <c r="M744" s="242"/>
      <c r="N744" s="243"/>
      <c r="O744" s="243"/>
      <c r="P744" s="243"/>
      <c r="Q744" s="243"/>
      <c r="R744" s="243"/>
      <c r="S744" s="243"/>
      <c r="T744" s="24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5" t="s">
        <v>169</v>
      </c>
      <c r="AU744" s="245" t="s">
        <v>86</v>
      </c>
      <c r="AV744" s="13" t="s">
        <v>88</v>
      </c>
      <c r="AW744" s="13" t="s">
        <v>33</v>
      </c>
      <c r="AX744" s="13" t="s">
        <v>78</v>
      </c>
      <c r="AY744" s="245" t="s">
        <v>158</v>
      </c>
    </row>
    <row r="745" s="2" customFormat="1" ht="16.5" customHeight="1">
      <c r="A745" s="37"/>
      <c r="B745" s="38"/>
      <c r="C745" s="217" t="s">
        <v>1138</v>
      </c>
      <c r="D745" s="217" t="s">
        <v>160</v>
      </c>
      <c r="E745" s="218" t="s">
        <v>1139</v>
      </c>
      <c r="F745" s="219" t="s">
        <v>1140</v>
      </c>
      <c r="G745" s="220" t="s">
        <v>606</v>
      </c>
      <c r="H745" s="221">
        <v>40</v>
      </c>
      <c r="I745" s="222"/>
      <c r="J745" s="223">
        <f>ROUND(I745*H745,2)</f>
        <v>0</v>
      </c>
      <c r="K745" s="219" t="s">
        <v>164</v>
      </c>
      <c r="L745" s="43"/>
      <c r="M745" s="224" t="s">
        <v>1</v>
      </c>
      <c r="N745" s="225" t="s">
        <v>43</v>
      </c>
      <c r="O745" s="90"/>
      <c r="P745" s="226">
        <f>O745*H745</f>
        <v>0</v>
      </c>
      <c r="Q745" s="226">
        <v>0</v>
      </c>
      <c r="R745" s="226">
        <f>Q745*H745</f>
        <v>0</v>
      </c>
      <c r="S745" s="226">
        <v>0</v>
      </c>
      <c r="T745" s="227">
        <f>S745*H745</f>
        <v>0</v>
      </c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R745" s="228" t="s">
        <v>1127</v>
      </c>
      <c r="AT745" s="228" t="s">
        <v>160</v>
      </c>
      <c r="AU745" s="228" t="s">
        <v>86</v>
      </c>
      <c r="AY745" s="16" t="s">
        <v>158</v>
      </c>
      <c r="BE745" s="229">
        <f>IF(N745="základní",J745,0)</f>
        <v>0</v>
      </c>
      <c r="BF745" s="229">
        <f>IF(N745="snížená",J745,0)</f>
        <v>0</v>
      </c>
      <c r="BG745" s="229">
        <f>IF(N745="zákl. přenesená",J745,0)</f>
        <v>0</v>
      </c>
      <c r="BH745" s="229">
        <f>IF(N745="sníž. přenesená",J745,0)</f>
        <v>0</v>
      </c>
      <c r="BI745" s="229">
        <f>IF(N745="nulová",J745,0)</f>
        <v>0</v>
      </c>
      <c r="BJ745" s="16" t="s">
        <v>86</v>
      </c>
      <c r="BK745" s="229">
        <f>ROUND(I745*H745,2)</f>
        <v>0</v>
      </c>
      <c r="BL745" s="16" t="s">
        <v>1127</v>
      </c>
      <c r="BM745" s="228" t="s">
        <v>1141</v>
      </c>
    </row>
    <row r="746" s="2" customFormat="1">
      <c r="A746" s="37"/>
      <c r="B746" s="38"/>
      <c r="C746" s="39"/>
      <c r="D746" s="230" t="s">
        <v>167</v>
      </c>
      <c r="E746" s="39"/>
      <c r="F746" s="231" t="s">
        <v>1142</v>
      </c>
      <c r="G746" s="39"/>
      <c r="H746" s="39"/>
      <c r="I746" s="232"/>
      <c r="J746" s="39"/>
      <c r="K746" s="39"/>
      <c r="L746" s="43"/>
      <c r="M746" s="233"/>
      <c r="N746" s="234"/>
      <c r="O746" s="90"/>
      <c r="P746" s="90"/>
      <c r="Q746" s="90"/>
      <c r="R746" s="90"/>
      <c r="S746" s="90"/>
      <c r="T746" s="91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T746" s="16" t="s">
        <v>167</v>
      </c>
      <c r="AU746" s="16" t="s">
        <v>86</v>
      </c>
    </row>
    <row r="747" s="13" customFormat="1">
      <c r="A747" s="13"/>
      <c r="B747" s="235"/>
      <c r="C747" s="236"/>
      <c r="D747" s="230" t="s">
        <v>169</v>
      </c>
      <c r="E747" s="237" t="s">
        <v>1</v>
      </c>
      <c r="F747" s="238" t="s">
        <v>1143</v>
      </c>
      <c r="G747" s="236"/>
      <c r="H747" s="239">
        <v>40</v>
      </c>
      <c r="I747" s="240"/>
      <c r="J747" s="236"/>
      <c r="K747" s="236"/>
      <c r="L747" s="241"/>
      <c r="M747" s="242"/>
      <c r="N747" s="243"/>
      <c r="O747" s="243"/>
      <c r="P747" s="243"/>
      <c r="Q747" s="243"/>
      <c r="R747" s="243"/>
      <c r="S747" s="243"/>
      <c r="T747" s="24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5" t="s">
        <v>169</v>
      </c>
      <c r="AU747" s="245" t="s">
        <v>86</v>
      </c>
      <c r="AV747" s="13" t="s">
        <v>88</v>
      </c>
      <c r="AW747" s="13" t="s">
        <v>33</v>
      </c>
      <c r="AX747" s="13" t="s">
        <v>78</v>
      </c>
      <c r="AY747" s="245" t="s">
        <v>158</v>
      </c>
    </row>
    <row r="748" s="12" customFormat="1" ht="25.92" customHeight="1">
      <c r="A748" s="12"/>
      <c r="B748" s="201"/>
      <c r="C748" s="202"/>
      <c r="D748" s="203" t="s">
        <v>77</v>
      </c>
      <c r="E748" s="204" t="s">
        <v>1144</v>
      </c>
      <c r="F748" s="204" t="s">
        <v>1145</v>
      </c>
      <c r="G748" s="202"/>
      <c r="H748" s="202"/>
      <c r="I748" s="205"/>
      <c r="J748" s="206">
        <f>BK748</f>
        <v>0</v>
      </c>
      <c r="K748" s="202"/>
      <c r="L748" s="207"/>
      <c r="M748" s="208"/>
      <c r="N748" s="209"/>
      <c r="O748" s="209"/>
      <c r="P748" s="210">
        <f>SUM(P749:P768)</f>
        <v>0</v>
      </c>
      <c r="Q748" s="209"/>
      <c r="R748" s="210">
        <f>SUM(R749:R768)</f>
        <v>0</v>
      </c>
      <c r="S748" s="209"/>
      <c r="T748" s="211">
        <f>SUM(T749:T768)</f>
        <v>0</v>
      </c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R748" s="212" t="s">
        <v>165</v>
      </c>
      <c r="AT748" s="213" t="s">
        <v>77</v>
      </c>
      <c r="AU748" s="213" t="s">
        <v>78</v>
      </c>
      <c r="AY748" s="212" t="s">
        <v>158</v>
      </c>
      <c r="BK748" s="214">
        <f>SUM(BK749:BK768)</f>
        <v>0</v>
      </c>
    </row>
    <row r="749" s="2" customFormat="1">
      <c r="A749" s="37"/>
      <c r="B749" s="38"/>
      <c r="C749" s="217" t="s">
        <v>1146</v>
      </c>
      <c r="D749" s="217" t="s">
        <v>160</v>
      </c>
      <c r="E749" s="218" t="s">
        <v>1147</v>
      </c>
      <c r="F749" s="219" t="s">
        <v>1148</v>
      </c>
      <c r="G749" s="220" t="s">
        <v>1149</v>
      </c>
      <c r="H749" s="221">
        <v>6</v>
      </c>
      <c r="I749" s="222"/>
      <c r="J749" s="223">
        <f>ROUND(I749*H749,2)</f>
        <v>0</v>
      </c>
      <c r="K749" s="219" t="s">
        <v>1</v>
      </c>
      <c r="L749" s="43"/>
      <c r="M749" s="224" t="s">
        <v>1</v>
      </c>
      <c r="N749" s="225" t="s">
        <v>43</v>
      </c>
      <c r="O749" s="90"/>
      <c r="P749" s="226">
        <f>O749*H749</f>
        <v>0</v>
      </c>
      <c r="Q749" s="226">
        <v>0</v>
      </c>
      <c r="R749" s="226">
        <f>Q749*H749</f>
        <v>0</v>
      </c>
      <c r="S749" s="226">
        <v>0</v>
      </c>
      <c r="T749" s="227">
        <f>S749*H749</f>
        <v>0</v>
      </c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R749" s="228" t="s">
        <v>1127</v>
      </c>
      <c r="AT749" s="228" t="s">
        <v>160</v>
      </c>
      <c r="AU749" s="228" t="s">
        <v>86</v>
      </c>
      <c r="AY749" s="16" t="s">
        <v>158</v>
      </c>
      <c r="BE749" s="229">
        <f>IF(N749="základní",J749,0)</f>
        <v>0</v>
      </c>
      <c r="BF749" s="229">
        <f>IF(N749="snížená",J749,0)</f>
        <v>0</v>
      </c>
      <c r="BG749" s="229">
        <f>IF(N749="zákl. přenesená",J749,0)</f>
        <v>0</v>
      </c>
      <c r="BH749" s="229">
        <f>IF(N749="sníž. přenesená",J749,0)</f>
        <v>0</v>
      </c>
      <c r="BI749" s="229">
        <f>IF(N749="nulová",J749,0)</f>
        <v>0</v>
      </c>
      <c r="BJ749" s="16" t="s">
        <v>86</v>
      </c>
      <c r="BK749" s="229">
        <f>ROUND(I749*H749,2)</f>
        <v>0</v>
      </c>
      <c r="BL749" s="16" t="s">
        <v>1127</v>
      </c>
      <c r="BM749" s="228" t="s">
        <v>1150</v>
      </c>
    </row>
    <row r="750" s="2" customFormat="1">
      <c r="A750" s="37"/>
      <c r="B750" s="38"/>
      <c r="C750" s="39"/>
      <c r="D750" s="230" t="s">
        <v>167</v>
      </c>
      <c r="E750" s="39"/>
      <c r="F750" s="231" t="s">
        <v>1151</v>
      </c>
      <c r="G750" s="39"/>
      <c r="H750" s="39"/>
      <c r="I750" s="232"/>
      <c r="J750" s="39"/>
      <c r="K750" s="39"/>
      <c r="L750" s="43"/>
      <c r="M750" s="233"/>
      <c r="N750" s="234"/>
      <c r="O750" s="90"/>
      <c r="P750" s="90"/>
      <c r="Q750" s="90"/>
      <c r="R750" s="90"/>
      <c r="S750" s="90"/>
      <c r="T750" s="91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T750" s="16" t="s">
        <v>167</v>
      </c>
      <c r="AU750" s="16" t="s">
        <v>86</v>
      </c>
    </row>
    <row r="751" s="2" customFormat="1">
      <c r="A751" s="37"/>
      <c r="B751" s="38"/>
      <c r="C751" s="39"/>
      <c r="D751" s="230" t="s">
        <v>368</v>
      </c>
      <c r="E751" s="39"/>
      <c r="F751" s="266" t="s">
        <v>1152</v>
      </c>
      <c r="G751" s="39"/>
      <c r="H751" s="39"/>
      <c r="I751" s="232"/>
      <c r="J751" s="39"/>
      <c r="K751" s="39"/>
      <c r="L751" s="43"/>
      <c r="M751" s="233"/>
      <c r="N751" s="234"/>
      <c r="O751" s="90"/>
      <c r="P751" s="90"/>
      <c r="Q751" s="90"/>
      <c r="R751" s="90"/>
      <c r="S751" s="90"/>
      <c r="T751" s="91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T751" s="16" t="s">
        <v>368</v>
      </c>
      <c r="AU751" s="16" t="s">
        <v>86</v>
      </c>
    </row>
    <row r="752" s="2" customFormat="1">
      <c r="A752" s="37"/>
      <c r="B752" s="38"/>
      <c r="C752" s="217" t="s">
        <v>1153</v>
      </c>
      <c r="D752" s="217" t="s">
        <v>160</v>
      </c>
      <c r="E752" s="218" t="s">
        <v>1154</v>
      </c>
      <c r="F752" s="219" t="s">
        <v>1155</v>
      </c>
      <c r="G752" s="220" t="s">
        <v>1149</v>
      </c>
      <c r="H752" s="221">
        <v>12</v>
      </c>
      <c r="I752" s="222"/>
      <c r="J752" s="223">
        <f>ROUND(I752*H752,2)</f>
        <v>0</v>
      </c>
      <c r="K752" s="219" t="s">
        <v>1</v>
      </c>
      <c r="L752" s="43"/>
      <c r="M752" s="224" t="s">
        <v>1</v>
      </c>
      <c r="N752" s="225" t="s">
        <v>43</v>
      </c>
      <c r="O752" s="90"/>
      <c r="P752" s="226">
        <f>O752*H752</f>
        <v>0</v>
      </c>
      <c r="Q752" s="226">
        <v>0</v>
      </c>
      <c r="R752" s="226">
        <f>Q752*H752</f>
        <v>0</v>
      </c>
      <c r="S752" s="226">
        <v>0</v>
      </c>
      <c r="T752" s="227">
        <f>S752*H752</f>
        <v>0</v>
      </c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R752" s="228" t="s">
        <v>1127</v>
      </c>
      <c r="AT752" s="228" t="s">
        <v>160</v>
      </c>
      <c r="AU752" s="228" t="s">
        <v>86</v>
      </c>
      <c r="AY752" s="16" t="s">
        <v>158</v>
      </c>
      <c r="BE752" s="229">
        <f>IF(N752="základní",J752,0)</f>
        <v>0</v>
      </c>
      <c r="BF752" s="229">
        <f>IF(N752="snížená",J752,0)</f>
        <v>0</v>
      </c>
      <c r="BG752" s="229">
        <f>IF(N752="zákl. přenesená",J752,0)</f>
        <v>0</v>
      </c>
      <c r="BH752" s="229">
        <f>IF(N752="sníž. přenesená",J752,0)</f>
        <v>0</v>
      </c>
      <c r="BI752" s="229">
        <f>IF(N752="nulová",J752,0)</f>
        <v>0</v>
      </c>
      <c r="BJ752" s="16" t="s">
        <v>86</v>
      </c>
      <c r="BK752" s="229">
        <f>ROUND(I752*H752,2)</f>
        <v>0</v>
      </c>
      <c r="BL752" s="16" t="s">
        <v>1127</v>
      </c>
      <c r="BM752" s="228" t="s">
        <v>1156</v>
      </c>
    </row>
    <row r="753" s="2" customFormat="1">
      <c r="A753" s="37"/>
      <c r="B753" s="38"/>
      <c r="C753" s="39"/>
      <c r="D753" s="230" t="s">
        <v>167</v>
      </c>
      <c r="E753" s="39"/>
      <c r="F753" s="231" t="s">
        <v>1155</v>
      </c>
      <c r="G753" s="39"/>
      <c r="H753" s="39"/>
      <c r="I753" s="232"/>
      <c r="J753" s="39"/>
      <c r="K753" s="39"/>
      <c r="L753" s="43"/>
      <c r="M753" s="233"/>
      <c r="N753" s="234"/>
      <c r="O753" s="90"/>
      <c r="P753" s="90"/>
      <c r="Q753" s="90"/>
      <c r="R753" s="90"/>
      <c r="S753" s="90"/>
      <c r="T753" s="91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T753" s="16" t="s">
        <v>167</v>
      </c>
      <c r="AU753" s="16" t="s">
        <v>86</v>
      </c>
    </row>
    <row r="754" s="2" customFormat="1">
      <c r="A754" s="37"/>
      <c r="B754" s="38"/>
      <c r="C754" s="39"/>
      <c r="D754" s="230" t="s">
        <v>368</v>
      </c>
      <c r="E754" s="39"/>
      <c r="F754" s="266" t="s">
        <v>1157</v>
      </c>
      <c r="G754" s="39"/>
      <c r="H754" s="39"/>
      <c r="I754" s="232"/>
      <c r="J754" s="39"/>
      <c r="K754" s="39"/>
      <c r="L754" s="43"/>
      <c r="M754" s="233"/>
      <c r="N754" s="234"/>
      <c r="O754" s="90"/>
      <c r="P754" s="90"/>
      <c r="Q754" s="90"/>
      <c r="R754" s="90"/>
      <c r="S754" s="90"/>
      <c r="T754" s="91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T754" s="16" t="s">
        <v>368</v>
      </c>
      <c r="AU754" s="16" t="s">
        <v>86</v>
      </c>
    </row>
    <row r="755" s="2" customFormat="1">
      <c r="A755" s="37"/>
      <c r="B755" s="38"/>
      <c r="C755" s="217" t="s">
        <v>1158</v>
      </c>
      <c r="D755" s="217" t="s">
        <v>160</v>
      </c>
      <c r="E755" s="218" t="s">
        <v>1159</v>
      </c>
      <c r="F755" s="219" t="s">
        <v>1160</v>
      </c>
      <c r="G755" s="220" t="s">
        <v>1149</v>
      </c>
      <c r="H755" s="221">
        <v>2</v>
      </c>
      <c r="I755" s="222"/>
      <c r="J755" s="223">
        <f>ROUND(I755*H755,2)</f>
        <v>0</v>
      </c>
      <c r="K755" s="219" t="s">
        <v>1</v>
      </c>
      <c r="L755" s="43"/>
      <c r="M755" s="224" t="s">
        <v>1</v>
      </c>
      <c r="N755" s="225" t="s">
        <v>43</v>
      </c>
      <c r="O755" s="90"/>
      <c r="P755" s="226">
        <f>O755*H755</f>
        <v>0</v>
      </c>
      <c r="Q755" s="226">
        <v>0</v>
      </c>
      <c r="R755" s="226">
        <f>Q755*H755</f>
        <v>0</v>
      </c>
      <c r="S755" s="226">
        <v>0</v>
      </c>
      <c r="T755" s="227">
        <f>S755*H755</f>
        <v>0</v>
      </c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R755" s="228" t="s">
        <v>1127</v>
      </c>
      <c r="AT755" s="228" t="s">
        <v>160</v>
      </c>
      <c r="AU755" s="228" t="s">
        <v>86</v>
      </c>
      <c r="AY755" s="16" t="s">
        <v>158</v>
      </c>
      <c r="BE755" s="229">
        <f>IF(N755="základní",J755,0)</f>
        <v>0</v>
      </c>
      <c r="BF755" s="229">
        <f>IF(N755="snížená",J755,0)</f>
        <v>0</v>
      </c>
      <c r="BG755" s="229">
        <f>IF(N755="zákl. přenesená",J755,0)</f>
        <v>0</v>
      </c>
      <c r="BH755" s="229">
        <f>IF(N755="sníž. přenesená",J755,0)</f>
        <v>0</v>
      </c>
      <c r="BI755" s="229">
        <f>IF(N755="nulová",J755,0)</f>
        <v>0</v>
      </c>
      <c r="BJ755" s="16" t="s">
        <v>86</v>
      </c>
      <c r="BK755" s="229">
        <f>ROUND(I755*H755,2)</f>
        <v>0</v>
      </c>
      <c r="BL755" s="16" t="s">
        <v>1127</v>
      </c>
      <c r="BM755" s="228" t="s">
        <v>1161</v>
      </c>
    </row>
    <row r="756" s="2" customFormat="1">
      <c r="A756" s="37"/>
      <c r="B756" s="38"/>
      <c r="C756" s="39"/>
      <c r="D756" s="230" t="s">
        <v>167</v>
      </c>
      <c r="E756" s="39"/>
      <c r="F756" s="231" t="s">
        <v>1160</v>
      </c>
      <c r="G756" s="39"/>
      <c r="H756" s="39"/>
      <c r="I756" s="232"/>
      <c r="J756" s="39"/>
      <c r="K756" s="39"/>
      <c r="L756" s="43"/>
      <c r="M756" s="233"/>
      <c r="N756" s="234"/>
      <c r="O756" s="90"/>
      <c r="P756" s="90"/>
      <c r="Q756" s="90"/>
      <c r="R756" s="90"/>
      <c r="S756" s="90"/>
      <c r="T756" s="91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T756" s="16" t="s">
        <v>167</v>
      </c>
      <c r="AU756" s="16" t="s">
        <v>86</v>
      </c>
    </row>
    <row r="757" s="2" customFormat="1">
      <c r="A757" s="37"/>
      <c r="B757" s="38"/>
      <c r="C757" s="39"/>
      <c r="D757" s="230" t="s">
        <v>368</v>
      </c>
      <c r="E757" s="39"/>
      <c r="F757" s="266" t="s">
        <v>1162</v>
      </c>
      <c r="G757" s="39"/>
      <c r="H757" s="39"/>
      <c r="I757" s="232"/>
      <c r="J757" s="39"/>
      <c r="K757" s="39"/>
      <c r="L757" s="43"/>
      <c r="M757" s="233"/>
      <c r="N757" s="234"/>
      <c r="O757" s="90"/>
      <c r="P757" s="90"/>
      <c r="Q757" s="90"/>
      <c r="R757" s="90"/>
      <c r="S757" s="90"/>
      <c r="T757" s="91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T757" s="16" t="s">
        <v>368</v>
      </c>
      <c r="AU757" s="16" t="s">
        <v>86</v>
      </c>
    </row>
    <row r="758" s="2" customFormat="1">
      <c r="A758" s="37"/>
      <c r="B758" s="38"/>
      <c r="C758" s="217" t="s">
        <v>1163</v>
      </c>
      <c r="D758" s="217" t="s">
        <v>160</v>
      </c>
      <c r="E758" s="218" t="s">
        <v>1164</v>
      </c>
      <c r="F758" s="219" t="s">
        <v>1165</v>
      </c>
      <c r="G758" s="220" t="s">
        <v>1149</v>
      </c>
      <c r="H758" s="221">
        <v>10</v>
      </c>
      <c r="I758" s="222"/>
      <c r="J758" s="223">
        <f>ROUND(I758*H758,2)</f>
        <v>0</v>
      </c>
      <c r="K758" s="219" t="s">
        <v>1</v>
      </c>
      <c r="L758" s="43"/>
      <c r="M758" s="224" t="s">
        <v>1</v>
      </c>
      <c r="N758" s="225" t="s">
        <v>43</v>
      </c>
      <c r="O758" s="90"/>
      <c r="P758" s="226">
        <f>O758*H758</f>
        <v>0</v>
      </c>
      <c r="Q758" s="226">
        <v>0</v>
      </c>
      <c r="R758" s="226">
        <f>Q758*H758</f>
        <v>0</v>
      </c>
      <c r="S758" s="226">
        <v>0</v>
      </c>
      <c r="T758" s="227">
        <f>S758*H758</f>
        <v>0</v>
      </c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R758" s="228" t="s">
        <v>1127</v>
      </c>
      <c r="AT758" s="228" t="s">
        <v>160</v>
      </c>
      <c r="AU758" s="228" t="s">
        <v>86</v>
      </c>
      <c r="AY758" s="16" t="s">
        <v>158</v>
      </c>
      <c r="BE758" s="229">
        <f>IF(N758="základní",J758,0)</f>
        <v>0</v>
      </c>
      <c r="BF758" s="229">
        <f>IF(N758="snížená",J758,0)</f>
        <v>0</v>
      </c>
      <c r="BG758" s="229">
        <f>IF(N758="zákl. přenesená",J758,0)</f>
        <v>0</v>
      </c>
      <c r="BH758" s="229">
        <f>IF(N758="sníž. přenesená",J758,0)</f>
        <v>0</v>
      </c>
      <c r="BI758" s="229">
        <f>IF(N758="nulová",J758,0)</f>
        <v>0</v>
      </c>
      <c r="BJ758" s="16" t="s">
        <v>86</v>
      </c>
      <c r="BK758" s="229">
        <f>ROUND(I758*H758,2)</f>
        <v>0</v>
      </c>
      <c r="BL758" s="16" t="s">
        <v>1127</v>
      </c>
      <c r="BM758" s="228" t="s">
        <v>1166</v>
      </c>
    </row>
    <row r="759" s="2" customFormat="1">
      <c r="A759" s="37"/>
      <c r="B759" s="38"/>
      <c r="C759" s="39"/>
      <c r="D759" s="230" t="s">
        <v>167</v>
      </c>
      <c r="E759" s="39"/>
      <c r="F759" s="231" t="s">
        <v>1165</v>
      </c>
      <c r="G759" s="39"/>
      <c r="H759" s="39"/>
      <c r="I759" s="232"/>
      <c r="J759" s="39"/>
      <c r="K759" s="39"/>
      <c r="L759" s="43"/>
      <c r="M759" s="233"/>
      <c r="N759" s="234"/>
      <c r="O759" s="90"/>
      <c r="P759" s="90"/>
      <c r="Q759" s="90"/>
      <c r="R759" s="90"/>
      <c r="S759" s="90"/>
      <c r="T759" s="91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T759" s="16" t="s">
        <v>167</v>
      </c>
      <c r="AU759" s="16" t="s">
        <v>86</v>
      </c>
    </row>
    <row r="760" s="2" customFormat="1" ht="16.5" customHeight="1">
      <c r="A760" s="37"/>
      <c r="B760" s="38"/>
      <c r="C760" s="256" t="s">
        <v>1167</v>
      </c>
      <c r="D760" s="256" t="s">
        <v>255</v>
      </c>
      <c r="E760" s="257" t="s">
        <v>1168</v>
      </c>
      <c r="F760" s="258" t="s">
        <v>1169</v>
      </c>
      <c r="G760" s="259" t="s">
        <v>1149</v>
      </c>
      <c r="H760" s="260">
        <v>1</v>
      </c>
      <c r="I760" s="261"/>
      <c r="J760" s="262">
        <f>ROUND(I760*H760,2)</f>
        <v>0</v>
      </c>
      <c r="K760" s="258" t="s">
        <v>1</v>
      </c>
      <c r="L760" s="263"/>
      <c r="M760" s="264" t="s">
        <v>1</v>
      </c>
      <c r="N760" s="265" t="s">
        <v>43</v>
      </c>
      <c r="O760" s="90"/>
      <c r="P760" s="226">
        <f>O760*H760</f>
        <v>0</v>
      </c>
      <c r="Q760" s="226">
        <v>0</v>
      </c>
      <c r="R760" s="226">
        <f>Q760*H760</f>
        <v>0</v>
      </c>
      <c r="S760" s="226">
        <v>0</v>
      </c>
      <c r="T760" s="227">
        <f>S760*H760</f>
        <v>0</v>
      </c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R760" s="228" t="s">
        <v>373</v>
      </c>
      <c r="AT760" s="228" t="s">
        <v>255</v>
      </c>
      <c r="AU760" s="228" t="s">
        <v>86</v>
      </c>
      <c r="AY760" s="16" t="s">
        <v>158</v>
      </c>
      <c r="BE760" s="229">
        <f>IF(N760="základní",J760,0)</f>
        <v>0</v>
      </c>
      <c r="BF760" s="229">
        <f>IF(N760="snížená",J760,0)</f>
        <v>0</v>
      </c>
      <c r="BG760" s="229">
        <f>IF(N760="zákl. přenesená",J760,0)</f>
        <v>0</v>
      </c>
      <c r="BH760" s="229">
        <f>IF(N760="sníž. přenesená",J760,0)</f>
        <v>0</v>
      </c>
      <c r="BI760" s="229">
        <f>IF(N760="nulová",J760,0)</f>
        <v>0</v>
      </c>
      <c r="BJ760" s="16" t="s">
        <v>86</v>
      </c>
      <c r="BK760" s="229">
        <f>ROUND(I760*H760,2)</f>
        <v>0</v>
      </c>
      <c r="BL760" s="16" t="s">
        <v>270</v>
      </c>
      <c r="BM760" s="228" t="s">
        <v>1170</v>
      </c>
    </row>
    <row r="761" s="2" customFormat="1">
      <c r="A761" s="37"/>
      <c r="B761" s="38"/>
      <c r="C761" s="39"/>
      <c r="D761" s="230" t="s">
        <v>167</v>
      </c>
      <c r="E761" s="39"/>
      <c r="F761" s="231" t="s">
        <v>1169</v>
      </c>
      <c r="G761" s="39"/>
      <c r="H761" s="39"/>
      <c r="I761" s="232"/>
      <c r="J761" s="39"/>
      <c r="K761" s="39"/>
      <c r="L761" s="43"/>
      <c r="M761" s="233"/>
      <c r="N761" s="234"/>
      <c r="O761" s="90"/>
      <c r="P761" s="90"/>
      <c r="Q761" s="90"/>
      <c r="R761" s="90"/>
      <c r="S761" s="90"/>
      <c r="T761" s="91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T761" s="16" t="s">
        <v>167</v>
      </c>
      <c r="AU761" s="16" t="s">
        <v>86</v>
      </c>
    </row>
    <row r="762" s="2" customFormat="1">
      <c r="A762" s="37"/>
      <c r="B762" s="38"/>
      <c r="C762" s="217" t="s">
        <v>1171</v>
      </c>
      <c r="D762" s="217" t="s">
        <v>160</v>
      </c>
      <c r="E762" s="218" t="s">
        <v>1172</v>
      </c>
      <c r="F762" s="219" t="s">
        <v>1173</v>
      </c>
      <c r="G762" s="220" t="s">
        <v>1149</v>
      </c>
      <c r="H762" s="221">
        <v>1</v>
      </c>
      <c r="I762" s="222"/>
      <c r="J762" s="223">
        <f>ROUND(I762*H762,2)</f>
        <v>0</v>
      </c>
      <c r="K762" s="219" t="s">
        <v>1</v>
      </c>
      <c r="L762" s="43"/>
      <c r="M762" s="224" t="s">
        <v>1</v>
      </c>
      <c r="N762" s="225" t="s">
        <v>43</v>
      </c>
      <c r="O762" s="90"/>
      <c r="P762" s="226">
        <f>O762*H762</f>
        <v>0</v>
      </c>
      <c r="Q762" s="226">
        <v>0</v>
      </c>
      <c r="R762" s="226">
        <f>Q762*H762</f>
        <v>0</v>
      </c>
      <c r="S762" s="226">
        <v>0</v>
      </c>
      <c r="T762" s="227">
        <f>S762*H762</f>
        <v>0</v>
      </c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R762" s="228" t="s">
        <v>270</v>
      </c>
      <c r="AT762" s="228" t="s">
        <v>160</v>
      </c>
      <c r="AU762" s="228" t="s">
        <v>86</v>
      </c>
      <c r="AY762" s="16" t="s">
        <v>158</v>
      </c>
      <c r="BE762" s="229">
        <f>IF(N762="základní",J762,0)</f>
        <v>0</v>
      </c>
      <c r="BF762" s="229">
        <f>IF(N762="snížená",J762,0)</f>
        <v>0</v>
      </c>
      <c r="BG762" s="229">
        <f>IF(N762="zákl. přenesená",J762,0)</f>
        <v>0</v>
      </c>
      <c r="BH762" s="229">
        <f>IF(N762="sníž. přenesená",J762,0)</f>
        <v>0</v>
      </c>
      <c r="BI762" s="229">
        <f>IF(N762="nulová",J762,0)</f>
        <v>0</v>
      </c>
      <c r="BJ762" s="16" t="s">
        <v>86</v>
      </c>
      <c r="BK762" s="229">
        <f>ROUND(I762*H762,2)</f>
        <v>0</v>
      </c>
      <c r="BL762" s="16" t="s">
        <v>270</v>
      </c>
      <c r="BM762" s="228" t="s">
        <v>1174</v>
      </c>
    </row>
    <row r="763" s="2" customFormat="1">
      <c r="A763" s="37"/>
      <c r="B763" s="38"/>
      <c r="C763" s="39"/>
      <c r="D763" s="230" t="s">
        <v>167</v>
      </c>
      <c r="E763" s="39"/>
      <c r="F763" s="231" t="s">
        <v>1175</v>
      </c>
      <c r="G763" s="39"/>
      <c r="H763" s="39"/>
      <c r="I763" s="232"/>
      <c r="J763" s="39"/>
      <c r="K763" s="39"/>
      <c r="L763" s="43"/>
      <c r="M763" s="233"/>
      <c r="N763" s="234"/>
      <c r="O763" s="90"/>
      <c r="P763" s="90"/>
      <c r="Q763" s="90"/>
      <c r="R763" s="90"/>
      <c r="S763" s="90"/>
      <c r="T763" s="91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T763" s="16" t="s">
        <v>167</v>
      </c>
      <c r="AU763" s="16" t="s">
        <v>86</v>
      </c>
    </row>
    <row r="764" s="2" customFormat="1" ht="16.5" customHeight="1">
      <c r="A764" s="37"/>
      <c r="B764" s="38"/>
      <c r="C764" s="217" t="s">
        <v>1176</v>
      </c>
      <c r="D764" s="217" t="s">
        <v>160</v>
      </c>
      <c r="E764" s="218" t="s">
        <v>1177</v>
      </c>
      <c r="F764" s="219" t="s">
        <v>1178</v>
      </c>
      <c r="G764" s="220" t="s">
        <v>1149</v>
      </c>
      <c r="H764" s="221">
        <v>4</v>
      </c>
      <c r="I764" s="222"/>
      <c r="J764" s="223">
        <f>ROUND(I764*H764,2)</f>
        <v>0</v>
      </c>
      <c r="K764" s="219" t="s">
        <v>1</v>
      </c>
      <c r="L764" s="43"/>
      <c r="M764" s="224" t="s">
        <v>1</v>
      </c>
      <c r="N764" s="225" t="s">
        <v>43</v>
      </c>
      <c r="O764" s="90"/>
      <c r="P764" s="226">
        <f>O764*H764</f>
        <v>0</v>
      </c>
      <c r="Q764" s="226">
        <v>0</v>
      </c>
      <c r="R764" s="226">
        <f>Q764*H764</f>
        <v>0</v>
      </c>
      <c r="S764" s="226">
        <v>0</v>
      </c>
      <c r="T764" s="227">
        <f>S764*H764</f>
        <v>0</v>
      </c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R764" s="228" t="s">
        <v>270</v>
      </c>
      <c r="AT764" s="228" t="s">
        <v>160</v>
      </c>
      <c r="AU764" s="228" t="s">
        <v>86</v>
      </c>
      <c r="AY764" s="16" t="s">
        <v>158</v>
      </c>
      <c r="BE764" s="229">
        <f>IF(N764="základní",J764,0)</f>
        <v>0</v>
      </c>
      <c r="BF764" s="229">
        <f>IF(N764="snížená",J764,0)</f>
        <v>0</v>
      </c>
      <c r="BG764" s="229">
        <f>IF(N764="zákl. přenesená",J764,0)</f>
        <v>0</v>
      </c>
      <c r="BH764" s="229">
        <f>IF(N764="sníž. přenesená",J764,0)</f>
        <v>0</v>
      </c>
      <c r="BI764" s="229">
        <f>IF(N764="nulová",J764,0)</f>
        <v>0</v>
      </c>
      <c r="BJ764" s="16" t="s">
        <v>86</v>
      </c>
      <c r="BK764" s="229">
        <f>ROUND(I764*H764,2)</f>
        <v>0</v>
      </c>
      <c r="BL764" s="16" t="s">
        <v>270</v>
      </c>
      <c r="BM764" s="228" t="s">
        <v>1179</v>
      </c>
    </row>
    <row r="765" s="2" customFormat="1">
      <c r="A765" s="37"/>
      <c r="B765" s="38"/>
      <c r="C765" s="39"/>
      <c r="D765" s="230" t="s">
        <v>167</v>
      </c>
      <c r="E765" s="39"/>
      <c r="F765" s="231" t="s">
        <v>1178</v>
      </c>
      <c r="G765" s="39"/>
      <c r="H765" s="39"/>
      <c r="I765" s="232"/>
      <c r="J765" s="39"/>
      <c r="K765" s="39"/>
      <c r="L765" s="43"/>
      <c r="M765" s="233"/>
      <c r="N765" s="234"/>
      <c r="O765" s="90"/>
      <c r="P765" s="90"/>
      <c r="Q765" s="90"/>
      <c r="R765" s="90"/>
      <c r="S765" s="90"/>
      <c r="T765" s="91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T765" s="16" t="s">
        <v>167</v>
      </c>
      <c r="AU765" s="16" t="s">
        <v>86</v>
      </c>
    </row>
    <row r="766" s="2" customFormat="1" ht="16.5" customHeight="1">
      <c r="A766" s="37"/>
      <c r="B766" s="38"/>
      <c r="C766" s="217" t="s">
        <v>1180</v>
      </c>
      <c r="D766" s="217" t="s">
        <v>160</v>
      </c>
      <c r="E766" s="218" t="s">
        <v>1181</v>
      </c>
      <c r="F766" s="219" t="s">
        <v>1182</v>
      </c>
      <c r="G766" s="220" t="s">
        <v>1149</v>
      </c>
      <c r="H766" s="221">
        <v>1</v>
      </c>
      <c r="I766" s="222"/>
      <c r="J766" s="223">
        <f>ROUND(I766*H766,2)</f>
        <v>0</v>
      </c>
      <c r="K766" s="219" t="s">
        <v>1</v>
      </c>
      <c r="L766" s="43"/>
      <c r="M766" s="224" t="s">
        <v>1</v>
      </c>
      <c r="N766" s="225" t="s">
        <v>43</v>
      </c>
      <c r="O766" s="90"/>
      <c r="P766" s="226">
        <f>O766*H766</f>
        <v>0</v>
      </c>
      <c r="Q766" s="226">
        <v>0</v>
      </c>
      <c r="R766" s="226">
        <f>Q766*H766</f>
        <v>0</v>
      </c>
      <c r="S766" s="226">
        <v>0</v>
      </c>
      <c r="T766" s="227">
        <f>S766*H766</f>
        <v>0</v>
      </c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R766" s="228" t="s">
        <v>270</v>
      </c>
      <c r="AT766" s="228" t="s">
        <v>160</v>
      </c>
      <c r="AU766" s="228" t="s">
        <v>86</v>
      </c>
      <c r="AY766" s="16" t="s">
        <v>158</v>
      </c>
      <c r="BE766" s="229">
        <f>IF(N766="základní",J766,0)</f>
        <v>0</v>
      </c>
      <c r="BF766" s="229">
        <f>IF(N766="snížená",J766,0)</f>
        <v>0</v>
      </c>
      <c r="BG766" s="229">
        <f>IF(N766="zákl. přenesená",J766,0)</f>
        <v>0</v>
      </c>
      <c r="BH766" s="229">
        <f>IF(N766="sníž. přenesená",J766,0)</f>
        <v>0</v>
      </c>
      <c r="BI766" s="229">
        <f>IF(N766="nulová",J766,0)</f>
        <v>0</v>
      </c>
      <c r="BJ766" s="16" t="s">
        <v>86</v>
      </c>
      <c r="BK766" s="229">
        <f>ROUND(I766*H766,2)</f>
        <v>0</v>
      </c>
      <c r="BL766" s="16" t="s">
        <v>270</v>
      </c>
      <c r="BM766" s="228" t="s">
        <v>1183</v>
      </c>
    </row>
    <row r="767" s="2" customFormat="1">
      <c r="A767" s="37"/>
      <c r="B767" s="38"/>
      <c r="C767" s="39"/>
      <c r="D767" s="230" t="s">
        <v>167</v>
      </c>
      <c r="E767" s="39"/>
      <c r="F767" s="231" t="s">
        <v>1182</v>
      </c>
      <c r="G767" s="39"/>
      <c r="H767" s="39"/>
      <c r="I767" s="232"/>
      <c r="J767" s="39"/>
      <c r="K767" s="39"/>
      <c r="L767" s="43"/>
      <c r="M767" s="233"/>
      <c r="N767" s="234"/>
      <c r="O767" s="90"/>
      <c r="P767" s="90"/>
      <c r="Q767" s="90"/>
      <c r="R767" s="90"/>
      <c r="S767" s="90"/>
      <c r="T767" s="91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T767" s="16" t="s">
        <v>167</v>
      </c>
      <c r="AU767" s="16" t="s">
        <v>86</v>
      </c>
    </row>
    <row r="768" s="2" customFormat="1">
      <c r="A768" s="37"/>
      <c r="B768" s="38"/>
      <c r="C768" s="39"/>
      <c r="D768" s="230" t="s">
        <v>368</v>
      </c>
      <c r="E768" s="39"/>
      <c r="F768" s="266" t="s">
        <v>1184</v>
      </c>
      <c r="G768" s="39"/>
      <c r="H768" s="39"/>
      <c r="I768" s="232"/>
      <c r="J768" s="39"/>
      <c r="K768" s="39"/>
      <c r="L768" s="43"/>
      <c r="M768" s="267"/>
      <c r="N768" s="268"/>
      <c r="O768" s="269"/>
      <c r="P768" s="269"/>
      <c r="Q768" s="269"/>
      <c r="R768" s="269"/>
      <c r="S768" s="269"/>
      <c r="T768" s="270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T768" s="16" t="s">
        <v>368</v>
      </c>
      <c r="AU768" s="16" t="s">
        <v>86</v>
      </c>
    </row>
    <row r="769" s="2" customFormat="1" ht="6.96" customHeight="1">
      <c r="A769" s="37"/>
      <c r="B769" s="65"/>
      <c r="C769" s="66"/>
      <c r="D769" s="66"/>
      <c r="E769" s="66"/>
      <c r="F769" s="66"/>
      <c r="G769" s="66"/>
      <c r="H769" s="66"/>
      <c r="I769" s="66"/>
      <c r="J769" s="66"/>
      <c r="K769" s="66"/>
      <c r="L769" s="43"/>
      <c r="M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</row>
  </sheetData>
  <sheetProtection sheet="1" autoFilter="0" formatColumns="0" formatRows="0" objects="1" scenarios="1" spinCount="100000" saltValue="Y6/K3hOb3eXOVKxP4c8Q6HFOwp6xO5wmhnjUxYArXomXraw4PVN4kZgOuVxvUWmok8gLKK/2Amt2dYMIxYL2bw==" hashValue="2X811k56Kuj0sFSTZDuzATevZQmbZy8mNtgmjnWx1uqT37Xyb2FNSc/N6tMcBKck/DHlPqzbSOHtOYZ216V/FQ==" algorithmName="SHA-512" password="CC35"/>
  <autoFilter ref="C140:K768"/>
  <mergeCells count="9">
    <mergeCell ref="E7:H7"/>
    <mergeCell ref="E9:H9"/>
    <mergeCell ref="E18:H18"/>
    <mergeCell ref="E27:H27"/>
    <mergeCell ref="E85:H85"/>
    <mergeCell ref="E87:H87"/>
    <mergeCell ref="E131:H131"/>
    <mergeCell ref="E133:H13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hidden="1" s="1" customFormat="1" ht="24.96" customHeight="1">
      <c r="B4" s="19"/>
      <c r="D4" s="137" t="s">
        <v>110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>K.Vary, úpravy nástupních prostor a komunikací u Tržnice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111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1185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26. 3. 2020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28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">
        <v>32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">
        <v>35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59.25" customHeight="1">
      <c r="A27" s="144"/>
      <c r="B27" s="145"/>
      <c r="C27" s="144"/>
      <c r="D27" s="144"/>
      <c r="E27" s="146" t="s">
        <v>37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38</v>
      </c>
      <c r="E30" s="37"/>
      <c r="F30" s="37"/>
      <c r="G30" s="37"/>
      <c r="H30" s="37"/>
      <c r="I30" s="37"/>
      <c r="J30" s="150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40</v>
      </c>
      <c r="G32" s="37"/>
      <c r="H32" s="37"/>
      <c r="I32" s="151" t="s">
        <v>39</v>
      </c>
      <c r="J32" s="151" t="s">
        <v>41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42</v>
      </c>
      <c r="E33" s="139" t="s">
        <v>43</v>
      </c>
      <c r="F33" s="153">
        <f>ROUND((SUM(BE125:BE195)),  2)</f>
        <v>0</v>
      </c>
      <c r="G33" s="37"/>
      <c r="H33" s="37"/>
      <c r="I33" s="154">
        <v>0.20999999999999999</v>
      </c>
      <c r="J33" s="153">
        <f>ROUND(((SUM(BE125:BE195))*I33),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44</v>
      </c>
      <c r="F34" s="153">
        <f>ROUND((SUM(BF125:BF195)),  2)</f>
        <v>0</v>
      </c>
      <c r="G34" s="37"/>
      <c r="H34" s="37"/>
      <c r="I34" s="154">
        <v>0.14999999999999999</v>
      </c>
      <c r="J34" s="153">
        <f>ROUND(((SUM(BF125:BF195))*I34),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45</v>
      </c>
      <c r="F35" s="153">
        <f>ROUND((SUM(BG125:BG195)),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46</v>
      </c>
      <c r="F36" s="153">
        <f>ROUND((SUM(BH125:BH195)),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47</v>
      </c>
      <c r="F37" s="153">
        <f>ROUND((SUM(BI125:BI195)),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51</v>
      </c>
      <c r="E50" s="163"/>
      <c r="F50" s="163"/>
      <c r="G50" s="162" t="s">
        <v>52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53</v>
      </c>
      <c r="E61" s="165"/>
      <c r="F61" s="166" t="s">
        <v>54</v>
      </c>
      <c r="G61" s="164" t="s">
        <v>53</v>
      </c>
      <c r="H61" s="165"/>
      <c r="I61" s="165"/>
      <c r="J61" s="167" t="s">
        <v>54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55</v>
      </c>
      <c r="E65" s="168"/>
      <c r="F65" s="168"/>
      <c r="G65" s="162" t="s">
        <v>56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53</v>
      </c>
      <c r="E76" s="165"/>
      <c r="F76" s="166" t="s">
        <v>54</v>
      </c>
      <c r="G76" s="164" t="s">
        <v>53</v>
      </c>
      <c r="H76" s="165"/>
      <c r="I76" s="165"/>
      <c r="J76" s="167" t="s">
        <v>54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K.Vary, úpravy nástupních prostor a komunikací u Tržnice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100.1 - Elektroinstalace - silnoproud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Karlovy Vary</v>
      </c>
      <c r="G89" s="39"/>
      <c r="H89" s="39"/>
      <c r="I89" s="31" t="s">
        <v>23</v>
      </c>
      <c r="J89" s="78" t="str">
        <f>IF(J12="","",J12)</f>
        <v>26. 3. 2020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 xml:space="preserve"> </v>
      </c>
      <c r="G91" s="39"/>
      <c r="H91" s="39"/>
      <c r="I91" s="31" t="s">
        <v>31</v>
      </c>
      <c r="J91" s="35" t="str">
        <f>E21</f>
        <v>BPO spol.s r.o.Ostrov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>Jitka Durdíková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114</v>
      </c>
      <c r="D94" s="175"/>
      <c r="E94" s="175"/>
      <c r="F94" s="175"/>
      <c r="G94" s="175"/>
      <c r="H94" s="175"/>
      <c r="I94" s="175"/>
      <c r="J94" s="176" t="s">
        <v>115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116</v>
      </c>
      <c r="D96" s="39"/>
      <c r="E96" s="39"/>
      <c r="F96" s="39"/>
      <c r="G96" s="39"/>
      <c r="H96" s="39"/>
      <c r="I96" s="39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117</v>
      </c>
    </row>
    <row r="97" s="9" customFormat="1" ht="24.96" customHeight="1">
      <c r="A97" s="9"/>
      <c r="B97" s="178"/>
      <c r="C97" s="179"/>
      <c r="D97" s="180" t="s">
        <v>1186</v>
      </c>
      <c r="E97" s="181"/>
      <c r="F97" s="181"/>
      <c r="G97" s="181"/>
      <c r="H97" s="181"/>
      <c r="I97" s="181"/>
      <c r="J97" s="182">
        <f>J126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1187</v>
      </c>
      <c r="E98" s="187"/>
      <c r="F98" s="187"/>
      <c r="G98" s="187"/>
      <c r="H98" s="187"/>
      <c r="I98" s="187"/>
      <c r="J98" s="188">
        <f>J127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1188</v>
      </c>
      <c r="E99" s="187"/>
      <c r="F99" s="187"/>
      <c r="G99" s="187"/>
      <c r="H99" s="187"/>
      <c r="I99" s="187"/>
      <c r="J99" s="188">
        <f>J137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1189</v>
      </c>
      <c r="E100" s="187"/>
      <c r="F100" s="187"/>
      <c r="G100" s="187"/>
      <c r="H100" s="187"/>
      <c r="I100" s="187"/>
      <c r="J100" s="188">
        <f>J142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1190</v>
      </c>
      <c r="E101" s="187"/>
      <c r="F101" s="187"/>
      <c r="G101" s="187"/>
      <c r="H101" s="187"/>
      <c r="I101" s="187"/>
      <c r="J101" s="188">
        <f>J167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1191</v>
      </c>
      <c r="E102" s="187"/>
      <c r="F102" s="187"/>
      <c r="G102" s="187"/>
      <c r="H102" s="187"/>
      <c r="I102" s="187"/>
      <c r="J102" s="188">
        <f>J176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1192</v>
      </c>
      <c r="E103" s="187"/>
      <c r="F103" s="187"/>
      <c r="G103" s="187"/>
      <c r="H103" s="187"/>
      <c r="I103" s="187"/>
      <c r="J103" s="188">
        <f>J179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1193</v>
      </c>
      <c r="E104" s="187"/>
      <c r="F104" s="187"/>
      <c r="G104" s="187"/>
      <c r="H104" s="187"/>
      <c r="I104" s="187"/>
      <c r="J104" s="188">
        <f>J184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8"/>
      <c r="C105" s="179"/>
      <c r="D105" s="180" t="s">
        <v>1194</v>
      </c>
      <c r="E105" s="181"/>
      <c r="F105" s="181"/>
      <c r="G105" s="181"/>
      <c r="H105" s="181"/>
      <c r="I105" s="181"/>
      <c r="J105" s="182">
        <f>J193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143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73" t="str">
        <f>E7</f>
        <v>K.Vary, úpravy nástupních prostor a komunikací u Tržnice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111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SO 100.1 - Elektroinstalace - silnoproud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21</v>
      </c>
      <c r="D119" s="39"/>
      <c r="E119" s="39"/>
      <c r="F119" s="26" t="str">
        <f>F12</f>
        <v>Karlovy Vary</v>
      </c>
      <c r="G119" s="39"/>
      <c r="H119" s="39"/>
      <c r="I119" s="31" t="s">
        <v>23</v>
      </c>
      <c r="J119" s="78" t="str">
        <f>IF(J12="","",J12)</f>
        <v>26. 3. 2020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25</v>
      </c>
      <c r="D121" s="39"/>
      <c r="E121" s="39"/>
      <c r="F121" s="26" t="str">
        <f>E15</f>
        <v xml:space="preserve"> </v>
      </c>
      <c r="G121" s="39"/>
      <c r="H121" s="39"/>
      <c r="I121" s="31" t="s">
        <v>31</v>
      </c>
      <c r="J121" s="35" t="str">
        <f>E21</f>
        <v>BPO spol.s r.o.Ostrov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29</v>
      </c>
      <c r="D122" s="39"/>
      <c r="E122" s="39"/>
      <c r="F122" s="26" t="str">
        <f>IF(E18="","",E18)</f>
        <v>Vyplň údaj</v>
      </c>
      <c r="G122" s="39"/>
      <c r="H122" s="39"/>
      <c r="I122" s="31" t="s">
        <v>34</v>
      </c>
      <c r="J122" s="35" t="str">
        <f>E24</f>
        <v>Jitka Durdíková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90"/>
      <c r="B124" s="191"/>
      <c r="C124" s="192" t="s">
        <v>144</v>
      </c>
      <c r="D124" s="193" t="s">
        <v>63</v>
      </c>
      <c r="E124" s="193" t="s">
        <v>59</v>
      </c>
      <c r="F124" s="193" t="s">
        <v>60</v>
      </c>
      <c r="G124" s="193" t="s">
        <v>145</v>
      </c>
      <c r="H124" s="193" t="s">
        <v>146</v>
      </c>
      <c r="I124" s="193" t="s">
        <v>147</v>
      </c>
      <c r="J124" s="193" t="s">
        <v>115</v>
      </c>
      <c r="K124" s="194" t="s">
        <v>148</v>
      </c>
      <c r="L124" s="195"/>
      <c r="M124" s="99" t="s">
        <v>1</v>
      </c>
      <c r="N124" s="100" t="s">
        <v>42</v>
      </c>
      <c r="O124" s="100" t="s">
        <v>149</v>
      </c>
      <c r="P124" s="100" t="s">
        <v>150</v>
      </c>
      <c r="Q124" s="100" t="s">
        <v>151</v>
      </c>
      <c r="R124" s="100" t="s">
        <v>152</v>
      </c>
      <c r="S124" s="100" t="s">
        <v>153</v>
      </c>
      <c r="T124" s="101" t="s">
        <v>154</v>
      </c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</row>
    <row r="125" s="2" customFormat="1" ht="22.8" customHeight="1">
      <c r="A125" s="37"/>
      <c r="B125" s="38"/>
      <c r="C125" s="106" t="s">
        <v>155</v>
      </c>
      <c r="D125" s="39"/>
      <c r="E125" s="39"/>
      <c r="F125" s="39"/>
      <c r="G125" s="39"/>
      <c r="H125" s="39"/>
      <c r="I125" s="39"/>
      <c r="J125" s="196">
        <f>BK125</f>
        <v>0</v>
      </c>
      <c r="K125" s="39"/>
      <c r="L125" s="43"/>
      <c r="M125" s="102"/>
      <c r="N125" s="197"/>
      <c r="O125" s="103"/>
      <c r="P125" s="198">
        <f>P126+P193</f>
        <v>0</v>
      </c>
      <c r="Q125" s="103"/>
      <c r="R125" s="198">
        <f>R126+R193</f>
        <v>0</v>
      </c>
      <c r="S125" s="103"/>
      <c r="T125" s="199">
        <f>T126+T193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77</v>
      </c>
      <c r="AU125" s="16" t="s">
        <v>117</v>
      </c>
      <c r="BK125" s="200">
        <f>BK126+BK193</f>
        <v>0</v>
      </c>
    </row>
    <row r="126" s="12" customFormat="1" ht="25.92" customHeight="1">
      <c r="A126" s="12"/>
      <c r="B126" s="201"/>
      <c r="C126" s="202"/>
      <c r="D126" s="203" t="s">
        <v>77</v>
      </c>
      <c r="E126" s="204" t="s">
        <v>255</v>
      </c>
      <c r="F126" s="204" t="s">
        <v>1195</v>
      </c>
      <c r="G126" s="202"/>
      <c r="H126" s="202"/>
      <c r="I126" s="205"/>
      <c r="J126" s="206">
        <f>BK126</f>
        <v>0</v>
      </c>
      <c r="K126" s="202"/>
      <c r="L126" s="207"/>
      <c r="M126" s="208"/>
      <c r="N126" s="209"/>
      <c r="O126" s="209"/>
      <c r="P126" s="210">
        <f>P127+P137+P142+P167+P176+P179+P184</f>
        <v>0</v>
      </c>
      <c r="Q126" s="209"/>
      <c r="R126" s="210">
        <f>R127+R137+R142+R167+R176+R179+R184</f>
        <v>0</v>
      </c>
      <c r="S126" s="209"/>
      <c r="T126" s="211">
        <f>T127+T137+T142+T167+T176+T179+T184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176</v>
      </c>
      <c r="AT126" s="213" t="s">
        <v>77</v>
      </c>
      <c r="AU126" s="213" t="s">
        <v>78</v>
      </c>
      <c r="AY126" s="212" t="s">
        <v>158</v>
      </c>
      <c r="BK126" s="214">
        <f>BK127+BK137+BK142+BK167+BK176+BK179+BK184</f>
        <v>0</v>
      </c>
    </row>
    <row r="127" s="12" customFormat="1" ht="22.8" customHeight="1">
      <c r="A127" s="12"/>
      <c r="B127" s="201"/>
      <c r="C127" s="202"/>
      <c r="D127" s="203" t="s">
        <v>77</v>
      </c>
      <c r="E127" s="215" t="s">
        <v>1196</v>
      </c>
      <c r="F127" s="215" t="s">
        <v>1197</v>
      </c>
      <c r="G127" s="202"/>
      <c r="H127" s="202"/>
      <c r="I127" s="205"/>
      <c r="J127" s="216">
        <f>BK127</f>
        <v>0</v>
      </c>
      <c r="K127" s="202"/>
      <c r="L127" s="207"/>
      <c r="M127" s="208"/>
      <c r="N127" s="209"/>
      <c r="O127" s="209"/>
      <c r="P127" s="210">
        <f>SUM(P128:P136)</f>
        <v>0</v>
      </c>
      <c r="Q127" s="209"/>
      <c r="R127" s="210">
        <f>SUM(R128:R136)</f>
        <v>0</v>
      </c>
      <c r="S127" s="209"/>
      <c r="T127" s="211">
        <f>SUM(T128:T136)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86</v>
      </c>
      <c r="AT127" s="213" t="s">
        <v>77</v>
      </c>
      <c r="AU127" s="213" t="s">
        <v>86</v>
      </c>
      <c r="AY127" s="212" t="s">
        <v>158</v>
      </c>
      <c r="BK127" s="214">
        <f>SUM(BK128:BK136)</f>
        <v>0</v>
      </c>
    </row>
    <row r="128" s="2" customFormat="1" ht="16.5" customHeight="1">
      <c r="A128" s="37"/>
      <c r="B128" s="38"/>
      <c r="C128" s="217" t="s">
        <v>86</v>
      </c>
      <c r="D128" s="217" t="s">
        <v>160</v>
      </c>
      <c r="E128" s="218" t="s">
        <v>1198</v>
      </c>
      <c r="F128" s="219" t="s">
        <v>1199</v>
      </c>
      <c r="G128" s="220" t="s">
        <v>199</v>
      </c>
      <c r="H128" s="221">
        <v>186</v>
      </c>
      <c r="I128" s="222"/>
      <c r="J128" s="223">
        <f>ROUND(I128*H128,2)</f>
        <v>0</v>
      </c>
      <c r="K128" s="219" t="s">
        <v>1</v>
      </c>
      <c r="L128" s="43"/>
      <c r="M128" s="224" t="s">
        <v>1</v>
      </c>
      <c r="N128" s="225" t="s">
        <v>43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165</v>
      </c>
      <c r="AT128" s="228" t="s">
        <v>160</v>
      </c>
      <c r="AU128" s="228" t="s">
        <v>88</v>
      </c>
      <c r="AY128" s="16" t="s">
        <v>158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86</v>
      </c>
      <c r="BK128" s="229">
        <f>ROUND(I128*H128,2)</f>
        <v>0</v>
      </c>
      <c r="BL128" s="16" t="s">
        <v>165</v>
      </c>
      <c r="BM128" s="228" t="s">
        <v>303</v>
      </c>
    </row>
    <row r="129" s="2" customFormat="1">
      <c r="A129" s="37"/>
      <c r="B129" s="38"/>
      <c r="C129" s="39"/>
      <c r="D129" s="230" t="s">
        <v>167</v>
      </c>
      <c r="E129" s="39"/>
      <c r="F129" s="231" t="s">
        <v>1199</v>
      </c>
      <c r="G129" s="39"/>
      <c r="H129" s="39"/>
      <c r="I129" s="232"/>
      <c r="J129" s="39"/>
      <c r="K129" s="39"/>
      <c r="L129" s="43"/>
      <c r="M129" s="233"/>
      <c r="N129" s="234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167</v>
      </c>
      <c r="AU129" s="16" t="s">
        <v>88</v>
      </c>
    </row>
    <row r="130" s="2" customFormat="1" ht="16.5" customHeight="1">
      <c r="A130" s="37"/>
      <c r="B130" s="38"/>
      <c r="C130" s="217" t="s">
        <v>88</v>
      </c>
      <c r="D130" s="217" t="s">
        <v>160</v>
      </c>
      <c r="E130" s="218" t="s">
        <v>1200</v>
      </c>
      <c r="F130" s="219" t="s">
        <v>1201</v>
      </c>
      <c r="G130" s="220" t="s">
        <v>199</v>
      </c>
      <c r="H130" s="221">
        <v>131</v>
      </c>
      <c r="I130" s="222"/>
      <c r="J130" s="223">
        <f>ROUND(I130*H130,2)</f>
        <v>0</v>
      </c>
      <c r="K130" s="219" t="s">
        <v>1</v>
      </c>
      <c r="L130" s="43"/>
      <c r="M130" s="224" t="s">
        <v>1</v>
      </c>
      <c r="N130" s="225" t="s">
        <v>43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165</v>
      </c>
      <c r="AT130" s="228" t="s">
        <v>160</v>
      </c>
      <c r="AU130" s="228" t="s">
        <v>88</v>
      </c>
      <c r="AY130" s="16" t="s">
        <v>158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86</v>
      </c>
      <c r="BK130" s="229">
        <f>ROUND(I130*H130,2)</f>
        <v>0</v>
      </c>
      <c r="BL130" s="16" t="s">
        <v>165</v>
      </c>
      <c r="BM130" s="228" t="s">
        <v>316</v>
      </c>
    </row>
    <row r="131" s="2" customFormat="1">
      <c r="A131" s="37"/>
      <c r="B131" s="38"/>
      <c r="C131" s="39"/>
      <c r="D131" s="230" t="s">
        <v>167</v>
      </c>
      <c r="E131" s="39"/>
      <c r="F131" s="231" t="s">
        <v>1201</v>
      </c>
      <c r="G131" s="39"/>
      <c r="H131" s="39"/>
      <c r="I131" s="232"/>
      <c r="J131" s="39"/>
      <c r="K131" s="39"/>
      <c r="L131" s="43"/>
      <c r="M131" s="233"/>
      <c r="N131" s="234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167</v>
      </c>
      <c r="AU131" s="16" t="s">
        <v>88</v>
      </c>
    </row>
    <row r="132" s="2" customFormat="1" ht="16.5" customHeight="1">
      <c r="A132" s="37"/>
      <c r="B132" s="38"/>
      <c r="C132" s="217" t="s">
        <v>176</v>
      </c>
      <c r="D132" s="217" t="s">
        <v>160</v>
      </c>
      <c r="E132" s="218" t="s">
        <v>1202</v>
      </c>
      <c r="F132" s="219" t="s">
        <v>1203</v>
      </c>
      <c r="G132" s="220" t="s">
        <v>199</v>
      </c>
      <c r="H132" s="221">
        <v>72</v>
      </c>
      <c r="I132" s="222"/>
      <c r="J132" s="223">
        <f>ROUND(I132*H132,2)</f>
        <v>0</v>
      </c>
      <c r="K132" s="219" t="s">
        <v>1</v>
      </c>
      <c r="L132" s="43"/>
      <c r="M132" s="224" t="s">
        <v>1</v>
      </c>
      <c r="N132" s="225" t="s">
        <v>43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165</v>
      </c>
      <c r="AT132" s="228" t="s">
        <v>160</v>
      </c>
      <c r="AU132" s="228" t="s">
        <v>88</v>
      </c>
      <c r="AY132" s="16" t="s">
        <v>158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86</v>
      </c>
      <c r="BK132" s="229">
        <f>ROUND(I132*H132,2)</f>
        <v>0</v>
      </c>
      <c r="BL132" s="16" t="s">
        <v>165</v>
      </c>
      <c r="BM132" s="228" t="s">
        <v>328</v>
      </c>
    </row>
    <row r="133" s="2" customFormat="1">
      <c r="A133" s="37"/>
      <c r="B133" s="38"/>
      <c r="C133" s="39"/>
      <c r="D133" s="230" t="s">
        <v>167</v>
      </c>
      <c r="E133" s="39"/>
      <c r="F133" s="231" t="s">
        <v>1203</v>
      </c>
      <c r="G133" s="39"/>
      <c r="H133" s="39"/>
      <c r="I133" s="232"/>
      <c r="J133" s="39"/>
      <c r="K133" s="39"/>
      <c r="L133" s="43"/>
      <c r="M133" s="233"/>
      <c r="N133" s="234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167</v>
      </c>
      <c r="AU133" s="16" t="s">
        <v>88</v>
      </c>
    </row>
    <row r="134" s="2" customFormat="1" ht="16.5" customHeight="1">
      <c r="A134" s="37"/>
      <c r="B134" s="38"/>
      <c r="C134" s="217" t="s">
        <v>165</v>
      </c>
      <c r="D134" s="217" t="s">
        <v>160</v>
      </c>
      <c r="E134" s="218" t="s">
        <v>1204</v>
      </c>
      <c r="F134" s="219" t="s">
        <v>1205</v>
      </c>
      <c r="G134" s="220" t="s">
        <v>199</v>
      </c>
      <c r="H134" s="221">
        <v>131</v>
      </c>
      <c r="I134" s="222"/>
      <c r="J134" s="223">
        <f>ROUND(I134*H134,2)</f>
        <v>0</v>
      </c>
      <c r="K134" s="219" t="s">
        <v>1</v>
      </c>
      <c r="L134" s="43"/>
      <c r="M134" s="224" t="s">
        <v>1</v>
      </c>
      <c r="N134" s="225" t="s">
        <v>43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165</v>
      </c>
      <c r="AT134" s="228" t="s">
        <v>160</v>
      </c>
      <c r="AU134" s="228" t="s">
        <v>88</v>
      </c>
      <c r="AY134" s="16" t="s">
        <v>158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86</v>
      </c>
      <c r="BK134" s="229">
        <f>ROUND(I134*H134,2)</f>
        <v>0</v>
      </c>
      <c r="BL134" s="16" t="s">
        <v>165</v>
      </c>
      <c r="BM134" s="228" t="s">
        <v>1206</v>
      </c>
    </row>
    <row r="135" s="2" customFormat="1" ht="16.5" customHeight="1">
      <c r="A135" s="37"/>
      <c r="B135" s="38"/>
      <c r="C135" s="217" t="s">
        <v>188</v>
      </c>
      <c r="D135" s="217" t="s">
        <v>160</v>
      </c>
      <c r="E135" s="218" t="s">
        <v>1207</v>
      </c>
      <c r="F135" s="219" t="s">
        <v>1208</v>
      </c>
      <c r="G135" s="220" t="s">
        <v>1209</v>
      </c>
      <c r="H135" s="221">
        <v>1</v>
      </c>
      <c r="I135" s="222"/>
      <c r="J135" s="223">
        <f>ROUND(I135*H135,2)</f>
        <v>0</v>
      </c>
      <c r="K135" s="219" t="s">
        <v>1</v>
      </c>
      <c r="L135" s="43"/>
      <c r="M135" s="224" t="s">
        <v>1</v>
      </c>
      <c r="N135" s="225" t="s">
        <v>43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165</v>
      </c>
      <c r="AT135" s="228" t="s">
        <v>160</v>
      </c>
      <c r="AU135" s="228" t="s">
        <v>88</v>
      </c>
      <c r="AY135" s="16" t="s">
        <v>158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86</v>
      </c>
      <c r="BK135" s="229">
        <f>ROUND(I135*H135,2)</f>
        <v>0</v>
      </c>
      <c r="BL135" s="16" t="s">
        <v>165</v>
      </c>
      <c r="BM135" s="228" t="s">
        <v>1210</v>
      </c>
    </row>
    <row r="136" s="2" customFormat="1">
      <c r="A136" s="37"/>
      <c r="B136" s="38"/>
      <c r="C136" s="39"/>
      <c r="D136" s="230" t="s">
        <v>167</v>
      </c>
      <c r="E136" s="39"/>
      <c r="F136" s="231" t="s">
        <v>1208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167</v>
      </c>
      <c r="AU136" s="16" t="s">
        <v>88</v>
      </c>
    </row>
    <row r="137" s="12" customFormat="1" ht="22.8" customHeight="1">
      <c r="A137" s="12"/>
      <c r="B137" s="201"/>
      <c r="C137" s="202"/>
      <c r="D137" s="203" t="s">
        <v>77</v>
      </c>
      <c r="E137" s="215" t="s">
        <v>1211</v>
      </c>
      <c r="F137" s="215" t="s">
        <v>1212</v>
      </c>
      <c r="G137" s="202"/>
      <c r="H137" s="202"/>
      <c r="I137" s="205"/>
      <c r="J137" s="216">
        <f>BK137</f>
        <v>0</v>
      </c>
      <c r="K137" s="202"/>
      <c r="L137" s="207"/>
      <c r="M137" s="208"/>
      <c r="N137" s="209"/>
      <c r="O137" s="209"/>
      <c r="P137" s="210">
        <f>SUM(P138:P141)</f>
        <v>0</v>
      </c>
      <c r="Q137" s="209"/>
      <c r="R137" s="210">
        <f>SUM(R138:R141)</f>
        <v>0</v>
      </c>
      <c r="S137" s="209"/>
      <c r="T137" s="211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86</v>
      </c>
      <c r="AT137" s="213" t="s">
        <v>77</v>
      </c>
      <c r="AU137" s="213" t="s">
        <v>86</v>
      </c>
      <c r="AY137" s="212" t="s">
        <v>158</v>
      </c>
      <c r="BK137" s="214">
        <f>SUM(BK138:BK141)</f>
        <v>0</v>
      </c>
    </row>
    <row r="138" s="2" customFormat="1" ht="16.5" customHeight="1">
      <c r="A138" s="37"/>
      <c r="B138" s="38"/>
      <c r="C138" s="217" t="s">
        <v>196</v>
      </c>
      <c r="D138" s="217" t="s">
        <v>160</v>
      </c>
      <c r="E138" s="218" t="s">
        <v>1213</v>
      </c>
      <c r="F138" s="219" t="s">
        <v>1214</v>
      </c>
      <c r="G138" s="220" t="s">
        <v>199</v>
      </c>
      <c r="H138" s="221">
        <v>522</v>
      </c>
      <c r="I138" s="222"/>
      <c r="J138" s="223">
        <f>ROUND(I138*H138,2)</f>
        <v>0</v>
      </c>
      <c r="K138" s="219" t="s">
        <v>1</v>
      </c>
      <c r="L138" s="43"/>
      <c r="M138" s="224" t="s">
        <v>1</v>
      </c>
      <c r="N138" s="225" t="s">
        <v>43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165</v>
      </c>
      <c r="AT138" s="228" t="s">
        <v>160</v>
      </c>
      <c r="AU138" s="228" t="s">
        <v>88</v>
      </c>
      <c r="AY138" s="16" t="s">
        <v>158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86</v>
      </c>
      <c r="BK138" s="229">
        <f>ROUND(I138*H138,2)</f>
        <v>0</v>
      </c>
      <c r="BL138" s="16" t="s">
        <v>165</v>
      </c>
      <c r="BM138" s="228" t="s">
        <v>387</v>
      </c>
    </row>
    <row r="139" s="2" customFormat="1">
      <c r="A139" s="37"/>
      <c r="B139" s="38"/>
      <c r="C139" s="39"/>
      <c r="D139" s="230" t="s">
        <v>167</v>
      </c>
      <c r="E139" s="39"/>
      <c r="F139" s="231" t="s">
        <v>1214</v>
      </c>
      <c r="G139" s="39"/>
      <c r="H139" s="39"/>
      <c r="I139" s="232"/>
      <c r="J139" s="39"/>
      <c r="K139" s="39"/>
      <c r="L139" s="43"/>
      <c r="M139" s="233"/>
      <c r="N139" s="234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167</v>
      </c>
      <c r="AU139" s="16" t="s">
        <v>88</v>
      </c>
    </row>
    <row r="140" s="2" customFormat="1" ht="16.5" customHeight="1">
      <c r="A140" s="37"/>
      <c r="B140" s="38"/>
      <c r="C140" s="217" t="s">
        <v>205</v>
      </c>
      <c r="D140" s="217" t="s">
        <v>160</v>
      </c>
      <c r="E140" s="218" t="s">
        <v>1215</v>
      </c>
      <c r="F140" s="219" t="s">
        <v>1216</v>
      </c>
      <c r="G140" s="220" t="s">
        <v>1209</v>
      </c>
      <c r="H140" s="221">
        <v>1</v>
      </c>
      <c r="I140" s="222"/>
      <c r="J140" s="223">
        <f>ROUND(I140*H140,2)</f>
        <v>0</v>
      </c>
      <c r="K140" s="219" t="s">
        <v>1</v>
      </c>
      <c r="L140" s="43"/>
      <c r="M140" s="224" t="s">
        <v>1</v>
      </c>
      <c r="N140" s="225" t="s">
        <v>43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165</v>
      </c>
      <c r="AT140" s="228" t="s">
        <v>160</v>
      </c>
      <c r="AU140" s="228" t="s">
        <v>88</v>
      </c>
      <c r="AY140" s="16" t="s">
        <v>158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86</v>
      </c>
      <c r="BK140" s="229">
        <f>ROUND(I140*H140,2)</f>
        <v>0</v>
      </c>
      <c r="BL140" s="16" t="s">
        <v>165</v>
      </c>
      <c r="BM140" s="228" t="s">
        <v>1217</v>
      </c>
    </row>
    <row r="141" s="2" customFormat="1">
      <c r="A141" s="37"/>
      <c r="B141" s="38"/>
      <c r="C141" s="39"/>
      <c r="D141" s="230" t="s">
        <v>167</v>
      </c>
      <c r="E141" s="39"/>
      <c r="F141" s="231" t="s">
        <v>1216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167</v>
      </c>
      <c r="AU141" s="16" t="s">
        <v>88</v>
      </c>
    </row>
    <row r="142" s="12" customFormat="1" ht="22.8" customHeight="1">
      <c r="A142" s="12"/>
      <c r="B142" s="201"/>
      <c r="C142" s="202"/>
      <c r="D142" s="203" t="s">
        <v>77</v>
      </c>
      <c r="E142" s="215" t="s">
        <v>1218</v>
      </c>
      <c r="F142" s="215" t="s">
        <v>1219</v>
      </c>
      <c r="G142" s="202"/>
      <c r="H142" s="202"/>
      <c r="I142" s="205"/>
      <c r="J142" s="216">
        <f>BK142</f>
        <v>0</v>
      </c>
      <c r="K142" s="202"/>
      <c r="L142" s="207"/>
      <c r="M142" s="208"/>
      <c r="N142" s="209"/>
      <c r="O142" s="209"/>
      <c r="P142" s="210">
        <f>SUM(P143:P166)</f>
        <v>0</v>
      </c>
      <c r="Q142" s="209"/>
      <c r="R142" s="210">
        <f>SUM(R143:R166)</f>
        <v>0</v>
      </c>
      <c r="S142" s="209"/>
      <c r="T142" s="211">
        <f>SUM(T143:T166)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2" t="s">
        <v>176</v>
      </c>
      <c r="AT142" s="213" t="s">
        <v>77</v>
      </c>
      <c r="AU142" s="213" t="s">
        <v>86</v>
      </c>
      <c r="AY142" s="212" t="s">
        <v>158</v>
      </c>
      <c r="BK142" s="214">
        <f>SUM(BK143:BK166)</f>
        <v>0</v>
      </c>
    </row>
    <row r="143" s="2" customFormat="1" ht="16.5" customHeight="1">
      <c r="A143" s="37"/>
      <c r="B143" s="38"/>
      <c r="C143" s="217" t="s">
        <v>213</v>
      </c>
      <c r="D143" s="217" t="s">
        <v>160</v>
      </c>
      <c r="E143" s="218" t="s">
        <v>1220</v>
      </c>
      <c r="F143" s="219" t="s">
        <v>1221</v>
      </c>
      <c r="G143" s="220" t="s">
        <v>288</v>
      </c>
      <c r="H143" s="221">
        <v>12</v>
      </c>
      <c r="I143" s="222"/>
      <c r="J143" s="223">
        <f>ROUND(I143*H143,2)</f>
        <v>0</v>
      </c>
      <c r="K143" s="219" t="s">
        <v>1</v>
      </c>
      <c r="L143" s="43"/>
      <c r="M143" s="224" t="s">
        <v>1</v>
      </c>
      <c r="N143" s="225" t="s">
        <v>43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165</v>
      </c>
      <c r="AT143" s="228" t="s">
        <v>160</v>
      </c>
      <c r="AU143" s="228" t="s">
        <v>88</v>
      </c>
      <c r="AY143" s="16" t="s">
        <v>158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86</v>
      </c>
      <c r="BK143" s="229">
        <f>ROUND(I143*H143,2)</f>
        <v>0</v>
      </c>
      <c r="BL143" s="16" t="s">
        <v>165</v>
      </c>
      <c r="BM143" s="228" t="s">
        <v>403</v>
      </c>
    </row>
    <row r="144" s="2" customFormat="1">
      <c r="A144" s="37"/>
      <c r="B144" s="38"/>
      <c r="C144" s="39"/>
      <c r="D144" s="230" t="s">
        <v>167</v>
      </c>
      <c r="E144" s="39"/>
      <c r="F144" s="231" t="s">
        <v>1221</v>
      </c>
      <c r="G144" s="39"/>
      <c r="H144" s="39"/>
      <c r="I144" s="232"/>
      <c r="J144" s="39"/>
      <c r="K144" s="39"/>
      <c r="L144" s="43"/>
      <c r="M144" s="233"/>
      <c r="N144" s="23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167</v>
      </c>
      <c r="AU144" s="16" t="s">
        <v>88</v>
      </c>
    </row>
    <row r="145" s="2" customFormat="1" ht="16.5" customHeight="1">
      <c r="A145" s="37"/>
      <c r="B145" s="38"/>
      <c r="C145" s="217" t="s">
        <v>223</v>
      </c>
      <c r="D145" s="217" t="s">
        <v>160</v>
      </c>
      <c r="E145" s="218" t="s">
        <v>1222</v>
      </c>
      <c r="F145" s="219" t="s">
        <v>1223</v>
      </c>
      <c r="G145" s="220" t="s">
        <v>412</v>
      </c>
      <c r="H145" s="221">
        <v>4</v>
      </c>
      <c r="I145" s="222"/>
      <c r="J145" s="223">
        <f>ROUND(I145*H145,2)</f>
        <v>0</v>
      </c>
      <c r="K145" s="219" t="s">
        <v>1</v>
      </c>
      <c r="L145" s="43"/>
      <c r="M145" s="224" t="s">
        <v>1</v>
      </c>
      <c r="N145" s="225" t="s">
        <v>43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165</v>
      </c>
      <c r="AT145" s="228" t="s">
        <v>160</v>
      </c>
      <c r="AU145" s="228" t="s">
        <v>88</v>
      </c>
      <c r="AY145" s="16" t="s">
        <v>158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86</v>
      </c>
      <c r="BK145" s="229">
        <f>ROUND(I145*H145,2)</f>
        <v>0</v>
      </c>
      <c r="BL145" s="16" t="s">
        <v>165</v>
      </c>
      <c r="BM145" s="228" t="s">
        <v>416</v>
      </c>
    </row>
    <row r="146" s="2" customFormat="1">
      <c r="A146" s="37"/>
      <c r="B146" s="38"/>
      <c r="C146" s="39"/>
      <c r="D146" s="230" t="s">
        <v>167</v>
      </c>
      <c r="E146" s="39"/>
      <c r="F146" s="231" t="s">
        <v>1223</v>
      </c>
      <c r="G146" s="39"/>
      <c r="H146" s="39"/>
      <c r="I146" s="232"/>
      <c r="J146" s="39"/>
      <c r="K146" s="39"/>
      <c r="L146" s="43"/>
      <c r="M146" s="233"/>
      <c r="N146" s="23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167</v>
      </c>
      <c r="AU146" s="16" t="s">
        <v>88</v>
      </c>
    </row>
    <row r="147" s="2" customFormat="1" ht="16.5" customHeight="1">
      <c r="A147" s="37"/>
      <c r="B147" s="38"/>
      <c r="C147" s="217" t="s">
        <v>228</v>
      </c>
      <c r="D147" s="217" t="s">
        <v>160</v>
      </c>
      <c r="E147" s="218" t="s">
        <v>1224</v>
      </c>
      <c r="F147" s="219" t="s">
        <v>1225</v>
      </c>
      <c r="G147" s="220" t="s">
        <v>163</v>
      </c>
      <c r="H147" s="221">
        <v>9</v>
      </c>
      <c r="I147" s="222"/>
      <c r="J147" s="223">
        <f>ROUND(I147*H147,2)</f>
        <v>0</v>
      </c>
      <c r="K147" s="219" t="s">
        <v>1</v>
      </c>
      <c r="L147" s="43"/>
      <c r="M147" s="224" t="s">
        <v>1</v>
      </c>
      <c r="N147" s="225" t="s">
        <v>43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165</v>
      </c>
      <c r="AT147" s="228" t="s">
        <v>160</v>
      </c>
      <c r="AU147" s="228" t="s">
        <v>88</v>
      </c>
      <c r="AY147" s="16" t="s">
        <v>158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86</v>
      </c>
      <c r="BK147" s="229">
        <f>ROUND(I147*H147,2)</f>
        <v>0</v>
      </c>
      <c r="BL147" s="16" t="s">
        <v>165</v>
      </c>
      <c r="BM147" s="228" t="s">
        <v>427</v>
      </c>
    </row>
    <row r="148" s="2" customFormat="1">
      <c r="A148" s="37"/>
      <c r="B148" s="38"/>
      <c r="C148" s="39"/>
      <c r="D148" s="230" t="s">
        <v>167</v>
      </c>
      <c r="E148" s="39"/>
      <c r="F148" s="231" t="s">
        <v>1225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167</v>
      </c>
      <c r="AU148" s="16" t="s">
        <v>88</v>
      </c>
    </row>
    <row r="149" s="2" customFormat="1" ht="16.5" customHeight="1">
      <c r="A149" s="37"/>
      <c r="B149" s="38"/>
      <c r="C149" s="217" t="s">
        <v>237</v>
      </c>
      <c r="D149" s="217" t="s">
        <v>160</v>
      </c>
      <c r="E149" s="218" t="s">
        <v>1226</v>
      </c>
      <c r="F149" s="219" t="s">
        <v>1227</v>
      </c>
      <c r="G149" s="220" t="s">
        <v>199</v>
      </c>
      <c r="H149" s="221">
        <v>178</v>
      </c>
      <c r="I149" s="222"/>
      <c r="J149" s="223">
        <f>ROUND(I149*H149,2)</f>
        <v>0</v>
      </c>
      <c r="K149" s="219" t="s">
        <v>1</v>
      </c>
      <c r="L149" s="43"/>
      <c r="M149" s="224" t="s">
        <v>1</v>
      </c>
      <c r="N149" s="225" t="s">
        <v>43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165</v>
      </c>
      <c r="AT149" s="228" t="s">
        <v>160</v>
      </c>
      <c r="AU149" s="228" t="s">
        <v>88</v>
      </c>
      <c r="AY149" s="16" t="s">
        <v>158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86</v>
      </c>
      <c r="BK149" s="229">
        <f>ROUND(I149*H149,2)</f>
        <v>0</v>
      </c>
      <c r="BL149" s="16" t="s">
        <v>165</v>
      </c>
      <c r="BM149" s="228" t="s">
        <v>437</v>
      </c>
    </row>
    <row r="150" s="2" customFormat="1">
      <c r="A150" s="37"/>
      <c r="B150" s="38"/>
      <c r="C150" s="39"/>
      <c r="D150" s="230" t="s">
        <v>167</v>
      </c>
      <c r="E150" s="39"/>
      <c r="F150" s="231" t="s">
        <v>1227</v>
      </c>
      <c r="G150" s="39"/>
      <c r="H150" s="39"/>
      <c r="I150" s="232"/>
      <c r="J150" s="39"/>
      <c r="K150" s="39"/>
      <c r="L150" s="43"/>
      <c r="M150" s="233"/>
      <c r="N150" s="23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167</v>
      </c>
      <c r="AU150" s="16" t="s">
        <v>88</v>
      </c>
    </row>
    <row r="151" s="2" customFormat="1" ht="16.5" customHeight="1">
      <c r="A151" s="37"/>
      <c r="B151" s="38"/>
      <c r="C151" s="217" t="s">
        <v>243</v>
      </c>
      <c r="D151" s="217" t="s">
        <v>160</v>
      </c>
      <c r="E151" s="218" t="s">
        <v>1228</v>
      </c>
      <c r="F151" s="219" t="s">
        <v>1229</v>
      </c>
      <c r="G151" s="220" t="s">
        <v>199</v>
      </c>
      <c r="H151" s="221">
        <v>72</v>
      </c>
      <c r="I151" s="222"/>
      <c r="J151" s="223">
        <f>ROUND(I151*H151,2)</f>
        <v>0</v>
      </c>
      <c r="K151" s="219" t="s">
        <v>1</v>
      </c>
      <c r="L151" s="43"/>
      <c r="M151" s="224" t="s">
        <v>1</v>
      </c>
      <c r="N151" s="225" t="s">
        <v>43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165</v>
      </c>
      <c r="AT151" s="228" t="s">
        <v>160</v>
      </c>
      <c r="AU151" s="228" t="s">
        <v>88</v>
      </c>
      <c r="AY151" s="16" t="s">
        <v>158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86</v>
      </c>
      <c r="BK151" s="229">
        <f>ROUND(I151*H151,2)</f>
        <v>0</v>
      </c>
      <c r="BL151" s="16" t="s">
        <v>165</v>
      </c>
      <c r="BM151" s="228" t="s">
        <v>445</v>
      </c>
    </row>
    <row r="152" s="2" customFormat="1">
      <c r="A152" s="37"/>
      <c r="B152" s="38"/>
      <c r="C152" s="39"/>
      <c r="D152" s="230" t="s">
        <v>167</v>
      </c>
      <c r="E152" s="39"/>
      <c r="F152" s="231" t="s">
        <v>1229</v>
      </c>
      <c r="G152" s="39"/>
      <c r="H152" s="39"/>
      <c r="I152" s="232"/>
      <c r="J152" s="39"/>
      <c r="K152" s="39"/>
      <c r="L152" s="43"/>
      <c r="M152" s="233"/>
      <c r="N152" s="23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167</v>
      </c>
      <c r="AU152" s="16" t="s">
        <v>88</v>
      </c>
    </row>
    <row r="153" s="2" customFormat="1" ht="16.5" customHeight="1">
      <c r="A153" s="37"/>
      <c r="B153" s="38"/>
      <c r="C153" s="217" t="s">
        <v>254</v>
      </c>
      <c r="D153" s="217" t="s">
        <v>160</v>
      </c>
      <c r="E153" s="218" t="s">
        <v>1230</v>
      </c>
      <c r="F153" s="219" t="s">
        <v>1231</v>
      </c>
      <c r="G153" s="220" t="s">
        <v>199</v>
      </c>
      <c r="H153" s="221">
        <v>522</v>
      </c>
      <c r="I153" s="222"/>
      <c r="J153" s="223">
        <f>ROUND(I153*H153,2)</f>
        <v>0</v>
      </c>
      <c r="K153" s="219" t="s">
        <v>1</v>
      </c>
      <c r="L153" s="43"/>
      <c r="M153" s="224" t="s">
        <v>1</v>
      </c>
      <c r="N153" s="225" t="s">
        <v>43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165</v>
      </c>
      <c r="AT153" s="228" t="s">
        <v>160</v>
      </c>
      <c r="AU153" s="228" t="s">
        <v>88</v>
      </c>
      <c r="AY153" s="16" t="s">
        <v>158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86</v>
      </c>
      <c r="BK153" s="229">
        <f>ROUND(I153*H153,2)</f>
        <v>0</v>
      </c>
      <c r="BL153" s="16" t="s">
        <v>165</v>
      </c>
      <c r="BM153" s="228" t="s">
        <v>468</v>
      </c>
    </row>
    <row r="154" s="2" customFormat="1">
      <c r="A154" s="37"/>
      <c r="B154" s="38"/>
      <c r="C154" s="39"/>
      <c r="D154" s="230" t="s">
        <v>167</v>
      </c>
      <c r="E154" s="39"/>
      <c r="F154" s="231" t="s">
        <v>1231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167</v>
      </c>
      <c r="AU154" s="16" t="s">
        <v>88</v>
      </c>
    </row>
    <row r="155" s="2" customFormat="1" ht="16.5" customHeight="1">
      <c r="A155" s="37"/>
      <c r="B155" s="38"/>
      <c r="C155" s="217" t="s">
        <v>261</v>
      </c>
      <c r="D155" s="217" t="s">
        <v>160</v>
      </c>
      <c r="E155" s="218" t="s">
        <v>1232</v>
      </c>
      <c r="F155" s="219" t="s">
        <v>1233</v>
      </c>
      <c r="G155" s="220" t="s">
        <v>199</v>
      </c>
      <c r="H155" s="221">
        <v>72</v>
      </c>
      <c r="I155" s="222"/>
      <c r="J155" s="223">
        <f>ROUND(I155*H155,2)</f>
        <v>0</v>
      </c>
      <c r="K155" s="219" t="s">
        <v>1</v>
      </c>
      <c r="L155" s="43"/>
      <c r="M155" s="224" t="s">
        <v>1</v>
      </c>
      <c r="N155" s="225" t="s">
        <v>43</v>
      </c>
      <c r="O155" s="9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165</v>
      </c>
      <c r="AT155" s="228" t="s">
        <v>160</v>
      </c>
      <c r="AU155" s="228" t="s">
        <v>88</v>
      </c>
      <c r="AY155" s="16" t="s">
        <v>158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86</v>
      </c>
      <c r="BK155" s="229">
        <f>ROUND(I155*H155,2)</f>
        <v>0</v>
      </c>
      <c r="BL155" s="16" t="s">
        <v>165</v>
      </c>
      <c r="BM155" s="228" t="s">
        <v>491</v>
      </c>
    </row>
    <row r="156" s="2" customFormat="1">
      <c r="A156" s="37"/>
      <c r="B156" s="38"/>
      <c r="C156" s="39"/>
      <c r="D156" s="230" t="s">
        <v>167</v>
      </c>
      <c r="E156" s="39"/>
      <c r="F156" s="231" t="s">
        <v>1233</v>
      </c>
      <c r="G156" s="39"/>
      <c r="H156" s="39"/>
      <c r="I156" s="232"/>
      <c r="J156" s="39"/>
      <c r="K156" s="39"/>
      <c r="L156" s="43"/>
      <c r="M156" s="233"/>
      <c r="N156" s="23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167</v>
      </c>
      <c r="AU156" s="16" t="s">
        <v>88</v>
      </c>
    </row>
    <row r="157" s="2" customFormat="1" ht="16.5" customHeight="1">
      <c r="A157" s="37"/>
      <c r="B157" s="38"/>
      <c r="C157" s="217" t="s">
        <v>8</v>
      </c>
      <c r="D157" s="217" t="s">
        <v>160</v>
      </c>
      <c r="E157" s="218" t="s">
        <v>1234</v>
      </c>
      <c r="F157" s="219" t="s">
        <v>1235</v>
      </c>
      <c r="G157" s="220" t="s">
        <v>199</v>
      </c>
      <c r="H157" s="221">
        <v>4</v>
      </c>
      <c r="I157" s="222"/>
      <c r="J157" s="223">
        <f>ROUND(I157*H157,2)</f>
        <v>0</v>
      </c>
      <c r="K157" s="219" t="s">
        <v>1</v>
      </c>
      <c r="L157" s="43"/>
      <c r="M157" s="224" t="s">
        <v>1</v>
      </c>
      <c r="N157" s="225" t="s">
        <v>43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165</v>
      </c>
      <c r="AT157" s="228" t="s">
        <v>160</v>
      </c>
      <c r="AU157" s="228" t="s">
        <v>88</v>
      </c>
      <c r="AY157" s="16" t="s">
        <v>158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86</v>
      </c>
      <c r="BK157" s="229">
        <f>ROUND(I157*H157,2)</f>
        <v>0</v>
      </c>
      <c r="BL157" s="16" t="s">
        <v>165</v>
      </c>
      <c r="BM157" s="228" t="s">
        <v>503</v>
      </c>
    </row>
    <row r="158" s="2" customFormat="1">
      <c r="A158" s="37"/>
      <c r="B158" s="38"/>
      <c r="C158" s="39"/>
      <c r="D158" s="230" t="s">
        <v>167</v>
      </c>
      <c r="E158" s="39"/>
      <c r="F158" s="231" t="s">
        <v>1235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167</v>
      </c>
      <c r="AU158" s="16" t="s">
        <v>88</v>
      </c>
    </row>
    <row r="159" s="2" customFormat="1" ht="16.5" customHeight="1">
      <c r="A159" s="37"/>
      <c r="B159" s="38"/>
      <c r="C159" s="217" t="s">
        <v>270</v>
      </c>
      <c r="D159" s="217" t="s">
        <v>160</v>
      </c>
      <c r="E159" s="218" t="s">
        <v>1236</v>
      </c>
      <c r="F159" s="219" t="s">
        <v>1237</v>
      </c>
      <c r="G159" s="220" t="s">
        <v>199</v>
      </c>
      <c r="H159" s="221">
        <v>178</v>
      </c>
      <c r="I159" s="222"/>
      <c r="J159" s="223">
        <f>ROUND(I159*H159,2)</f>
        <v>0</v>
      </c>
      <c r="K159" s="219" t="s">
        <v>1</v>
      </c>
      <c r="L159" s="43"/>
      <c r="M159" s="224" t="s">
        <v>1</v>
      </c>
      <c r="N159" s="225" t="s">
        <v>43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165</v>
      </c>
      <c r="AT159" s="228" t="s">
        <v>160</v>
      </c>
      <c r="AU159" s="228" t="s">
        <v>88</v>
      </c>
      <c r="AY159" s="16" t="s">
        <v>158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86</v>
      </c>
      <c r="BK159" s="229">
        <f>ROUND(I159*H159,2)</f>
        <v>0</v>
      </c>
      <c r="BL159" s="16" t="s">
        <v>165</v>
      </c>
      <c r="BM159" s="228" t="s">
        <v>528</v>
      </c>
    </row>
    <row r="160" s="2" customFormat="1">
      <c r="A160" s="37"/>
      <c r="B160" s="38"/>
      <c r="C160" s="39"/>
      <c r="D160" s="230" t="s">
        <v>167</v>
      </c>
      <c r="E160" s="39"/>
      <c r="F160" s="231" t="s">
        <v>1237</v>
      </c>
      <c r="G160" s="39"/>
      <c r="H160" s="39"/>
      <c r="I160" s="232"/>
      <c r="J160" s="39"/>
      <c r="K160" s="39"/>
      <c r="L160" s="43"/>
      <c r="M160" s="233"/>
      <c r="N160" s="23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167</v>
      </c>
      <c r="AU160" s="16" t="s">
        <v>88</v>
      </c>
    </row>
    <row r="161" s="2" customFormat="1" ht="16.5" customHeight="1">
      <c r="A161" s="37"/>
      <c r="B161" s="38"/>
      <c r="C161" s="217" t="s">
        <v>273</v>
      </c>
      <c r="D161" s="217" t="s">
        <v>160</v>
      </c>
      <c r="E161" s="218" t="s">
        <v>1238</v>
      </c>
      <c r="F161" s="219" t="s">
        <v>1239</v>
      </c>
      <c r="G161" s="220" t="s">
        <v>199</v>
      </c>
      <c r="H161" s="221">
        <v>72</v>
      </c>
      <c r="I161" s="222"/>
      <c r="J161" s="223">
        <f>ROUND(I161*H161,2)</f>
        <v>0</v>
      </c>
      <c r="K161" s="219" t="s">
        <v>1</v>
      </c>
      <c r="L161" s="43"/>
      <c r="M161" s="224" t="s">
        <v>1</v>
      </c>
      <c r="N161" s="225" t="s">
        <v>43</v>
      </c>
      <c r="O161" s="90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165</v>
      </c>
      <c r="AT161" s="228" t="s">
        <v>160</v>
      </c>
      <c r="AU161" s="228" t="s">
        <v>88</v>
      </c>
      <c r="AY161" s="16" t="s">
        <v>158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86</v>
      </c>
      <c r="BK161" s="229">
        <f>ROUND(I161*H161,2)</f>
        <v>0</v>
      </c>
      <c r="BL161" s="16" t="s">
        <v>165</v>
      </c>
      <c r="BM161" s="228" t="s">
        <v>539</v>
      </c>
    </row>
    <row r="162" s="2" customFormat="1">
      <c r="A162" s="37"/>
      <c r="B162" s="38"/>
      <c r="C162" s="39"/>
      <c r="D162" s="230" t="s">
        <v>167</v>
      </c>
      <c r="E162" s="39"/>
      <c r="F162" s="231" t="s">
        <v>1239</v>
      </c>
      <c r="G162" s="39"/>
      <c r="H162" s="39"/>
      <c r="I162" s="232"/>
      <c r="J162" s="39"/>
      <c r="K162" s="39"/>
      <c r="L162" s="43"/>
      <c r="M162" s="233"/>
      <c r="N162" s="23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167</v>
      </c>
      <c r="AU162" s="16" t="s">
        <v>88</v>
      </c>
    </row>
    <row r="163" s="2" customFormat="1" ht="16.5" customHeight="1">
      <c r="A163" s="37"/>
      <c r="B163" s="38"/>
      <c r="C163" s="217" t="s">
        <v>280</v>
      </c>
      <c r="D163" s="217" t="s">
        <v>160</v>
      </c>
      <c r="E163" s="218" t="s">
        <v>1240</v>
      </c>
      <c r="F163" s="219" t="s">
        <v>1241</v>
      </c>
      <c r="G163" s="220" t="s">
        <v>288</v>
      </c>
      <c r="H163" s="221">
        <v>12</v>
      </c>
      <c r="I163" s="222"/>
      <c r="J163" s="223">
        <f>ROUND(I163*H163,2)</f>
        <v>0</v>
      </c>
      <c r="K163" s="219" t="s">
        <v>1</v>
      </c>
      <c r="L163" s="43"/>
      <c r="M163" s="224" t="s">
        <v>1</v>
      </c>
      <c r="N163" s="225" t="s">
        <v>43</v>
      </c>
      <c r="O163" s="90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165</v>
      </c>
      <c r="AT163" s="228" t="s">
        <v>160</v>
      </c>
      <c r="AU163" s="228" t="s">
        <v>88</v>
      </c>
      <c r="AY163" s="16" t="s">
        <v>158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86</v>
      </c>
      <c r="BK163" s="229">
        <f>ROUND(I163*H163,2)</f>
        <v>0</v>
      </c>
      <c r="BL163" s="16" t="s">
        <v>165</v>
      </c>
      <c r="BM163" s="228" t="s">
        <v>548</v>
      </c>
    </row>
    <row r="164" s="2" customFormat="1">
      <c r="A164" s="37"/>
      <c r="B164" s="38"/>
      <c r="C164" s="39"/>
      <c r="D164" s="230" t="s">
        <v>167</v>
      </c>
      <c r="E164" s="39"/>
      <c r="F164" s="231" t="s">
        <v>1241</v>
      </c>
      <c r="G164" s="39"/>
      <c r="H164" s="39"/>
      <c r="I164" s="232"/>
      <c r="J164" s="39"/>
      <c r="K164" s="39"/>
      <c r="L164" s="43"/>
      <c r="M164" s="233"/>
      <c r="N164" s="234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167</v>
      </c>
      <c r="AU164" s="16" t="s">
        <v>88</v>
      </c>
    </row>
    <row r="165" s="2" customFormat="1" ht="16.5" customHeight="1">
      <c r="A165" s="37"/>
      <c r="B165" s="38"/>
      <c r="C165" s="217" t="s">
        <v>285</v>
      </c>
      <c r="D165" s="217" t="s">
        <v>160</v>
      </c>
      <c r="E165" s="218" t="s">
        <v>1242</v>
      </c>
      <c r="F165" s="219" t="s">
        <v>1243</v>
      </c>
      <c r="G165" s="220" t="s">
        <v>1209</v>
      </c>
      <c r="H165" s="221">
        <v>1</v>
      </c>
      <c r="I165" s="222"/>
      <c r="J165" s="223">
        <f>ROUND(I165*H165,2)</f>
        <v>0</v>
      </c>
      <c r="K165" s="219" t="s">
        <v>1</v>
      </c>
      <c r="L165" s="43"/>
      <c r="M165" s="224" t="s">
        <v>1</v>
      </c>
      <c r="N165" s="225" t="s">
        <v>43</v>
      </c>
      <c r="O165" s="90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165</v>
      </c>
      <c r="AT165" s="228" t="s">
        <v>160</v>
      </c>
      <c r="AU165" s="228" t="s">
        <v>88</v>
      </c>
      <c r="AY165" s="16" t="s">
        <v>158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86</v>
      </c>
      <c r="BK165" s="229">
        <f>ROUND(I165*H165,2)</f>
        <v>0</v>
      </c>
      <c r="BL165" s="16" t="s">
        <v>165</v>
      </c>
      <c r="BM165" s="228" t="s">
        <v>1244</v>
      </c>
    </row>
    <row r="166" s="2" customFormat="1">
      <c r="A166" s="37"/>
      <c r="B166" s="38"/>
      <c r="C166" s="39"/>
      <c r="D166" s="230" t="s">
        <v>167</v>
      </c>
      <c r="E166" s="39"/>
      <c r="F166" s="231" t="s">
        <v>1245</v>
      </c>
      <c r="G166" s="39"/>
      <c r="H166" s="39"/>
      <c r="I166" s="232"/>
      <c r="J166" s="39"/>
      <c r="K166" s="39"/>
      <c r="L166" s="43"/>
      <c r="M166" s="233"/>
      <c r="N166" s="23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167</v>
      </c>
      <c r="AU166" s="16" t="s">
        <v>88</v>
      </c>
    </row>
    <row r="167" s="12" customFormat="1" ht="22.8" customHeight="1">
      <c r="A167" s="12"/>
      <c r="B167" s="201"/>
      <c r="C167" s="202"/>
      <c r="D167" s="203" t="s">
        <v>77</v>
      </c>
      <c r="E167" s="215" t="s">
        <v>1246</v>
      </c>
      <c r="F167" s="215" t="s">
        <v>1247</v>
      </c>
      <c r="G167" s="202"/>
      <c r="H167" s="202"/>
      <c r="I167" s="205"/>
      <c r="J167" s="216">
        <f>BK167</f>
        <v>0</v>
      </c>
      <c r="K167" s="202"/>
      <c r="L167" s="207"/>
      <c r="M167" s="208"/>
      <c r="N167" s="209"/>
      <c r="O167" s="209"/>
      <c r="P167" s="210">
        <f>SUM(P168:P175)</f>
        <v>0</v>
      </c>
      <c r="Q167" s="209"/>
      <c r="R167" s="210">
        <f>SUM(R168:R175)</f>
        <v>0</v>
      </c>
      <c r="S167" s="209"/>
      <c r="T167" s="211">
        <f>SUM(T168:T175)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2" t="s">
        <v>86</v>
      </c>
      <c r="AT167" s="213" t="s">
        <v>77</v>
      </c>
      <c r="AU167" s="213" t="s">
        <v>86</v>
      </c>
      <c r="AY167" s="212" t="s">
        <v>158</v>
      </c>
      <c r="BK167" s="214">
        <f>SUM(BK168:BK175)</f>
        <v>0</v>
      </c>
    </row>
    <row r="168" s="2" customFormat="1" ht="16.5" customHeight="1">
      <c r="A168" s="37"/>
      <c r="B168" s="38"/>
      <c r="C168" s="256" t="s">
        <v>293</v>
      </c>
      <c r="D168" s="256" t="s">
        <v>255</v>
      </c>
      <c r="E168" s="257" t="s">
        <v>1248</v>
      </c>
      <c r="F168" s="258" t="s">
        <v>1249</v>
      </c>
      <c r="G168" s="259" t="s">
        <v>255</v>
      </c>
      <c r="H168" s="260">
        <v>131</v>
      </c>
      <c r="I168" s="261"/>
      <c r="J168" s="262">
        <f>ROUND(I168*H168,2)</f>
        <v>0</v>
      </c>
      <c r="K168" s="258" t="s">
        <v>1</v>
      </c>
      <c r="L168" s="263"/>
      <c r="M168" s="264" t="s">
        <v>1</v>
      </c>
      <c r="N168" s="265" t="s">
        <v>43</v>
      </c>
      <c r="O168" s="90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213</v>
      </c>
      <c r="AT168" s="228" t="s">
        <v>255</v>
      </c>
      <c r="AU168" s="228" t="s">
        <v>88</v>
      </c>
      <c r="AY168" s="16" t="s">
        <v>158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86</v>
      </c>
      <c r="BK168" s="229">
        <f>ROUND(I168*H168,2)</f>
        <v>0</v>
      </c>
      <c r="BL168" s="16" t="s">
        <v>165</v>
      </c>
      <c r="BM168" s="228" t="s">
        <v>633</v>
      </c>
    </row>
    <row r="169" s="2" customFormat="1">
      <c r="A169" s="37"/>
      <c r="B169" s="38"/>
      <c r="C169" s="39"/>
      <c r="D169" s="230" t="s">
        <v>167</v>
      </c>
      <c r="E169" s="39"/>
      <c r="F169" s="231" t="s">
        <v>1249</v>
      </c>
      <c r="G169" s="39"/>
      <c r="H169" s="39"/>
      <c r="I169" s="232"/>
      <c r="J169" s="39"/>
      <c r="K169" s="39"/>
      <c r="L169" s="43"/>
      <c r="M169" s="233"/>
      <c r="N169" s="234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167</v>
      </c>
      <c r="AU169" s="16" t="s">
        <v>88</v>
      </c>
    </row>
    <row r="170" s="2" customFormat="1" ht="16.5" customHeight="1">
      <c r="A170" s="37"/>
      <c r="B170" s="38"/>
      <c r="C170" s="256" t="s">
        <v>7</v>
      </c>
      <c r="D170" s="256" t="s">
        <v>255</v>
      </c>
      <c r="E170" s="257" t="s">
        <v>1250</v>
      </c>
      <c r="F170" s="258" t="s">
        <v>1251</v>
      </c>
      <c r="G170" s="259" t="s">
        <v>255</v>
      </c>
      <c r="H170" s="260">
        <v>186</v>
      </c>
      <c r="I170" s="261"/>
      <c r="J170" s="262">
        <f>ROUND(I170*H170,2)</f>
        <v>0</v>
      </c>
      <c r="K170" s="258" t="s">
        <v>1</v>
      </c>
      <c r="L170" s="263"/>
      <c r="M170" s="264" t="s">
        <v>1</v>
      </c>
      <c r="N170" s="265" t="s">
        <v>43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213</v>
      </c>
      <c r="AT170" s="228" t="s">
        <v>255</v>
      </c>
      <c r="AU170" s="228" t="s">
        <v>88</v>
      </c>
      <c r="AY170" s="16" t="s">
        <v>158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86</v>
      </c>
      <c r="BK170" s="229">
        <f>ROUND(I170*H170,2)</f>
        <v>0</v>
      </c>
      <c r="BL170" s="16" t="s">
        <v>165</v>
      </c>
      <c r="BM170" s="228" t="s">
        <v>645</v>
      </c>
    </row>
    <row r="171" s="2" customFormat="1">
      <c r="A171" s="37"/>
      <c r="B171" s="38"/>
      <c r="C171" s="39"/>
      <c r="D171" s="230" t="s">
        <v>167</v>
      </c>
      <c r="E171" s="39"/>
      <c r="F171" s="231" t="s">
        <v>1251</v>
      </c>
      <c r="G171" s="39"/>
      <c r="H171" s="39"/>
      <c r="I171" s="232"/>
      <c r="J171" s="39"/>
      <c r="K171" s="39"/>
      <c r="L171" s="43"/>
      <c r="M171" s="233"/>
      <c r="N171" s="23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167</v>
      </c>
      <c r="AU171" s="16" t="s">
        <v>88</v>
      </c>
    </row>
    <row r="172" s="2" customFormat="1" ht="16.5" customHeight="1">
      <c r="A172" s="37"/>
      <c r="B172" s="38"/>
      <c r="C172" s="256" t="s">
        <v>303</v>
      </c>
      <c r="D172" s="256" t="s">
        <v>255</v>
      </c>
      <c r="E172" s="257" t="s">
        <v>1252</v>
      </c>
      <c r="F172" s="258" t="s">
        <v>1253</v>
      </c>
      <c r="G172" s="259" t="s">
        <v>255</v>
      </c>
      <c r="H172" s="260">
        <v>131</v>
      </c>
      <c r="I172" s="261"/>
      <c r="J172" s="262">
        <f>ROUND(I172*H172,2)</f>
        <v>0</v>
      </c>
      <c r="K172" s="258" t="s">
        <v>1</v>
      </c>
      <c r="L172" s="263"/>
      <c r="M172" s="264" t="s">
        <v>1</v>
      </c>
      <c r="N172" s="265" t="s">
        <v>43</v>
      </c>
      <c r="O172" s="90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8" t="s">
        <v>213</v>
      </c>
      <c r="AT172" s="228" t="s">
        <v>255</v>
      </c>
      <c r="AU172" s="228" t="s">
        <v>88</v>
      </c>
      <c r="AY172" s="16" t="s">
        <v>158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6" t="s">
        <v>86</v>
      </c>
      <c r="BK172" s="229">
        <f>ROUND(I172*H172,2)</f>
        <v>0</v>
      </c>
      <c r="BL172" s="16" t="s">
        <v>165</v>
      </c>
      <c r="BM172" s="228" t="s">
        <v>622</v>
      </c>
    </row>
    <row r="173" s="2" customFormat="1">
      <c r="A173" s="37"/>
      <c r="B173" s="38"/>
      <c r="C173" s="39"/>
      <c r="D173" s="230" t="s">
        <v>167</v>
      </c>
      <c r="E173" s="39"/>
      <c r="F173" s="231" t="s">
        <v>1253</v>
      </c>
      <c r="G173" s="39"/>
      <c r="H173" s="39"/>
      <c r="I173" s="232"/>
      <c r="J173" s="39"/>
      <c r="K173" s="39"/>
      <c r="L173" s="43"/>
      <c r="M173" s="233"/>
      <c r="N173" s="234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167</v>
      </c>
      <c r="AU173" s="16" t="s">
        <v>88</v>
      </c>
    </row>
    <row r="174" s="2" customFormat="1" ht="16.5" customHeight="1">
      <c r="A174" s="37"/>
      <c r="B174" s="38"/>
      <c r="C174" s="256" t="s">
        <v>309</v>
      </c>
      <c r="D174" s="256" t="s">
        <v>255</v>
      </c>
      <c r="E174" s="257" t="s">
        <v>1254</v>
      </c>
      <c r="F174" s="258" t="s">
        <v>1255</v>
      </c>
      <c r="G174" s="259" t="s">
        <v>255</v>
      </c>
      <c r="H174" s="260">
        <v>72</v>
      </c>
      <c r="I174" s="261"/>
      <c r="J174" s="262">
        <f>ROUND(I174*H174,2)</f>
        <v>0</v>
      </c>
      <c r="K174" s="258" t="s">
        <v>1</v>
      </c>
      <c r="L174" s="263"/>
      <c r="M174" s="264" t="s">
        <v>1</v>
      </c>
      <c r="N174" s="265" t="s">
        <v>43</v>
      </c>
      <c r="O174" s="90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213</v>
      </c>
      <c r="AT174" s="228" t="s">
        <v>255</v>
      </c>
      <c r="AU174" s="228" t="s">
        <v>88</v>
      </c>
      <c r="AY174" s="16" t="s">
        <v>158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86</v>
      </c>
      <c r="BK174" s="229">
        <f>ROUND(I174*H174,2)</f>
        <v>0</v>
      </c>
      <c r="BL174" s="16" t="s">
        <v>165</v>
      </c>
      <c r="BM174" s="228" t="s">
        <v>656</v>
      </c>
    </row>
    <row r="175" s="2" customFormat="1">
      <c r="A175" s="37"/>
      <c r="B175" s="38"/>
      <c r="C175" s="39"/>
      <c r="D175" s="230" t="s">
        <v>167</v>
      </c>
      <c r="E175" s="39"/>
      <c r="F175" s="231" t="s">
        <v>1255</v>
      </c>
      <c r="G175" s="39"/>
      <c r="H175" s="39"/>
      <c r="I175" s="232"/>
      <c r="J175" s="39"/>
      <c r="K175" s="39"/>
      <c r="L175" s="43"/>
      <c r="M175" s="233"/>
      <c r="N175" s="234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167</v>
      </c>
      <c r="AU175" s="16" t="s">
        <v>88</v>
      </c>
    </row>
    <row r="176" s="12" customFormat="1" ht="22.8" customHeight="1">
      <c r="A176" s="12"/>
      <c r="B176" s="201"/>
      <c r="C176" s="202"/>
      <c r="D176" s="203" t="s">
        <v>77</v>
      </c>
      <c r="E176" s="215" t="s">
        <v>1256</v>
      </c>
      <c r="F176" s="215" t="s">
        <v>1257</v>
      </c>
      <c r="G176" s="202"/>
      <c r="H176" s="202"/>
      <c r="I176" s="205"/>
      <c r="J176" s="216">
        <f>BK176</f>
        <v>0</v>
      </c>
      <c r="K176" s="202"/>
      <c r="L176" s="207"/>
      <c r="M176" s="208"/>
      <c r="N176" s="209"/>
      <c r="O176" s="209"/>
      <c r="P176" s="210">
        <f>SUM(P177:P178)</f>
        <v>0</v>
      </c>
      <c r="Q176" s="209"/>
      <c r="R176" s="210">
        <f>SUM(R177:R178)</f>
        <v>0</v>
      </c>
      <c r="S176" s="209"/>
      <c r="T176" s="211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2" t="s">
        <v>86</v>
      </c>
      <c r="AT176" s="213" t="s">
        <v>77</v>
      </c>
      <c r="AU176" s="213" t="s">
        <v>86</v>
      </c>
      <c r="AY176" s="212" t="s">
        <v>158</v>
      </c>
      <c r="BK176" s="214">
        <f>SUM(BK177:BK178)</f>
        <v>0</v>
      </c>
    </row>
    <row r="177" s="2" customFormat="1" ht="16.5" customHeight="1">
      <c r="A177" s="37"/>
      <c r="B177" s="38"/>
      <c r="C177" s="256" t="s">
        <v>316</v>
      </c>
      <c r="D177" s="256" t="s">
        <v>255</v>
      </c>
      <c r="E177" s="257" t="s">
        <v>1258</v>
      </c>
      <c r="F177" s="258" t="s">
        <v>1259</v>
      </c>
      <c r="G177" s="259" t="s">
        <v>1209</v>
      </c>
      <c r="H177" s="260">
        <v>1.21</v>
      </c>
      <c r="I177" s="261"/>
      <c r="J177" s="262">
        <f>ROUND(I177*H177,2)</f>
        <v>0</v>
      </c>
      <c r="K177" s="258" t="s">
        <v>1</v>
      </c>
      <c r="L177" s="263"/>
      <c r="M177" s="264" t="s">
        <v>1</v>
      </c>
      <c r="N177" s="265" t="s">
        <v>43</v>
      </c>
      <c r="O177" s="90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213</v>
      </c>
      <c r="AT177" s="228" t="s">
        <v>255</v>
      </c>
      <c r="AU177" s="228" t="s">
        <v>88</v>
      </c>
      <c r="AY177" s="16" t="s">
        <v>158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86</v>
      </c>
      <c r="BK177" s="229">
        <f>ROUND(I177*H177,2)</f>
        <v>0</v>
      </c>
      <c r="BL177" s="16" t="s">
        <v>165</v>
      </c>
      <c r="BM177" s="228" t="s">
        <v>1260</v>
      </c>
    </row>
    <row r="178" s="2" customFormat="1">
      <c r="A178" s="37"/>
      <c r="B178" s="38"/>
      <c r="C178" s="39"/>
      <c r="D178" s="230" t="s">
        <v>167</v>
      </c>
      <c r="E178" s="39"/>
      <c r="F178" s="231" t="s">
        <v>1259</v>
      </c>
      <c r="G178" s="39"/>
      <c r="H178" s="39"/>
      <c r="I178" s="232"/>
      <c r="J178" s="39"/>
      <c r="K178" s="39"/>
      <c r="L178" s="43"/>
      <c r="M178" s="233"/>
      <c r="N178" s="23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167</v>
      </c>
      <c r="AU178" s="16" t="s">
        <v>88</v>
      </c>
    </row>
    <row r="179" s="12" customFormat="1" ht="22.8" customHeight="1">
      <c r="A179" s="12"/>
      <c r="B179" s="201"/>
      <c r="C179" s="202"/>
      <c r="D179" s="203" t="s">
        <v>77</v>
      </c>
      <c r="E179" s="215" t="s">
        <v>1261</v>
      </c>
      <c r="F179" s="215" t="s">
        <v>1262</v>
      </c>
      <c r="G179" s="202"/>
      <c r="H179" s="202"/>
      <c r="I179" s="205"/>
      <c r="J179" s="216">
        <f>BK179</f>
        <v>0</v>
      </c>
      <c r="K179" s="202"/>
      <c r="L179" s="207"/>
      <c r="M179" s="208"/>
      <c r="N179" s="209"/>
      <c r="O179" s="209"/>
      <c r="P179" s="210">
        <f>SUM(P180:P183)</f>
        <v>0</v>
      </c>
      <c r="Q179" s="209"/>
      <c r="R179" s="210">
        <f>SUM(R180:R183)</f>
        <v>0</v>
      </c>
      <c r="S179" s="209"/>
      <c r="T179" s="211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2" t="s">
        <v>86</v>
      </c>
      <c r="AT179" s="213" t="s">
        <v>77</v>
      </c>
      <c r="AU179" s="213" t="s">
        <v>86</v>
      </c>
      <c r="AY179" s="212" t="s">
        <v>158</v>
      </c>
      <c r="BK179" s="214">
        <f>SUM(BK180:BK183)</f>
        <v>0</v>
      </c>
    </row>
    <row r="180" s="2" customFormat="1" ht="16.5" customHeight="1">
      <c r="A180" s="37"/>
      <c r="B180" s="38"/>
      <c r="C180" s="256" t="s">
        <v>322</v>
      </c>
      <c r="D180" s="256" t="s">
        <v>255</v>
      </c>
      <c r="E180" s="257" t="s">
        <v>1263</v>
      </c>
      <c r="F180" s="258" t="s">
        <v>1264</v>
      </c>
      <c r="G180" s="259" t="s">
        <v>255</v>
      </c>
      <c r="H180" s="260">
        <v>72</v>
      </c>
      <c r="I180" s="261"/>
      <c r="J180" s="262">
        <f>ROUND(I180*H180,2)</f>
        <v>0</v>
      </c>
      <c r="K180" s="258" t="s">
        <v>1</v>
      </c>
      <c r="L180" s="263"/>
      <c r="M180" s="264" t="s">
        <v>1</v>
      </c>
      <c r="N180" s="265" t="s">
        <v>43</v>
      </c>
      <c r="O180" s="90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213</v>
      </c>
      <c r="AT180" s="228" t="s">
        <v>255</v>
      </c>
      <c r="AU180" s="228" t="s">
        <v>88</v>
      </c>
      <c r="AY180" s="16" t="s">
        <v>158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86</v>
      </c>
      <c r="BK180" s="229">
        <f>ROUND(I180*H180,2)</f>
        <v>0</v>
      </c>
      <c r="BL180" s="16" t="s">
        <v>165</v>
      </c>
      <c r="BM180" s="228" t="s">
        <v>1265</v>
      </c>
    </row>
    <row r="181" s="2" customFormat="1">
      <c r="A181" s="37"/>
      <c r="B181" s="38"/>
      <c r="C181" s="39"/>
      <c r="D181" s="230" t="s">
        <v>167</v>
      </c>
      <c r="E181" s="39"/>
      <c r="F181" s="231" t="s">
        <v>1264</v>
      </c>
      <c r="G181" s="39"/>
      <c r="H181" s="39"/>
      <c r="I181" s="232"/>
      <c r="J181" s="39"/>
      <c r="K181" s="39"/>
      <c r="L181" s="43"/>
      <c r="M181" s="233"/>
      <c r="N181" s="234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167</v>
      </c>
      <c r="AU181" s="16" t="s">
        <v>88</v>
      </c>
    </row>
    <row r="182" s="2" customFormat="1" ht="16.5" customHeight="1">
      <c r="A182" s="37"/>
      <c r="B182" s="38"/>
      <c r="C182" s="256" t="s">
        <v>328</v>
      </c>
      <c r="D182" s="256" t="s">
        <v>255</v>
      </c>
      <c r="E182" s="257" t="s">
        <v>1266</v>
      </c>
      <c r="F182" s="258" t="s">
        <v>1267</v>
      </c>
      <c r="G182" s="259" t="s">
        <v>255</v>
      </c>
      <c r="H182" s="260">
        <v>541.51999999999998</v>
      </c>
      <c r="I182" s="261"/>
      <c r="J182" s="262">
        <f>ROUND(I182*H182,2)</f>
        <v>0</v>
      </c>
      <c r="K182" s="258" t="s">
        <v>1</v>
      </c>
      <c r="L182" s="263"/>
      <c r="M182" s="264" t="s">
        <v>1</v>
      </c>
      <c r="N182" s="265" t="s">
        <v>43</v>
      </c>
      <c r="O182" s="90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213</v>
      </c>
      <c r="AT182" s="228" t="s">
        <v>255</v>
      </c>
      <c r="AU182" s="228" t="s">
        <v>88</v>
      </c>
      <c r="AY182" s="16" t="s">
        <v>158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86</v>
      </c>
      <c r="BK182" s="229">
        <f>ROUND(I182*H182,2)</f>
        <v>0</v>
      </c>
      <c r="BL182" s="16" t="s">
        <v>165</v>
      </c>
      <c r="BM182" s="228" t="s">
        <v>1268</v>
      </c>
    </row>
    <row r="183" s="2" customFormat="1">
      <c r="A183" s="37"/>
      <c r="B183" s="38"/>
      <c r="C183" s="39"/>
      <c r="D183" s="230" t="s">
        <v>167</v>
      </c>
      <c r="E183" s="39"/>
      <c r="F183" s="231" t="s">
        <v>1267</v>
      </c>
      <c r="G183" s="39"/>
      <c r="H183" s="39"/>
      <c r="I183" s="232"/>
      <c r="J183" s="39"/>
      <c r="K183" s="39"/>
      <c r="L183" s="43"/>
      <c r="M183" s="233"/>
      <c r="N183" s="234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167</v>
      </c>
      <c r="AU183" s="16" t="s">
        <v>88</v>
      </c>
    </row>
    <row r="184" s="12" customFormat="1" ht="22.8" customHeight="1">
      <c r="A184" s="12"/>
      <c r="B184" s="201"/>
      <c r="C184" s="202"/>
      <c r="D184" s="203" t="s">
        <v>77</v>
      </c>
      <c r="E184" s="215" t="s">
        <v>1269</v>
      </c>
      <c r="F184" s="215" t="s">
        <v>1270</v>
      </c>
      <c r="G184" s="202"/>
      <c r="H184" s="202"/>
      <c r="I184" s="205"/>
      <c r="J184" s="216">
        <f>BK184</f>
        <v>0</v>
      </c>
      <c r="K184" s="202"/>
      <c r="L184" s="207"/>
      <c r="M184" s="208"/>
      <c r="N184" s="209"/>
      <c r="O184" s="209"/>
      <c r="P184" s="210">
        <f>SUM(P185:P192)</f>
        <v>0</v>
      </c>
      <c r="Q184" s="209"/>
      <c r="R184" s="210">
        <f>SUM(R185:R192)</f>
        <v>0</v>
      </c>
      <c r="S184" s="209"/>
      <c r="T184" s="211">
        <f>SUM(T185:T192)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2" t="s">
        <v>86</v>
      </c>
      <c r="AT184" s="213" t="s">
        <v>77</v>
      </c>
      <c r="AU184" s="213" t="s">
        <v>86</v>
      </c>
      <c r="AY184" s="212" t="s">
        <v>158</v>
      </c>
      <c r="BK184" s="214">
        <f>SUM(BK185:BK192)</f>
        <v>0</v>
      </c>
    </row>
    <row r="185" s="2" customFormat="1" ht="16.5" customHeight="1">
      <c r="A185" s="37"/>
      <c r="B185" s="38"/>
      <c r="C185" s="256" t="s">
        <v>333</v>
      </c>
      <c r="D185" s="256" t="s">
        <v>255</v>
      </c>
      <c r="E185" s="257" t="s">
        <v>1271</v>
      </c>
      <c r="F185" s="258" t="s">
        <v>1272</v>
      </c>
      <c r="G185" s="259" t="s">
        <v>1149</v>
      </c>
      <c r="H185" s="260">
        <v>3</v>
      </c>
      <c r="I185" s="261"/>
      <c r="J185" s="262">
        <f>ROUND(I185*H185,2)</f>
        <v>0</v>
      </c>
      <c r="K185" s="258" t="s">
        <v>1</v>
      </c>
      <c r="L185" s="263"/>
      <c r="M185" s="264" t="s">
        <v>1</v>
      </c>
      <c r="N185" s="265" t="s">
        <v>43</v>
      </c>
      <c r="O185" s="90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8" t="s">
        <v>213</v>
      </c>
      <c r="AT185" s="228" t="s">
        <v>255</v>
      </c>
      <c r="AU185" s="228" t="s">
        <v>88</v>
      </c>
      <c r="AY185" s="16" t="s">
        <v>158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6" t="s">
        <v>86</v>
      </c>
      <c r="BK185" s="229">
        <f>ROUND(I185*H185,2)</f>
        <v>0</v>
      </c>
      <c r="BL185" s="16" t="s">
        <v>165</v>
      </c>
      <c r="BM185" s="228" t="s">
        <v>1273</v>
      </c>
    </row>
    <row r="186" s="2" customFormat="1">
      <c r="A186" s="37"/>
      <c r="B186" s="38"/>
      <c r="C186" s="39"/>
      <c r="D186" s="230" t="s">
        <v>167</v>
      </c>
      <c r="E186" s="39"/>
      <c r="F186" s="231" t="s">
        <v>1272</v>
      </c>
      <c r="G186" s="39"/>
      <c r="H186" s="39"/>
      <c r="I186" s="232"/>
      <c r="J186" s="39"/>
      <c r="K186" s="39"/>
      <c r="L186" s="43"/>
      <c r="M186" s="233"/>
      <c r="N186" s="234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167</v>
      </c>
      <c r="AU186" s="16" t="s">
        <v>88</v>
      </c>
    </row>
    <row r="187" s="2" customFormat="1" ht="16.5" customHeight="1">
      <c r="A187" s="37"/>
      <c r="B187" s="38"/>
      <c r="C187" s="256" t="s">
        <v>343</v>
      </c>
      <c r="D187" s="256" t="s">
        <v>255</v>
      </c>
      <c r="E187" s="257" t="s">
        <v>1274</v>
      </c>
      <c r="F187" s="258" t="s">
        <v>1275</v>
      </c>
      <c r="G187" s="259" t="s">
        <v>1149</v>
      </c>
      <c r="H187" s="260">
        <v>1</v>
      </c>
      <c r="I187" s="261"/>
      <c r="J187" s="262">
        <f>ROUND(I187*H187,2)</f>
        <v>0</v>
      </c>
      <c r="K187" s="258" t="s">
        <v>1</v>
      </c>
      <c r="L187" s="263"/>
      <c r="M187" s="264" t="s">
        <v>1</v>
      </c>
      <c r="N187" s="265" t="s">
        <v>43</v>
      </c>
      <c r="O187" s="90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213</v>
      </c>
      <c r="AT187" s="228" t="s">
        <v>255</v>
      </c>
      <c r="AU187" s="228" t="s">
        <v>88</v>
      </c>
      <c r="AY187" s="16" t="s">
        <v>158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86</v>
      </c>
      <c r="BK187" s="229">
        <f>ROUND(I187*H187,2)</f>
        <v>0</v>
      </c>
      <c r="BL187" s="16" t="s">
        <v>165</v>
      </c>
      <c r="BM187" s="228" t="s">
        <v>1276</v>
      </c>
    </row>
    <row r="188" s="2" customFormat="1">
      <c r="A188" s="37"/>
      <c r="B188" s="38"/>
      <c r="C188" s="39"/>
      <c r="D188" s="230" t="s">
        <v>167</v>
      </c>
      <c r="E188" s="39"/>
      <c r="F188" s="231" t="s">
        <v>1275</v>
      </c>
      <c r="G188" s="39"/>
      <c r="H188" s="39"/>
      <c r="I188" s="232"/>
      <c r="J188" s="39"/>
      <c r="K188" s="39"/>
      <c r="L188" s="43"/>
      <c r="M188" s="233"/>
      <c r="N188" s="234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167</v>
      </c>
      <c r="AU188" s="16" t="s">
        <v>88</v>
      </c>
    </row>
    <row r="189" s="2" customFormat="1" ht="16.5" customHeight="1">
      <c r="A189" s="37"/>
      <c r="B189" s="38"/>
      <c r="C189" s="256" t="s">
        <v>349</v>
      </c>
      <c r="D189" s="256" t="s">
        <v>255</v>
      </c>
      <c r="E189" s="257" t="s">
        <v>1277</v>
      </c>
      <c r="F189" s="258" t="s">
        <v>1278</v>
      </c>
      <c r="G189" s="259" t="s">
        <v>1209</v>
      </c>
      <c r="H189" s="260">
        <v>1</v>
      </c>
      <c r="I189" s="261"/>
      <c r="J189" s="262">
        <f>ROUND(I189*H189,2)</f>
        <v>0</v>
      </c>
      <c r="K189" s="258" t="s">
        <v>1</v>
      </c>
      <c r="L189" s="263"/>
      <c r="M189" s="264" t="s">
        <v>1</v>
      </c>
      <c r="N189" s="265" t="s">
        <v>43</v>
      </c>
      <c r="O189" s="90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213</v>
      </c>
      <c r="AT189" s="228" t="s">
        <v>255</v>
      </c>
      <c r="AU189" s="228" t="s">
        <v>88</v>
      </c>
      <c r="AY189" s="16" t="s">
        <v>158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86</v>
      </c>
      <c r="BK189" s="229">
        <f>ROUND(I189*H189,2)</f>
        <v>0</v>
      </c>
      <c r="BL189" s="16" t="s">
        <v>165</v>
      </c>
      <c r="BM189" s="228" t="s">
        <v>1279</v>
      </c>
    </row>
    <row r="190" s="2" customFormat="1">
      <c r="A190" s="37"/>
      <c r="B190" s="38"/>
      <c r="C190" s="39"/>
      <c r="D190" s="230" t="s">
        <v>167</v>
      </c>
      <c r="E190" s="39"/>
      <c r="F190" s="231" t="s">
        <v>1278</v>
      </c>
      <c r="G190" s="39"/>
      <c r="H190" s="39"/>
      <c r="I190" s="232"/>
      <c r="J190" s="39"/>
      <c r="K190" s="39"/>
      <c r="L190" s="43"/>
      <c r="M190" s="233"/>
      <c r="N190" s="234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167</v>
      </c>
      <c r="AU190" s="16" t="s">
        <v>88</v>
      </c>
    </row>
    <row r="191" s="2" customFormat="1" ht="16.5" customHeight="1">
      <c r="A191" s="37"/>
      <c r="B191" s="38"/>
      <c r="C191" s="256" t="s">
        <v>357</v>
      </c>
      <c r="D191" s="256" t="s">
        <v>255</v>
      </c>
      <c r="E191" s="257" t="s">
        <v>903</v>
      </c>
      <c r="F191" s="258" t="s">
        <v>1280</v>
      </c>
      <c r="G191" s="259" t="s">
        <v>1209</v>
      </c>
      <c r="H191" s="260">
        <v>1</v>
      </c>
      <c r="I191" s="261"/>
      <c r="J191" s="262">
        <f>ROUND(I191*H191,2)</f>
        <v>0</v>
      </c>
      <c r="K191" s="258" t="s">
        <v>1</v>
      </c>
      <c r="L191" s="263"/>
      <c r="M191" s="264" t="s">
        <v>1</v>
      </c>
      <c r="N191" s="265" t="s">
        <v>43</v>
      </c>
      <c r="O191" s="90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213</v>
      </c>
      <c r="AT191" s="228" t="s">
        <v>255</v>
      </c>
      <c r="AU191" s="228" t="s">
        <v>88</v>
      </c>
      <c r="AY191" s="16" t="s">
        <v>158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86</v>
      </c>
      <c r="BK191" s="229">
        <f>ROUND(I191*H191,2)</f>
        <v>0</v>
      </c>
      <c r="BL191" s="16" t="s">
        <v>165</v>
      </c>
      <c r="BM191" s="228" t="s">
        <v>1281</v>
      </c>
    </row>
    <row r="192" s="2" customFormat="1">
      <c r="A192" s="37"/>
      <c r="B192" s="38"/>
      <c r="C192" s="39"/>
      <c r="D192" s="230" t="s">
        <v>167</v>
      </c>
      <c r="E192" s="39"/>
      <c r="F192" s="231" t="s">
        <v>1280</v>
      </c>
      <c r="G192" s="39"/>
      <c r="H192" s="39"/>
      <c r="I192" s="232"/>
      <c r="J192" s="39"/>
      <c r="K192" s="39"/>
      <c r="L192" s="43"/>
      <c r="M192" s="233"/>
      <c r="N192" s="234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167</v>
      </c>
      <c r="AU192" s="16" t="s">
        <v>88</v>
      </c>
    </row>
    <row r="193" s="12" customFormat="1" ht="25.92" customHeight="1">
      <c r="A193" s="12"/>
      <c r="B193" s="201"/>
      <c r="C193" s="202"/>
      <c r="D193" s="203" t="s">
        <v>77</v>
      </c>
      <c r="E193" s="204" t="s">
        <v>1282</v>
      </c>
      <c r="F193" s="204" t="s">
        <v>1283</v>
      </c>
      <c r="G193" s="202"/>
      <c r="H193" s="202"/>
      <c r="I193" s="205"/>
      <c r="J193" s="206">
        <f>BK193</f>
        <v>0</v>
      </c>
      <c r="K193" s="202"/>
      <c r="L193" s="207"/>
      <c r="M193" s="208"/>
      <c r="N193" s="209"/>
      <c r="O193" s="209"/>
      <c r="P193" s="210">
        <f>SUM(P194:P195)</f>
        <v>0</v>
      </c>
      <c r="Q193" s="209"/>
      <c r="R193" s="210">
        <f>SUM(R194:R195)</f>
        <v>0</v>
      </c>
      <c r="S193" s="209"/>
      <c r="T193" s="211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2" t="s">
        <v>86</v>
      </c>
      <c r="AT193" s="213" t="s">
        <v>77</v>
      </c>
      <c r="AU193" s="213" t="s">
        <v>78</v>
      </c>
      <c r="AY193" s="212" t="s">
        <v>158</v>
      </c>
      <c r="BK193" s="214">
        <f>SUM(BK194:BK195)</f>
        <v>0</v>
      </c>
    </row>
    <row r="194" s="2" customFormat="1" ht="16.5" customHeight="1">
      <c r="A194" s="37"/>
      <c r="B194" s="38"/>
      <c r="C194" s="217" t="s">
        <v>363</v>
      </c>
      <c r="D194" s="217" t="s">
        <v>160</v>
      </c>
      <c r="E194" s="218" t="s">
        <v>1284</v>
      </c>
      <c r="F194" s="219" t="s">
        <v>1285</v>
      </c>
      <c r="G194" s="220" t="s">
        <v>1286</v>
      </c>
      <c r="H194" s="221">
        <v>28</v>
      </c>
      <c r="I194" s="222"/>
      <c r="J194" s="223">
        <f>ROUND(I194*H194,2)</f>
        <v>0</v>
      </c>
      <c r="K194" s="219" t="s">
        <v>1</v>
      </c>
      <c r="L194" s="43"/>
      <c r="M194" s="224" t="s">
        <v>1</v>
      </c>
      <c r="N194" s="225" t="s">
        <v>43</v>
      </c>
      <c r="O194" s="90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8" t="s">
        <v>165</v>
      </c>
      <c r="AT194" s="228" t="s">
        <v>160</v>
      </c>
      <c r="AU194" s="228" t="s">
        <v>86</v>
      </c>
      <c r="AY194" s="16" t="s">
        <v>158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6" t="s">
        <v>86</v>
      </c>
      <c r="BK194" s="229">
        <f>ROUND(I194*H194,2)</f>
        <v>0</v>
      </c>
      <c r="BL194" s="16" t="s">
        <v>165</v>
      </c>
      <c r="BM194" s="228" t="s">
        <v>914</v>
      </c>
    </row>
    <row r="195" s="2" customFormat="1">
      <c r="A195" s="37"/>
      <c r="B195" s="38"/>
      <c r="C195" s="39"/>
      <c r="D195" s="230" t="s">
        <v>167</v>
      </c>
      <c r="E195" s="39"/>
      <c r="F195" s="231" t="s">
        <v>1285</v>
      </c>
      <c r="G195" s="39"/>
      <c r="H195" s="39"/>
      <c r="I195" s="232"/>
      <c r="J195" s="39"/>
      <c r="K195" s="39"/>
      <c r="L195" s="43"/>
      <c r="M195" s="267"/>
      <c r="N195" s="268"/>
      <c r="O195" s="269"/>
      <c r="P195" s="269"/>
      <c r="Q195" s="269"/>
      <c r="R195" s="269"/>
      <c r="S195" s="269"/>
      <c r="T195" s="270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167</v>
      </c>
      <c r="AU195" s="16" t="s">
        <v>86</v>
      </c>
    </row>
    <row r="196" s="2" customFormat="1" ht="6.96" customHeight="1">
      <c r="A196" s="37"/>
      <c r="B196" s="65"/>
      <c r="C196" s="66"/>
      <c r="D196" s="66"/>
      <c r="E196" s="66"/>
      <c r="F196" s="66"/>
      <c r="G196" s="66"/>
      <c r="H196" s="66"/>
      <c r="I196" s="66"/>
      <c r="J196" s="66"/>
      <c r="K196" s="66"/>
      <c r="L196" s="43"/>
      <c r="M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</row>
  </sheetData>
  <sheetProtection sheet="1" autoFilter="0" formatColumns="0" formatRows="0" objects="1" scenarios="1" spinCount="100000" saltValue="WD/3MvO5Am6mTXsHUdNqbcaR+7Ae7kkVvT6R/C12v1/2eW+1jmGPDqiKbO2aPFSfl6WMXQF9VTA15/AoWtMoVA==" hashValue="wQzD+459vwqmZWe/K+N7F+DPKHqY1Jz+I5KYaz03CZPM0GWgLXSk6/Zdrndqt80xgBz7PQoQFdHNEY6p3Ermtg==" algorithmName="SHA-512" password="CC35"/>
  <autoFilter ref="C124:K19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hidden="1" s="1" customFormat="1" ht="24.96" customHeight="1">
      <c r="B4" s="19"/>
      <c r="D4" s="137" t="s">
        <v>110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>K.Vary, úpravy nástupních prostor a komunikací u Tržnice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111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1287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26. 3. 2020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28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">
        <v>32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">
        <v>35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59.25" customHeight="1">
      <c r="A27" s="144"/>
      <c r="B27" s="145"/>
      <c r="C27" s="144"/>
      <c r="D27" s="144"/>
      <c r="E27" s="146" t="s">
        <v>37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38</v>
      </c>
      <c r="E30" s="37"/>
      <c r="F30" s="37"/>
      <c r="G30" s="37"/>
      <c r="H30" s="37"/>
      <c r="I30" s="37"/>
      <c r="J30" s="150">
        <f>ROUND(J132,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40</v>
      </c>
      <c r="G32" s="37"/>
      <c r="H32" s="37"/>
      <c r="I32" s="151" t="s">
        <v>39</v>
      </c>
      <c r="J32" s="151" t="s">
        <v>41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42</v>
      </c>
      <c r="E33" s="139" t="s">
        <v>43</v>
      </c>
      <c r="F33" s="153">
        <f>ROUND((SUM(BE132:BE921)),  2)</f>
        <v>0</v>
      </c>
      <c r="G33" s="37"/>
      <c r="H33" s="37"/>
      <c r="I33" s="154">
        <v>0.20999999999999999</v>
      </c>
      <c r="J33" s="153">
        <f>ROUND(((SUM(BE132:BE921))*I33),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44</v>
      </c>
      <c r="F34" s="153">
        <f>ROUND((SUM(BF132:BF921)),  2)</f>
        <v>0</v>
      </c>
      <c r="G34" s="37"/>
      <c r="H34" s="37"/>
      <c r="I34" s="154">
        <v>0.14999999999999999</v>
      </c>
      <c r="J34" s="153">
        <f>ROUND(((SUM(BF132:BF921))*I34),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45</v>
      </c>
      <c r="F35" s="153">
        <f>ROUND((SUM(BG132:BG921)),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46</v>
      </c>
      <c r="F36" s="153">
        <f>ROUND((SUM(BH132:BH921)),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47</v>
      </c>
      <c r="F37" s="153">
        <f>ROUND((SUM(BI132:BI921)),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51</v>
      </c>
      <c r="E50" s="163"/>
      <c r="F50" s="163"/>
      <c r="G50" s="162" t="s">
        <v>52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53</v>
      </c>
      <c r="E61" s="165"/>
      <c r="F61" s="166" t="s">
        <v>54</v>
      </c>
      <c r="G61" s="164" t="s">
        <v>53</v>
      </c>
      <c r="H61" s="165"/>
      <c r="I61" s="165"/>
      <c r="J61" s="167" t="s">
        <v>54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55</v>
      </c>
      <c r="E65" s="168"/>
      <c r="F65" s="168"/>
      <c r="G65" s="162" t="s">
        <v>56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53</v>
      </c>
      <c r="E76" s="165"/>
      <c r="F76" s="166" t="s">
        <v>54</v>
      </c>
      <c r="G76" s="164" t="s">
        <v>53</v>
      </c>
      <c r="H76" s="165"/>
      <c r="I76" s="165"/>
      <c r="J76" s="167" t="s">
        <v>54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K.Vary, úpravy nástupních prostor a komunikací u Tržnice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SO 101 - Komunikace 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Karlovy Vary</v>
      </c>
      <c r="G89" s="39"/>
      <c r="H89" s="39"/>
      <c r="I89" s="31" t="s">
        <v>23</v>
      </c>
      <c r="J89" s="78" t="str">
        <f>IF(J12="","",J12)</f>
        <v>26. 3. 2020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 xml:space="preserve"> </v>
      </c>
      <c r="G91" s="39"/>
      <c r="H91" s="39"/>
      <c r="I91" s="31" t="s">
        <v>31</v>
      </c>
      <c r="J91" s="35" t="str">
        <f>E21</f>
        <v>BPO spol.s r.o.Ostrov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>Jitka Durdíková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114</v>
      </c>
      <c r="D94" s="175"/>
      <c r="E94" s="175"/>
      <c r="F94" s="175"/>
      <c r="G94" s="175"/>
      <c r="H94" s="175"/>
      <c r="I94" s="175"/>
      <c r="J94" s="176" t="s">
        <v>115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116</v>
      </c>
      <c r="D96" s="39"/>
      <c r="E96" s="39"/>
      <c r="F96" s="39"/>
      <c r="G96" s="39"/>
      <c r="H96" s="39"/>
      <c r="I96" s="39"/>
      <c r="J96" s="109">
        <f>J132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117</v>
      </c>
    </row>
    <row r="97" s="9" customFormat="1" ht="24.96" customHeight="1">
      <c r="A97" s="9"/>
      <c r="B97" s="178"/>
      <c r="C97" s="179"/>
      <c r="D97" s="180" t="s">
        <v>118</v>
      </c>
      <c r="E97" s="181"/>
      <c r="F97" s="181"/>
      <c r="G97" s="181"/>
      <c r="H97" s="181"/>
      <c r="I97" s="181"/>
      <c r="J97" s="182">
        <f>J133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119</v>
      </c>
      <c r="E98" s="187"/>
      <c r="F98" s="187"/>
      <c r="G98" s="187"/>
      <c r="H98" s="187"/>
      <c r="I98" s="187"/>
      <c r="J98" s="188">
        <f>J134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120</v>
      </c>
      <c r="E99" s="187"/>
      <c r="F99" s="187"/>
      <c r="G99" s="187"/>
      <c r="H99" s="187"/>
      <c r="I99" s="187"/>
      <c r="J99" s="188">
        <f>J248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122</v>
      </c>
      <c r="E100" s="187"/>
      <c r="F100" s="187"/>
      <c r="G100" s="187"/>
      <c r="H100" s="187"/>
      <c r="I100" s="187"/>
      <c r="J100" s="188">
        <f>J253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123</v>
      </c>
      <c r="E101" s="187"/>
      <c r="F101" s="187"/>
      <c r="G101" s="187"/>
      <c r="H101" s="187"/>
      <c r="I101" s="187"/>
      <c r="J101" s="188">
        <f>J258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124</v>
      </c>
      <c r="E102" s="187"/>
      <c r="F102" s="187"/>
      <c r="G102" s="187"/>
      <c r="H102" s="187"/>
      <c r="I102" s="187"/>
      <c r="J102" s="188">
        <f>J419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125</v>
      </c>
      <c r="E103" s="187"/>
      <c r="F103" s="187"/>
      <c r="G103" s="187"/>
      <c r="H103" s="187"/>
      <c r="I103" s="187"/>
      <c r="J103" s="188">
        <f>J434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126</v>
      </c>
      <c r="E104" s="187"/>
      <c r="F104" s="187"/>
      <c r="G104" s="187"/>
      <c r="H104" s="187"/>
      <c r="I104" s="187"/>
      <c r="J104" s="188">
        <f>J511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4"/>
      <c r="C105" s="185"/>
      <c r="D105" s="186" t="s">
        <v>1288</v>
      </c>
      <c r="E105" s="187"/>
      <c r="F105" s="187"/>
      <c r="G105" s="187"/>
      <c r="H105" s="187"/>
      <c r="I105" s="187"/>
      <c r="J105" s="188">
        <f>J512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84"/>
      <c r="C106" s="185"/>
      <c r="D106" s="186" t="s">
        <v>129</v>
      </c>
      <c r="E106" s="187"/>
      <c r="F106" s="187"/>
      <c r="G106" s="187"/>
      <c r="H106" s="187"/>
      <c r="I106" s="187"/>
      <c r="J106" s="188">
        <f>J743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131</v>
      </c>
      <c r="E107" s="187"/>
      <c r="F107" s="187"/>
      <c r="G107" s="187"/>
      <c r="H107" s="187"/>
      <c r="I107" s="187"/>
      <c r="J107" s="188">
        <f>J820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132</v>
      </c>
      <c r="E108" s="187"/>
      <c r="F108" s="187"/>
      <c r="G108" s="187"/>
      <c r="H108" s="187"/>
      <c r="I108" s="187"/>
      <c r="J108" s="188">
        <f>J867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78"/>
      <c r="C109" s="179"/>
      <c r="D109" s="180" t="s">
        <v>133</v>
      </c>
      <c r="E109" s="181"/>
      <c r="F109" s="181"/>
      <c r="G109" s="181"/>
      <c r="H109" s="181"/>
      <c r="I109" s="181"/>
      <c r="J109" s="182">
        <f>J870</f>
        <v>0</v>
      </c>
      <c r="K109" s="179"/>
      <c r="L109" s="18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8"/>
      <c r="C110" s="179"/>
      <c r="D110" s="180" t="s">
        <v>1186</v>
      </c>
      <c r="E110" s="181"/>
      <c r="F110" s="181"/>
      <c r="G110" s="181"/>
      <c r="H110" s="181"/>
      <c r="I110" s="181"/>
      <c r="J110" s="182">
        <f>J871</f>
        <v>0</v>
      </c>
      <c r="K110" s="179"/>
      <c r="L110" s="18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84"/>
      <c r="C111" s="185"/>
      <c r="D111" s="186" t="s">
        <v>1189</v>
      </c>
      <c r="E111" s="187"/>
      <c r="F111" s="187"/>
      <c r="G111" s="187"/>
      <c r="H111" s="187"/>
      <c r="I111" s="187"/>
      <c r="J111" s="188">
        <f>J872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78"/>
      <c r="C112" s="179"/>
      <c r="D112" s="180" t="s">
        <v>142</v>
      </c>
      <c r="E112" s="181"/>
      <c r="F112" s="181"/>
      <c r="G112" s="181"/>
      <c r="H112" s="181"/>
      <c r="I112" s="181"/>
      <c r="J112" s="182">
        <f>J919</f>
        <v>0</v>
      </c>
      <c r="K112" s="179"/>
      <c r="L112" s="183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8" s="2" customFormat="1" ht="6.96" customHeight="1">
      <c r="A118" s="37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4.96" customHeight="1">
      <c r="A119" s="37"/>
      <c r="B119" s="38"/>
      <c r="C119" s="22" t="s">
        <v>143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16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9"/>
      <c r="D122" s="39"/>
      <c r="E122" s="173" t="str">
        <f>E7</f>
        <v>K.Vary, úpravy nástupních prostor a komunikací u Tržnice</v>
      </c>
      <c r="F122" s="31"/>
      <c r="G122" s="31"/>
      <c r="H122" s="31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111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E9</f>
        <v xml:space="preserve">SO 101 - Komunikace </v>
      </c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21</v>
      </c>
      <c r="D126" s="39"/>
      <c r="E126" s="39"/>
      <c r="F126" s="26" t="str">
        <f>F12</f>
        <v>Karlovy Vary</v>
      </c>
      <c r="G126" s="39"/>
      <c r="H126" s="39"/>
      <c r="I126" s="31" t="s">
        <v>23</v>
      </c>
      <c r="J126" s="78" t="str">
        <f>IF(J12="","",J12)</f>
        <v>26. 3. 2020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25</v>
      </c>
      <c r="D128" s="39"/>
      <c r="E128" s="39"/>
      <c r="F128" s="26" t="str">
        <f>E15</f>
        <v xml:space="preserve"> </v>
      </c>
      <c r="G128" s="39"/>
      <c r="H128" s="39"/>
      <c r="I128" s="31" t="s">
        <v>31</v>
      </c>
      <c r="J128" s="35" t="str">
        <f>E21</f>
        <v>BPO spol.s r.o.Ostrov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29</v>
      </c>
      <c r="D129" s="39"/>
      <c r="E129" s="39"/>
      <c r="F129" s="26" t="str">
        <f>IF(E18="","",E18)</f>
        <v>Vyplň údaj</v>
      </c>
      <c r="G129" s="39"/>
      <c r="H129" s="39"/>
      <c r="I129" s="31" t="s">
        <v>34</v>
      </c>
      <c r="J129" s="35" t="str">
        <f>E24</f>
        <v>Jitka Durdíková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190"/>
      <c r="B131" s="191"/>
      <c r="C131" s="192" t="s">
        <v>144</v>
      </c>
      <c r="D131" s="193" t="s">
        <v>63</v>
      </c>
      <c r="E131" s="193" t="s">
        <v>59</v>
      </c>
      <c r="F131" s="193" t="s">
        <v>60</v>
      </c>
      <c r="G131" s="193" t="s">
        <v>145</v>
      </c>
      <c r="H131" s="193" t="s">
        <v>146</v>
      </c>
      <c r="I131" s="193" t="s">
        <v>147</v>
      </c>
      <c r="J131" s="193" t="s">
        <v>115</v>
      </c>
      <c r="K131" s="194" t="s">
        <v>148</v>
      </c>
      <c r="L131" s="195"/>
      <c r="M131" s="99" t="s">
        <v>1</v>
      </c>
      <c r="N131" s="100" t="s">
        <v>42</v>
      </c>
      <c r="O131" s="100" t="s">
        <v>149</v>
      </c>
      <c r="P131" s="100" t="s">
        <v>150</v>
      </c>
      <c r="Q131" s="100" t="s">
        <v>151</v>
      </c>
      <c r="R131" s="100" t="s">
        <v>152</v>
      </c>
      <c r="S131" s="100" t="s">
        <v>153</v>
      </c>
      <c r="T131" s="101" t="s">
        <v>154</v>
      </c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</row>
    <row r="132" s="2" customFormat="1" ht="22.8" customHeight="1">
      <c r="A132" s="37"/>
      <c r="B132" s="38"/>
      <c r="C132" s="106" t="s">
        <v>155</v>
      </c>
      <c r="D132" s="39"/>
      <c r="E132" s="39"/>
      <c r="F132" s="39"/>
      <c r="G132" s="39"/>
      <c r="H132" s="39"/>
      <c r="I132" s="39"/>
      <c r="J132" s="196">
        <f>BK132</f>
        <v>0</v>
      </c>
      <c r="K132" s="39"/>
      <c r="L132" s="43"/>
      <c r="M132" s="102"/>
      <c r="N132" s="197"/>
      <c r="O132" s="103"/>
      <c r="P132" s="198">
        <f>P133+P870+P871+P919</f>
        <v>0</v>
      </c>
      <c r="Q132" s="103"/>
      <c r="R132" s="198">
        <f>R133+R870+R871+R919</f>
        <v>1181.3672292700001</v>
      </c>
      <c r="S132" s="103"/>
      <c r="T132" s="199">
        <f>T133+T870+T871+T919</f>
        <v>2568.5533200000004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77</v>
      </c>
      <c r="AU132" s="16" t="s">
        <v>117</v>
      </c>
      <c r="BK132" s="200">
        <f>BK133+BK870+BK871+BK919</f>
        <v>0</v>
      </c>
    </row>
    <row r="133" s="12" customFormat="1" ht="25.92" customHeight="1">
      <c r="A133" s="12"/>
      <c r="B133" s="201"/>
      <c r="C133" s="202"/>
      <c r="D133" s="203" t="s">
        <v>77</v>
      </c>
      <c r="E133" s="204" t="s">
        <v>156</v>
      </c>
      <c r="F133" s="204" t="s">
        <v>157</v>
      </c>
      <c r="G133" s="202"/>
      <c r="H133" s="202"/>
      <c r="I133" s="205"/>
      <c r="J133" s="206">
        <f>BK133</f>
        <v>0</v>
      </c>
      <c r="K133" s="202"/>
      <c r="L133" s="207"/>
      <c r="M133" s="208"/>
      <c r="N133" s="209"/>
      <c r="O133" s="209"/>
      <c r="P133" s="210">
        <f>P134+P248+P253+P258+P419+P434+P511+P820+P867</f>
        <v>0</v>
      </c>
      <c r="Q133" s="209"/>
      <c r="R133" s="210">
        <f>R134+R248+R253+R258+R419+R434+R511+R820+R867</f>
        <v>1174.95353727</v>
      </c>
      <c r="S133" s="209"/>
      <c r="T133" s="211">
        <f>T134+T248+T253+T258+T419+T434+T511+T820+T867</f>
        <v>2568.5533200000004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86</v>
      </c>
      <c r="AT133" s="213" t="s">
        <v>77</v>
      </c>
      <c r="AU133" s="213" t="s">
        <v>78</v>
      </c>
      <c r="AY133" s="212" t="s">
        <v>158</v>
      </c>
      <c r="BK133" s="214">
        <f>BK134+BK248+BK253+BK258+BK419+BK434+BK511+BK820+BK867</f>
        <v>0</v>
      </c>
    </row>
    <row r="134" s="12" customFormat="1" ht="22.8" customHeight="1">
      <c r="A134" s="12"/>
      <c r="B134" s="201"/>
      <c r="C134" s="202"/>
      <c r="D134" s="203" t="s">
        <v>77</v>
      </c>
      <c r="E134" s="215" t="s">
        <v>86</v>
      </c>
      <c r="F134" s="215" t="s">
        <v>159</v>
      </c>
      <c r="G134" s="202"/>
      <c r="H134" s="202"/>
      <c r="I134" s="205"/>
      <c r="J134" s="216">
        <f>BK134</f>
        <v>0</v>
      </c>
      <c r="K134" s="202"/>
      <c r="L134" s="207"/>
      <c r="M134" s="208"/>
      <c r="N134" s="209"/>
      <c r="O134" s="209"/>
      <c r="P134" s="210">
        <f>SUM(P135:P247)</f>
        <v>0</v>
      </c>
      <c r="Q134" s="209"/>
      <c r="R134" s="210">
        <f>SUM(R135:R247)</f>
        <v>0</v>
      </c>
      <c r="S134" s="209"/>
      <c r="T134" s="211">
        <f>SUM(T135:T247)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2" t="s">
        <v>86</v>
      </c>
      <c r="AT134" s="213" t="s">
        <v>77</v>
      </c>
      <c r="AU134" s="213" t="s">
        <v>86</v>
      </c>
      <c r="AY134" s="212" t="s">
        <v>158</v>
      </c>
      <c r="BK134" s="214">
        <f>SUM(BK135:BK247)</f>
        <v>0</v>
      </c>
    </row>
    <row r="135" s="2" customFormat="1">
      <c r="A135" s="37"/>
      <c r="B135" s="38"/>
      <c r="C135" s="217" t="s">
        <v>86</v>
      </c>
      <c r="D135" s="217" t="s">
        <v>160</v>
      </c>
      <c r="E135" s="218" t="s">
        <v>1289</v>
      </c>
      <c r="F135" s="219" t="s">
        <v>1290</v>
      </c>
      <c r="G135" s="220" t="s">
        <v>163</v>
      </c>
      <c r="H135" s="221">
        <v>2574.7399999999998</v>
      </c>
      <c r="I135" s="222"/>
      <c r="J135" s="223">
        <f>ROUND(I135*H135,2)</f>
        <v>0</v>
      </c>
      <c r="K135" s="219" t="s">
        <v>164</v>
      </c>
      <c r="L135" s="43"/>
      <c r="M135" s="224" t="s">
        <v>1</v>
      </c>
      <c r="N135" s="225" t="s">
        <v>43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165</v>
      </c>
      <c r="AT135" s="228" t="s">
        <v>160</v>
      </c>
      <c r="AU135" s="228" t="s">
        <v>88</v>
      </c>
      <c r="AY135" s="16" t="s">
        <v>158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86</v>
      </c>
      <c r="BK135" s="229">
        <f>ROUND(I135*H135,2)</f>
        <v>0</v>
      </c>
      <c r="BL135" s="16" t="s">
        <v>165</v>
      </c>
      <c r="BM135" s="228" t="s">
        <v>1291</v>
      </c>
    </row>
    <row r="136" s="2" customFormat="1">
      <c r="A136" s="37"/>
      <c r="B136" s="38"/>
      <c r="C136" s="39"/>
      <c r="D136" s="230" t="s">
        <v>167</v>
      </c>
      <c r="E136" s="39"/>
      <c r="F136" s="231" t="s">
        <v>1292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167</v>
      </c>
      <c r="AU136" s="16" t="s">
        <v>88</v>
      </c>
    </row>
    <row r="137" s="14" customFormat="1">
      <c r="A137" s="14"/>
      <c r="B137" s="246"/>
      <c r="C137" s="247"/>
      <c r="D137" s="230" t="s">
        <v>169</v>
      </c>
      <c r="E137" s="248" t="s">
        <v>1</v>
      </c>
      <c r="F137" s="249" t="s">
        <v>1293</v>
      </c>
      <c r="G137" s="247"/>
      <c r="H137" s="248" t="s">
        <v>1</v>
      </c>
      <c r="I137" s="250"/>
      <c r="J137" s="247"/>
      <c r="K137" s="247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169</v>
      </c>
      <c r="AU137" s="255" t="s">
        <v>88</v>
      </c>
      <c r="AV137" s="14" t="s">
        <v>86</v>
      </c>
      <c r="AW137" s="14" t="s">
        <v>33</v>
      </c>
      <c r="AX137" s="14" t="s">
        <v>78</v>
      </c>
      <c r="AY137" s="255" t="s">
        <v>158</v>
      </c>
    </row>
    <row r="138" s="14" customFormat="1">
      <c r="A138" s="14"/>
      <c r="B138" s="246"/>
      <c r="C138" s="247"/>
      <c r="D138" s="230" t="s">
        <v>169</v>
      </c>
      <c r="E138" s="248" t="s">
        <v>1</v>
      </c>
      <c r="F138" s="249" t="s">
        <v>1294</v>
      </c>
      <c r="G138" s="247"/>
      <c r="H138" s="248" t="s">
        <v>1</v>
      </c>
      <c r="I138" s="250"/>
      <c r="J138" s="247"/>
      <c r="K138" s="247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169</v>
      </c>
      <c r="AU138" s="255" t="s">
        <v>88</v>
      </c>
      <c r="AV138" s="14" t="s">
        <v>86</v>
      </c>
      <c r="AW138" s="14" t="s">
        <v>33</v>
      </c>
      <c r="AX138" s="14" t="s">
        <v>78</v>
      </c>
      <c r="AY138" s="255" t="s">
        <v>158</v>
      </c>
    </row>
    <row r="139" s="13" customFormat="1">
      <c r="A139" s="13"/>
      <c r="B139" s="235"/>
      <c r="C139" s="236"/>
      <c r="D139" s="230" t="s">
        <v>169</v>
      </c>
      <c r="E139" s="237" t="s">
        <v>1</v>
      </c>
      <c r="F139" s="238" t="s">
        <v>1295</v>
      </c>
      <c r="G139" s="236"/>
      <c r="H139" s="239">
        <v>1150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169</v>
      </c>
      <c r="AU139" s="245" t="s">
        <v>88</v>
      </c>
      <c r="AV139" s="13" t="s">
        <v>88</v>
      </c>
      <c r="AW139" s="13" t="s">
        <v>33</v>
      </c>
      <c r="AX139" s="13" t="s">
        <v>78</v>
      </c>
      <c r="AY139" s="245" t="s">
        <v>158</v>
      </c>
    </row>
    <row r="140" s="14" customFormat="1">
      <c r="A140" s="14"/>
      <c r="B140" s="246"/>
      <c r="C140" s="247"/>
      <c r="D140" s="230" t="s">
        <v>169</v>
      </c>
      <c r="E140" s="248" t="s">
        <v>1</v>
      </c>
      <c r="F140" s="249" t="s">
        <v>1296</v>
      </c>
      <c r="G140" s="247"/>
      <c r="H140" s="248" t="s">
        <v>1</v>
      </c>
      <c r="I140" s="250"/>
      <c r="J140" s="247"/>
      <c r="K140" s="247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169</v>
      </c>
      <c r="AU140" s="255" t="s">
        <v>88</v>
      </c>
      <c r="AV140" s="14" t="s">
        <v>86</v>
      </c>
      <c r="AW140" s="14" t="s">
        <v>33</v>
      </c>
      <c r="AX140" s="14" t="s">
        <v>78</v>
      </c>
      <c r="AY140" s="255" t="s">
        <v>158</v>
      </c>
    </row>
    <row r="141" s="13" customFormat="1">
      <c r="A141" s="13"/>
      <c r="B141" s="235"/>
      <c r="C141" s="236"/>
      <c r="D141" s="230" t="s">
        <v>169</v>
      </c>
      <c r="E141" s="237" t="s">
        <v>1</v>
      </c>
      <c r="F141" s="238" t="s">
        <v>1297</v>
      </c>
      <c r="G141" s="236"/>
      <c r="H141" s="239">
        <v>2620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169</v>
      </c>
      <c r="AU141" s="245" t="s">
        <v>88</v>
      </c>
      <c r="AV141" s="13" t="s">
        <v>88</v>
      </c>
      <c r="AW141" s="13" t="s">
        <v>33</v>
      </c>
      <c r="AX141" s="13" t="s">
        <v>78</v>
      </c>
      <c r="AY141" s="245" t="s">
        <v>158</v>
      </c>
    </row>
    <row r="142" s="14" customFormat="1">
      <c r="A142" s="14"/>
      <c r="B142" s="246"/>
      <c r="C142" s="247"/>
      <c r="D142" s="230" t="s">
        <v>169</v>
      </c>
      <c r="E142" s="248" t="s">
        <v>1</v>
      </c>
      <c r="F142" s="249" t="s">
        <v>1298</v>
      </c>
      <c r="G142" s="247"/>
      <c r="H142" s="248" t="s">
        <v>1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169</v>
      </c>
      <c r="AU142" s="255" t="s">
        <v>88</v>
      </c>
      <c r="AV142" s="14" t="s">
        <v>86</v>
      </c>
      <c r="AW142" s="14" t="s">
        <v>33</v>
      </c>
      <c r="AX142" s="14" t="s">
        <v>78</v>
      </c>
      <c r="AY142" s="255" t="s">
        <v>158</v>
      </c>
    </row>
    <row r="143" s="13" customFormat="1">
      <c r="A143" s="13"/>
      <c r="B143" s="235"/>
      <c r="C143" s="236"/>
      <c r="D143" s="230" t="s">
        <v>169</v>
      </c>
      <c r="E143" s="237" t="s">
        <v>1</v>
      </c>
      <c r="F143" s="238" t="s">
        <v>1299</v>
      </c>
      <c r="G143" s="236"/>
      <c r="H143" s="239">
        <v>-91.799999999999997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169</v>
      </c>
      <c r="AU143" s="245" t="s">
        <v>88</v>
      </c>
      <c r="AV143" s="13" t="s">
        <v>88</v>
      </c>
      <c r="AW143" s="13" t="s">
        <v>33</v>
      </c>
      <c r="AX143" s="13" t="s">
        <v>78</v>
      </c>
      <c r="AY143" s="245" t="s">
        <v>158</v>
      </c>
    </row>
    <row r="144" s="13" customFormat="1">
      <c r="A144" s="13"/>
      <c r="B144" s="235"/>
      <c r="C144" s="236"/>
      <c r="D144" s="230" t="s">
        <v>169</v>
      </c>
      <c r="E144" s="236"/>
      <c r="F144" s="238" t="s">
        <v>1300</v>
      </c>
      <c r="G144" s="236"/>
      <c r="H144" s="239">
        <v>2574.7399999999998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169</v>
      </c>
      <c r="AU144" s="245" t="s">
        <v>88</v>
      </c>
      <c r="AV144" s="13" t="s">
        <v>88</v>
      </c>
      <c r="AW144" s="13" t="s">
        <v>4</v>
      </c>
      <c r="AX144" s="13" t="s">
        <v>86</v>
      </c>
      <c r="AY144" s="245" t="s">
        <v>158</v>
      </c>
    </row>
    <row r="145" s="2" customFormat="1">
      <c r="A145" s="37"/>
      <c r="B145" s="38"/>
      <c r="C145" s="217" t="s">
        <v>88</v>
      </c>
      <c r="D145" s="217" t="s">
        <v>160</v>
      </c>
      <c r="E145" s="218" t="s">
        <v>1301</v>
      </c>
      <c r="F145" s="219" t="s">
        <v>1302</v>
      </c>
      <c r="G145" s="220" t="s">
        <v>163</v>
      </c>
      <c r="H145" s="221">
        <v>1103.46</v>
      </c>
      <c r="I145" s="222"/>
      <c r="J145" s="223">
        <f>ROUND(I145*H145,2)</f>
        <v>0</v>
      </c>
      <c r="K145" s="219" t="s">
        <v>164</v>
      </c>
      <c r="L145" s="43"/>
      <c r="M145" s="224" t="s">
        <v>1</v>
      </c>
      <c r="N145" s="225" t="s">
        <v>43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165</v>
      </c>
      <c r="AT145" s="228" t="s">
        <v>160</v>
      </c>
      <c r="AU145" s="228" t="s">
        <v>88</v>
      </c>
      <c r="AY145" s="16" t="s">
        <v>158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86</v>
      </c>
      <c r="BK145" s="229">
        <f>ROUND(I145*H145,2)</f>
        <v>0</v>
      </c>
      <c r="BL145" s="16" t="s">
        <v>165</v>
      </c>
      <c r="BM145" s="228" t="s">
        <v>1303</v>
      </c>
    </row>
    <row r="146" s="2" customFormat="1">
      <c r="A146" s="37"/>
      <c r="B146" s="38"/>
      <c r="C146" s="39"/>
      <c r="D146" s="230" t="s">
        <v>167</v>
      </c>
      <c r="E146" s="39"/>
      <c r="F146" s="231" t="s">
        <v>1304</v>
      </c>
      <c r="G146" s="39"/>
      <c r="H146" s="39"/>
      <c r="I146" s="232"/>
      <c r="J146" s="39"/>
      <c r="K146" s="39"/>
      <c r="L146" s="43"/>
      <c r="M146" s="233"/>
      <c r="N146" s="23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167</v>
      </c>
      <c r="AU146" s="16" t="s">
        <v>88</v>
      </c>
    </row>
    <row r="147" s="14" customFormat="1">
      <c r="A147" s="14"/>
      <c r="B147" s="246"/>
      <c r="C147" s="247"/>
      <c r="D147" s="230" t="s">
        <v>169</v>
      </c>
      <c r="E147" s="248" t="s">
        <v>1</v>
      </c>
      <c r="F147" s="249" t="s">
        <v>1305</v>
      </c>
      <c r="G147" s="247"/>
      <c r="H147" s="248" t="s">
        <v>1</v>
      </c>
      <c r="I147" s="250"/>
      <c r="J147" s="247"/>
      <c r="K147" s="247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169</v>
      </c>
      <c r="AU147" s="255" t="s">
        <v>88</v>
      </c>
      <c r="AV147" s="14" t="s">
        <v>86</v>
      </c>
      <c r="AW147" s="14" t="s">
        <v>33</v>
      </c>
      <c r="AX147" s="14" t="s">
        <v>78</v>
      </c>
      <c r="AY147" s="255" t="s">
        <v>158</v>
      </c>
    </row>
    <row r="148" s="14" customFormat="1">
      <c r="A148" s="14"/>
      <c r="B148" s="246"/>
      <c r="C148" s="247"/>
      <c r="D148" s="230" t="s">
        <v>169</v>
      </c>
      <c r="E148" s="248" t="s">
        <v>1</v>
      </c>
      <c r="F148" s="249" t="s">
        <v>1294</v>
      </c>
      <c r="G148" s="247"/>
      <c r="H148" s="248" t="s">
        <v>1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169</v>
      </c>
      <c r="AU148" s="255" t="s">
        <v>88</v>
      </c>
      <c r="AV148" s="14" t="s">
        <v>86</v>
      </c>
      <c r="AW148" s="14" t="s">
        <v>33</v>
      </c>
      <c r="AX148" s="14" t="s">
        <v>78</v>
      </c>
      <c r="AY148" s="255" t="s">
        <v>158</v>
      </c>
    </row>
    <row r="149" s="13" customFormat="1">
      <c r="A149" s="13"/>
      <c r="B149" s="235"/>
      <c r="C149" s="236"/>
      <c r="D149" s="230" t="s">
        <v>169</v>
      </c>
      <c r="E149" s="237" t="s">
        <v>1</v>
      </c>
      <c r="F149" s="238" t="s">
        <v>1295</v>
      </c>
      <c r="G149" s="236"/>
      <c r="H149" s="239">
        <v>1150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169</v>
      </c>
      <c r="AU149" s="245" t="s">
        <v>88</v>
      </c>
      <c r="AV149" s="13" t="s">
        <v>88</v>
      </c>
      <c r="AW149" s="13" t="s">
        <v>33</v>
      </c>
      <c r="AX149" s="13" t="s">
        <v>78</v>
      </c>
      <c r="AY149" s="245" t="s">
        <v>158</v>
      </c>
    </row>
    <row r="150" s="14" customFormat="1">
      <c r="A150" s="14"/>
      <c r="B150" s="246"/>
      <c r="C150" s="247"/>
      <c r="D150" s="230" t="s">
        <v>169</v>
      </c>
      <c r="E150" s="248" t="s">
        <v>1</v>
      </c>
      <c r="F150" s="249" t="s">
        <v>1296</v>
      </c>
      <c r="G150" s="247"/>
      <c r="H150" s="248" t="s">
        <v>1</v>
      </c>
      <c r="I150" s="250"/>
      <c r="J150" s="247"/>
      <c r="K150" s="247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169</v>
      </c>
      <c r="AU150" s="255" t="s">
        <v>88</v>
      </c>
      <c r="AV150" s="14" t="s">
        <v>86</v>
      </c>
      <c r="AW150" s="14" t="s">
        <v>33</v>
      </c>
      <c r="AX150" s="14" t="s">
        <v>78</v>
      </c>
      <c r="AY150" s="255" t="s">
        <v>158</v>
      </c>
    </row>
    <row r="151" s="13" customFormat="1">
      <c r="A151" s="13"/>
      <c r="B151" s="235"/>
      <c r="C151" s="236"/>
      <c r="D151" s="230" t="s">
        <v>169</v>
      </c>
      <c r="E151" s="237" t="s">
        <v>1</v>
      </c>
      <c r="F151" s="238" t="s">
        <v>1297</v>
      </c>
      <c r="G151" s="236"/>
      <c r="H151" s="239">
        <v>2620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169</v>
      </c>
      <c r="AU151" s="245" t="s">
        <v>88</v>
      </c>
      <c r="AV151" s="13" t="s">
        <v>88</v>
      </c>
      <c r="AW151" s="13" t="s">
        <v>33</v>
      </c>
      <c r="AX151" s="13" t="s">
        <v>78</v>
      </c>
      <c r="AY151" s="245" t="s">
        <v>158</v>
      </c>
    </row>
    <row r="152" s="14" customFormat="1">
      <c r="A152" s="14"/>
      <c r="B152" s="246"/>
      <c r="C152" s="247"/>
      <c r="D152" s="230" t="s">
        <v>169</v>
      </c>
      <c r="E152" s="248" t="s">
        <v>1</v>
      </c>
      <c r="F152" s="249" t="s">
        <v>1298</v>
      </c>
      <c r="G152" s="247"/>
      <c r="H152" s="248" t="s">
        <v>1</v>
      </c>
      <c r="I152" s="250"/>
      <c r="J152" s="247"/>
      <c r="K152" s="247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169</v>
      </c>
      <c r="AU152" s="255" t="s">
        <v>88</v>
      </c>
      <c r="AV152" s="14" t="s">
        <v>86</v>
      </c>
      <c r="AW152" s="14" t="s">
        <v>33</v>
      </c>
      <c r="AX152" s="14" t="s">
        <v>78</v>
      </c>
      <c r="AY152" s="255" t="s">
        <v>158</v>
      </c>
    </row>
    <row r="153" s="13" customFormat="1">
      <c r="A153" s="13"/>
      <c r="B153" s="235"/>
      <c r="C153" s="236"/>
      <c r="D153" s="230" t="s">
        <v>169</v>
      </c>
      <c r="E153" s="237" t="s">
        <v>1</v>
      </c>
      <c r="F153" s="238" t="s">
        <v>1299</v>
      </c>
      <c r="G153" s="236"/>
      <c r="H153" s="239">
        <v>-91.799999999999997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169</v>
      </c>
      <c r="AU153" s="245" t="s">
        <v>88</v>
      </c>
      <c r="AV153" s="13" t="s">
        <v>88</v>
      </c>
      <c r="AW153" s="13" t="s">
        <v>33</v>
      </c>
      <c r="AX153" s="13" t="s">
        <v>78</v>
      </c>
      <c r="AY153" s="245" t="s">
        <v>158</v>
      </c>
    </row>
    <row r="154" s="13" customFormat="1">
      <c r="A154" s="13"/>
      <c r="B154" s="235"/>
      <c r="C154" s="236"/>
      <c r="D154" s="230" t="s">
        <v>169</v>
      </c>
      <c r="E154" s="236"/>
      <c r="F154" s="238" t="s">
        <v>1306</v>
      </c>
      <c r="G154" s="236"/>
      <c r="H154" s="239">
        <v>1103.46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169</v>
      </c>
      <c r="AU154" s="245" t="s">
        <v>88</v>
      </c>
      <c r="AV154" s="13" t="s">
        <v>88</v>
      </c>
      <c r="AW154" s="13" t="s">
        <v>4</v>
      </c>
      <c r="AX154" s="13" t="s">
        <v>86</v>
      </c>
      <c r="AY154" s="245" t="s">
        <v>158</v>
      </c>
    </row>
    <row r="155" s="2" customFormat="1" ht="16.5" customHeight="1">
      <c r="A155" s="37"/>
      <c r="B155" s="38"/>
      <c r="C155" s="217" t="s">
        <v>176</v>
      </c>
      <c r="D155" s="217" t="s">
        <v>160</v>
      </c>
      <c r="E155" s="218" t="s">
        <v>1307</v>
      </c>
      <c r="F155" s="219" t="s">
        <v>1308</v>
      </c>
      <c r="G155" s="220" t="s">
        <v>163</v>
      </c>
      <c r="H155" s="221">
        <v>367.81999999999999</v>
      </c>
      <c r="I155" s="222"/>
      <c r="J155" s="223">
        <f>ROUND(I155*H155,2)</f>
        <v>0</v>
      </c>
      <c r="K155" s="219" t="s">
        <v>164</v>
      </c>
      <c r="L155" s="43"/>
      <c r="M155" s="224" t="s">
        <v>1</v>
      </c>
      <c r="N155" s="225" t="s">
        <v>43</v>
      </c>
      <c r="O155" s="9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165</v>
      </c>
      <c r="AT155" s="228" t="s">
        <v>160</v>
      </c>
      <c r="AU155" s="228" t="s">
        <v>88</v>
      </c>
      <c r="AY155" s="16" t="s">
        <v>158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86</v>
      </c>
      <c r="BK155" s="229">
        <f>ROUND(I155*H155,2)</f>
        <v>0</v>
      </c>
      <c r="BL155" s="16" t="s">
        <v>165</v>
      </c>
      <c r="BM155" s="228" t="s">
        <v>1309</v>
      </c>
    </row>
    <row r="156" s="2" customFormat="1">
      <c r="A156" s="37"/>
      <c r="B156" s="38"/>
      <c r="C156" s="39"/>
      <c r="D156" s="230" t="s">
        <v>167</v>
      </c>
      <c r="E156" s="39"/>
      <c r="F156" s="231" t="s">
        <v>1310</v>
      </c>
      <c r="G156" s="39"/>
      <c r="H156" s="39"/>
      <c r="I156" s="232"/>
      <c r="J156" s="39"/>
      <c r="K156" s="39"/>
      <c r="L156" s="43"/>
      <c r="M156" s="233"/>
      <c r="N156" s="23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167</v>
      </c>
      <c r="AU156" s="16" t="s">
        <v>88</v>
      </c>
    </row>
    <row r="157" s="14" customFormat="1">
      <c r="A157" s="14"/>
      <c r="B157" s="246"/>
      <c r="C157" s="247"/>
      <c r="D157" s="230" t="s">
        <v>169</v>
      </c>
      <c r="E157" s="248" t="s">
        <v>1</v>
      </c>
      <c r="F157" s="249" t="s">
        <v>1311</v>
      </c>
      <c r="G157" s="247"/>
      <c r="H157" s="248" t="s">
        <v>1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169</v>
      </c>
      <c r="AU157" s="255" t="s">
        <v>88</v>
      </c>
      <c r="AV157" s="14" t="s">
        <v>86</v>
      </c>
      <c r="AW157" s="14" t="s">
        <v>33</v>
      </c>
      <c r="AX157" s="14" t="s">
        <v>78</v>
      </c>
      <c r="AY157" s="255" t="s">
        <v>158</v>
      </c>
    </row>
    <row r="158" s="14" customFormat="1">
      <c r="A158" s="14"/>
      <c r="B158" s="246"/>
      <c r="C158" s="247"/>
      <c r="D158" s="230" t="s">
        <v>169</v>
      </c>
      <c r="E158" s="248" t="s">
        <v>1</v>
      </c>
      <c r="F158" s="249" t="s">
        <v>1294</v>
      </c>
      <c r="G158" s="247"/>
      <c r="H158" s="248" t="s">
        <v>1</v>
      </c>
      <c r="I158" s="250"/>
      <c r="J158" s="247"/>
      <c r="K158" s="247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169</v>
      </c>
      <c r="AU158" s="255" t="s">
        <v>88</v>
      </c>
      <c r="AV158" s="14" t="s">
        <v>86</v>
      </c>
      <c r="AW158" s="14" t="s">
        <v>33</v>
      </c>
      <c r="AX158" s="14" t="s">
        <v>78</v>
      </c>
      <c r="AY158" s="255" t="s">
        <v>158</v>
      </c>
    </row>
    <row r="159" s="13" customFormat="1">
      <c r="A159" s="13"/>
      <c r="B159" s="235"/>
      <c r="C159" s="236"/>
      <c r="D159" s="230" t="s">
        <v>169</v>
      </c>
      <c r="E159" s="237" t="s">
        <v>1</v>
      </c>
      <c r="F159" s="238" t="s">
        <v>1295</v>
      </c>
      <c r="G159" s="236"/>
      <c r="H159" s="239">
        <v>1150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169</v>
      </c>
      <c r="AU159" s="245" t="s">
        <v>88</v>
      </c>
      <c r="AV159" s="13" t="s">
        <v>88</v>
      </c>
      <c r="AW159" s="13" t="s">
        <v>33</v>
      </c>
      <c r="AX159" s="13" t="s">
        <v>78</v>
      </c>
      <c r="AY159" s="245" t="s">
        <v>158</v>
      </c>
    </row>
    <row r="160" s="14" customFormat="1">
      <c r="A160" s="14"/>
      <c r="B160" s="246"/>
      <c r="C160" s="247"/>
      <c r="D160" s="230" t="s">
        <v>169</v>
      </c>
      <c r="E160" s="248" t="s">
        <v>1</v>
      </c>
      <c r="F160" s="249" t="s">
        <v>1296</v>
      </c>
      <c r="G160" s="247"/>
      <c r="H160" s="248" t="s">
        <v>1</v>
      </c>
      <c r="I160" s="250"/>
      <c r="J160" s="247"/>
      <c r="K160" s="247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169</v>
      </c>
      <c r="AU160" s="255" t="s">
        <v>88</v>
      </c>
      <c r="AV160" s="14" t="s">
        <v>86</v>
      </c>
      <c r="AW160" s="14" t="s">
        <v>33</v>
      </c>
      <c r="AX160" s="14" t="s">
        <v>78</v>
      </c>
      <c r="AY160" s="255" t="s">
        <v>158</v>
      </c>
    </row>
    <row r="161" s="13" customFormat="1">
      <c r="A161" s="13"/>
      <c r="B161" s="235"/>
      <c r="C161" s="236"/>
      <c r="D161" s="230" t="s">
        <v>169</v>
      </c>
      <c r="E161" s="237" t="s">
        <v>1</v>
      </c>
      <c r="F161" s="238" t="s">
        <v>1297</v>
      </c>
      <c r="G161" s="236"/>
      <c r="H161" s="239">
        <v>2620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169</v>
      </c>
      <c r="AU161" s="245" t="s">
        <v>88</v>
      </c>
      <c r="AV161" s="13" t="s">
        <v>88</v>
      </c>
      <c r="AW161" s="13" t="s">
        <v>33</v>
      </c>
      <c r="AX161" s="13" t="s">
        <v>78</v>
      </c>
      <c r="AY161" s="245" t="s">
        <v>158</v>
      </c>
    </row>
    <row r="162" s="14" customFormat="1">
      <c r="A162" s="14"/>
      <c r="B162" s="246"/>
      <c r="C162" s="247"/>
      <c r="D162" s="230" t="s">
        <v>169</v>
      </c>
      <c r="E162" s="248" t="s">
        <v>1</v>
      </c>
      <c r="F162" s="249" t="s">
        <v>1298</v>
      </c>
      <c r="G162" s="247"/>
      <c r="H162" s="248" t="s">
        <v>1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169</v>
      </c>
      <c r="AU162" s="255" t="s">
        <v>88</v>
      </c>
      <c r="AV162" s="14" t="s">
        <v>86</v>
      </c>
      <c r="AW162" s="14" t="s">
        <v>33</v>
      </c>
      <c r="AX162" s="14" t="s">
        <v>78</v>
      </c>
      <c r="AY162" s="255" t="s">
        <v>158</v>
      </c>
    </row>
    <row r="163" s="13" customFormat="1">
      <c r="A163" s="13"/>
      <c r="B163" s="235"/>
      <c r="C163" s="236"/>
      <c r="D163" s="230" t="s">
        <v>169</v>
      </c>
      <c r="E163" s="237" t="s">
        <v>1</v>
      </c>
      <c r="F163" s="238" t="s">
        <v>1299</v>
      </c>
      <c r="G163" s="236"/>
      <c r="H163" s="239">
        <v>-91.799999999999997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169</v>
      </c>
      <c r="AU163" s="245" t="s">
        <v>88</v>
      </c>
      <c r="AV163" s="13" t="s">
        <v>88</v>
      </c>
      <c r="AW163" s="13" t="s">
        <v>33</v>
      </c>
      <c r="AX163" s="13" t="s">
        <v>78</v>
      </c>
      <c r="AY163" s="245" t="s">
        <v>158</v>
      </c>
    </row>
    <row r="164" s="13" customFormat="1">
      <c r="A164" s="13"/>
      <c r="B164" s="235"/>
      <c r="C164" s="236"/>
      <c r="D164" s="230" t="s">
        <v>169</v>
      </c>
      <c r="E164" s="236"/>
      <c r="F164" s="238" t="s">
        <v>1312</v>
      </c>
      <c r="G164" s="236"/>
      <c r="H164" s="239">
        <v>367.81999999999999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169</v>
      </c>
      <c r="AU164" s="245" t="s">
        <v>88</v>
      </c>
      <c r="AV164" s="13" t="s">
        <v>88</v>
      </c>
      <c r="AW164" s="13" t="s">
        <v>4</v>
      </c>
      <c r="AX164" s="13" t="s">
        <v>86</v>
      </c>
      <c r="AY164" s="245" t="s">
        <v>158</v>
      </c>
    </row>
    <row r="165" s="2" customFormat="1" ht="21.75" customHeight="1">
      <c r="A165" s="37"/>
      <c r="B165" s="38"/>
      <c r="C165" s="217" t="s">
        <v>165</v>
      </c>
      <c r="D165" s="217" t="s">
        <v>160</v>
      </c>
      <c r="E165" s="218" t="s">
        <v>1313</v>
      </c>
      <c r="F165" s="219" t="s">
        <v>1314</v>
      </c>
      <c r="G165" s="220" t="s">
        <v>163</v>
      </c>
      <c r="H165" s="221">
        <v>27.539999999999999</v>
      </c>
      <c r="I165" s="222"/>
      <c r="J165" s="223">
        <f>ROUND(I165*H165,2)</f>
        <v>0</v>
      </c>
      <c r="K165" s="219" t="s">
        <v>164</v>
      </c>
      <c r="L165" s="43"/>
      <c r="M165" s="224" t="s">
        <v>1</v>
      </c>
      <c r="N165" s="225" t="s">
        <v>43</v>
      </c>
      <c r="O165" s="90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165</v>
      </c>
      <c r="AT165" s="228" t="s">
        <v>160</v>
      </c>
      <c r="AU165" s="228" t="s">
        <v>88</v>
      </c>
      <c r="AY165" s="16" t="s">
        <v>158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86</v>
      </c>
      <c r="BK165" s="229">
        <f>ROUND(I165*H165,2)</f>
        <v>0</v>
      </c>
      <c r="BL165" s="16" t="s">
        <v>165</v>
      </c>
      <c r="BM165" s="228" t="s">
        <v>1315</v>
      </c>
    </row>
    <row r="166" s="2" customFormat="1">
      <c r="A166" s="37"/>
      <c r="B166" s="38"/>
      <c r="C166" s="39"/>
      <c r="D166" s="230" t="s">
        <v>167</v>
      </c>
      <c r="E166" s="39"/>
      <c r="F166" s="231" t="s">
        <v>1316</v>
      </c>
      <c r="G166" s="39"/>
      <c r="H166" s="39"/>
      <c r="I166" s="232"/>
      <c r="J166" s="39"/>
      <c r="K166" s="39"/>
      <c r="L166" s="43"/>
      <c r="M166" s="233"/>
      <c r="N166" s="23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167</v>
      </c>
      <c r="AU166" s="16" t="s">
        <v>88</v>
      </c>
    </row>
    <row r="167" s="14" customFormat="1">
      <c r="A167" s="14"/>
      <c r="B167" s="246"/>
      <c r="C167" s="247"/>
      <c r="D167" s="230" t="s">
        <v>169</v>
      </c>
      <c r="E167" s="248" t="s">
        <v>1</v>
      </c>
      <c r="F167" s="249" t="s">
        <v>1317</v>
      </c>
      <c r="G167" s="247"/>
      <c r="H167" s="248" t="s">
        <v>1</v>
      </c>
      <c r="I167" s="250"/>
      <c r="J167" s="247"/>
      <c r="K167" s="247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169</v>
      </c>
      <c r="AU167" s="255" t="s">
        <v>88</v>
      </c>
      <c r="AV167" s="14" t="s">
        <v>86</v>
      </c>
      <c r="AW167" s="14" t="s">
        <v>33</v>
      </c>
      <c r="AX167" s="14" t="s">
        <v>78</v>
      </c>
      <c r="AY167" s="255" t="s">
        <v>158</v>
      </c>
    </row>
    <row r="168" s="13" customFormat="1">
      <c r="A168" s="13"/>
      <c r="B168" s="235"/>
      <c r="C168" s="236"/>
      <c r="D168" s="230" t="s">
        <v>169</v>
      </c>
      <c r="E168" s="237" t="s">
        <v>1</v>
      </c>
      <c r="F168" s="238" t="s">
        <v>1318</v>
      </c>
      <c r="G168" s="236"/>
      <c r="H168" s="239">
        <v>91.799999999999997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169</v>
      </c>
      <c r="AU168" s="245" t="s">
        <v>88</v>
      </c>
      <c r="AV168" s="13" t="s">
        <v>88</v>
      </c>
      <c r="AW168" s="13" t="s">
        <v>33</v>
      </c>
      <c r="AX168" s="13" t="s">
        <v>78</v>
      </c>
      <c r="AY168" s="245" t="s">
        <v>158</v>
      </c>
    </row>
    <row r="169" s="13" customFormat="1">
      <c r="A169" s="13"/>
      <c r="B169" s="235"/>
      <c r="C169" s="236"/>
      <c r="D169" s="230" t="s">
        <v>169</v>
      </c>
      <c r="E169" s="236"/>
      <c r="F169" s="238" t="s">
        <v>1319</v>
      </c>
      <c r="G169" s="236"/>
      <c r="H169" s="239">
        <v>27.539999999999999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169</v>
      </c>
      <c r="AU169" s="245" t="s">
        <v>88</v>
      </c>
      <c r="AV169" s="13" t="s">
        <v>88</v>
      </c>
      <c r="AW169" s="13" t="s">
        <v>4</v>
      </c>
      <c r="AX169" s="13" t="s">
        <v>86</v>
      </c>
      <c r="AY169" s="245" t="s">
        <v>158</v>
      </c>
    </row>
    <row r="170" s="2" customFormat="1" ht="21.75" customHeight="1">
      <c r="A170" s="37"/>
      <c r="B170" s="38"/>
      <c r="C170" s="217" t="s">
        <v>188</v>
      </c>
      <c r="D170" s="217" t="s">
        <v>160</v>
      </c>
      <c r="E170" s="218" t="s">
        <v>1320</v>
      </c>
      <c r="F170" s="219" t="s">
        <v>1321</v>
      </c>
      <c r="G170" s="220" t="s">
        <v>163</v>
      </c>
      <c r="H170" s="221">
        <v>36.719999999999999</v>
      </c>
      <c r="I170" s="222"/>
      <c r="J170" s="223">
        <f>ROUND(I170*H170,2)</f>
        <v>0</v>
      </c>
      <c r="K170" s="219" t="s">
        <v>164</v>
      </c>
      <c r="L170" s="43"/>
      <c r="M170" s="224" t="s">
        <v>1</v>
      </c>
      <c r="N170" s="225" t="s">
        <v>43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165</v>
      </c>
      <c r="AT170" s="228" t="s">
        <v>160</v>
      </c>
      <c r="AU170" s="228" t="s">
        <v>88</v>
      </c>
      <c r="AY170" s="16" t="s">
        <v>158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86</v>
      </c>
      <c r="BK170" s="229">
        <f>ROUND(I170*H170,2)</f>
        <v>0</v>
      </c>
      <c r="BL170" s="16" t="s">
        <v>165</v>
      </c>
      <c r="BM170" s="228" t="s">
        <v>1322</v>
      </c>
    </row>
    <row r="171" s="2" customFormat="1">
      <c r="A171" s="37"/>
      <c r="B171" s="38"/>
      <c r="C171" s="39"/>
      <c r="D171" s="230" t="s">
        <v>167</v>
      </c>
      <c r="E171" s="39"/>
      <c r="F171" s="231" t="s">
        <v>1323</v>
      </c>
      <c r="G171" s="39"/>
      <c r="H171" s="39"/>
      <c r="I171" s="232"/>
      <c r="J171" s="39"/>
      <c r="K171" s="39"/>
      <c r="L171" s="43"/>
      <c r="M171" s="233"/>
      <c r="N171" s="23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167</v>
      </c>
      <c r="AU171" s="16" t="s">
        <v>88</v>
      </c>
    </row>
    <row r="172" s="14" customFormat="1">
      <c r="A172" s="14"/>
      <c r="B172" s="246"/>
      <c r="C172" s="247"/>
      <c r="D172" s="230" t="s">
        <v>169</v>
      </c>
      <c r="E172" s="248" t="s">
        <v>1</v>
      </c>
      <c r="F172" s="249" t="s">
        <v>1324</v>
      </c>
      <c r="G172" s="247"/>
      <c r="H172" s="248" t="s">
        <v>1</v>
      </c>
      <c r="I172" s="250"/>
      <c r="J172" s="247"/>
      <c r="K172" s="247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169</v>
      </c>
      <c r="AU172" s="255" t="s">
        <v>88</v>
      </c>
      <c r="AV172" s="14" t="s">
        <v>86</v>
      </c>
      <c r="AW172" s="14" t="s">
        <v>33</v>
      </c>
      <c r="AX172" s="14" t="s">
        <v>78</v>
      </c>
      <c r="AY172" s="255" t="s">
        <v>158</v>
      </c>
    </row>
    <row r="173" s="13" customFormat="1">
      <c r="A173" s="13"/>
      <c r="B173" s="235"/>
      <c r="C173" s="236"/>
      <c r="D173" s="230" t="s">
        <v>169</v>
      </c>
      <c r="E173" s="237" t="s">
        <v>1</v>
      </c>
      <c r="F173" s="238" t="s">
        <v>1318</v>
      </c>
      <c r="G173" s="236"/>
      <c r="H173" s="239">
        <v>91.799999999999997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169</v>
      </c>
      <c r="AU173" s="245" t="s">
        <v>88</v>
      </c>
      <c r="AV173" s="13" t="s">
        <v>88</v>
      </c>
      <c r="AW173" s="13" t="s">
        <v>33</v>
      </c>
      <c r="AX173" s="13" t="s">
        <v>78</v>
      </c>
      <c r="AY173" s="245" t="s">
        <v>158</v>
      </c>
    </row>
    <row r="174" s="13" customFormat="1">
      <c r="A174" s="13"/>
      <c r="B174" s="235"/>
      <c r="C174" s="236"/>
      <c r="D174" s="230" t="s">
        <v>169</v>
      </c>
      <c r="E174" s="236"/>
      <c r="F174" s="238" t="s">
        <v>1325</v>
      </c>
      <c r="G174" s="236"/>
      <c r="H174" s="239">
        <v>36.719999999999999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169</v>
      </c>
      <c r="AU174" s="245" t="s">
        <v>88</v>
      </c>
      <c r="AV174" s="13" t="s">
        <v>88</v>
      </c>
      <c r="AW174" s="13" t="s">
        <v>4</v>
      </c>
      <c r="AX174" s="13" t="s">
        <v>86</v>
      </c>
      <c r="AY174" s="245" t="s">
        <v>158</v>
      </c>
    </row>
    <row r="175" s="2" customFormat="1" ht="21.75" customHeight="1">
      <c r="A175" s="37"/>
      <c r="B175" s="38"/>
      <c r="C175" s="217" t="s">
        <v>196</v>
      </c>
      <c r="D175" s="217" t="s">
        <v>160</v>
      </c>
      <c r="E175" s="218" t="s">
        <v>1326</v>
      </c>
      <c r="F175" s="219" t="s">
        <v>1327</v>
      </c>
      <c r="G175" s="220" t="s">
        <v>163</v>
      </c>
      <c r="H175" s="221">
        <v>22.949999999999999</v>
      </c>
      <c r="I175" s="222"/>
      <c r="J175" s="223">
        <f>ROUND(I175*H175,2)</f>
        <v>0</v>
      </c>
      <c r="K175" s="219" t="s">
        <v>164</v>
      </c>
      <c r="L175" s="43"/>
      <c r="M175" s="224" t="s">
        <v>1</v>
      </c>
      <c r="N175" s="225" t="s">
        <v>43</v>
      </c>
      <c r="O175" s="90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165</v>
      </c>
      <c r="AT175" s="228" t="s">
        <v>160</v>
      </c>
      <c r="AU175" s="228" t="s">
        <v>88</v>
      </c>
      <c r="AY175" s="16" t="s">
        <v>158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86</v>
      </c>
      <c r="BK175" s="229">
        <f>ROUND(I175*H175,2)</f>
        <v>0</v>
      </c>
      <c r="BL175" s="16" t="s">
        <v>165</v>
      </c>
      <c r="BM175" s="228" t="s">
        <v>1328</v>
      </c>
    </row>
    <row r="176" s="2" customFormat="1">
      <c r="A176" s="37"/>
      <c r="B176" s="38"/>
      <c r="C176" s="39"/>
      <c r="D176" s="230" t="s">
        <v>167</v>
      </c>
      <c r="E176" s="39"/>
      <c r="F176" s="231" t="s">
        <v>1329</v>
      </c>
      <c r="G176" s="39"/>
      <c r="H176" s="39"/>
      <c r="I176" s="232"/>
      <c r="J176" s="39"/>
      <c r="K176" s="39"/>
      <c r="L176" s="43"/>
      <c r="M176" s="233"/>
      <c r="N176" s="23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167</v>
      </c>
      <c r="AU176" s="16" t="s">
        <v>88</v>
      </c>
    </row>
    <row r="177" s="14" customFormat="1">
      <c r="A177" s="14"/>
      <c r="B177" s="246"/>
      <c r="C177" s="247"/>
      <c r="D177" s="230" t="s">
        <v>169</v>
      </c>
      <c r="E177" s="248" t="s">
        <v>1</v>
      </c>
      <c r="F177" s="249" t="s">
        <v>1330</v>
      </c>
      <c r="G177" s="247"/>
      <c r="H177" s="248" t="s">
        <v>1</v>
      </c>
      <c r="I177" s="250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169</v>
      </c>
      <c r="AU177" s="255" t="s">
        <v>88</v>
      </c>
      <c r="AV177" s="14" t="s">
        <v>86</v>
      </c>
      <c r="AW177" s="14" t="s">
        <v>33</v>
      </c>
      <c r="AX177" s="14" t="s">
        <v>78</v>
      </c>
      <c r="AY177" s="255" t="s">
        <v>158</v>
      </c>
    </row>
    <row r="178" s="13" customFormat="1">
      <c r="A178" s="13"/>
      <c r="B178" s="235"/>
      <c r="C178" s="236"/>
      <c r="D178" s="230" t="s">
        <v>169</v>
      </c>
      <c r="E178" s="237" t="s">
        <v>1</v>
      </c>
      <c r="F178" s="238" t="s">
        <v>1318</v>
      </c>
      <c r="G178" s="236"/>
      <c r="H178" s="239">
        <v>91.799999999999997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169</v>
      </c>
      <c r="AU178" s="245" t="s">
        <v>88</v>
      </c>
      <c r="AV178" s="13" t="s">
        <v>88</v>
      </c>
      <c r="AW178" s="13" t="s">
        <v>33</v>
      </c>
      <c r="AX178" s="13" t="s">
        <v>78</v>
      </c>
      <c r="AY178" s="245" t="s">
        <v>158</v>
      </c>
    </row>
    <row r="179" s="13" customFormat="1">
      <c r="A179" s="13"/>
      <c r="B179" s="235"/>
      <c r="C179" s="236"/>
      <c r="D179" s="230" t="s">
        <v>169</v>
      </c>
      <c r="E179" s="236"/>
      <c r="F179" s="238" t="s">
        <v>1331</v>
      </c>
      <c r="G179" s="236"/>
      <c r="H179" s="239">
        <v>22.949999999999999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169</v>
      </c>
      <c r="AU179" s="245" t="s">
        <v>88</v>
      </c>
      <c r="AV179" s="13" t="s">
        <v>88</v>
      </c>
      <c r="AW179" s="13" t="s">
        <v>4</v>
      </c>
      <c r="AX179" s="13" t="s">
        <v>86</v>
      </c>
      <c r="AY179" s="245" t="s">
        <v>158</v>
      </c>
    </row>
    <row r="180" s="2" customFormat="1" ht="21.75" customHeight="1">
      <c r="A180" s="37"/>
      <c r="B180" s="38"/>
      <c r="C180" s="217" t="s">
        <v>205</v>
      </c>
      <c r="D180" s="217" t="s">
        <v>160</v>
      </c>
      <c r="E180" s="218" t="s">
        <v>1332</v>
      </c>
      <c r="F180" s="219" t="s">
        <v>1333</v>
      </c>
      <c r="G180" s="220" t="s">
        <v>163</v>
      </c>
      <c r="H180" s="221">
        <v>4.5899999999999999</v>
      </c>
      <c r="I180" s="222"/>
      <c r="J180" s="223">
        <f>ROUND(I180*H180,2)</f>
        <v>0</v>
      </c>
      <c r="K180" s="219" t="s">
        <v>164</v>
      </c>
      <c r="L180" s="43"/>
      <c r="M180" s="224" t="s">
        <v>1</v>
      </c>
      <c r="N180" s="225" t="s">
        <v>43</v>
      </c>
      <c r="O180" s="90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165</v>
      </c>
      <c r="AT180" s="228" t="s">
        <v>160</v>
      </c>
      <c r="AU180" s="228" t="s">
        <v>88</v>
      </c>
      <c r="AY180" s="16" t="s">
        <v>158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86</v>
      </c>
      <c r="BK180" s="229">
        <f>ROUND(I180*H180,2)</f>
        <v>0</v>
      </c>
      <c r="BL180" s="16" t="s">
        <v>165</v>
      </c>
      <c r="BM180" s="228" t="s">
        <v>1334</v>
      </c>
    </row>
    <row r="181" s="2" customFormat="1">
      <c r="A181" s="37"/>
      <c r="B181" s="38"/>
      <c r="C181" s="39"/>
      <c r="D181" s="230" t="s">
        <v>167</v>
      </c>
      <c r="E181" s="39"/>
      <c r="F181" s="231" t="s">
        <v>1335</v>
      </c>
      <c r="G181" s="39"/>
      <c r="H181" s="39"/>
      <c r="I181" s="232"/>
      <c r="J181" s="39"/>
      <c r="K181" s="39"/>
      <c r="L181" s="43"/>
      <c r="M181" s="233"/>
      <c r="N181" s="234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167</v>
      </c>
      <c r="AU181" s="16" t="s">
        <v>88</v>
      </c>
    </row>
    <row r="182" s="14" customFormat="1">
      <c r="A182" s="14"/>
      <c r="B182" s="246"/>
      <c r="C182" s="247"/>
      <c r="D182" s="230" t="s">
        <v>169</v>
      </c>
      <c r="E182" s="248" t="s">
        <v>1</v>
      </c>
      <c r="F182" s="249" t="s">
        <v>1336</v>
      </c>
      <c r="G182" s="247"/>
      <c r="H182" s="248" t="s">
        <v>1</v>
      </c>
      <c r="I182" s="250"/>
      <c r="J182" s="247"/>
      <c r="K182" s="247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169</v>
      </c>
      <c r="AU182" s="255" t="s">
        <v>88</v>
      </c>
      <c r="AV182" s="14" t="s">
        <v>86</v>
      </c>
      <c r="AW182" s="14" t="s">
        <v>33</v>
      </c>
      <c r="AX182" s="14" t="s">
        <v>78</v>
      </c>
      <c r="AY182" s="255" t="s">
        <v>158</v>
      </c>
    </row>
    <row r="183" s="13" customFormat="1">
      <c r="A183" s="13"/>
      <c r="B183" s="235"/>
      <c r="C183" s="236"/>
      <c r="D183" s="230" t="s">
        <v>169</v>
      </c>
      <c r="E183" s="237" t="s">
        <v>1</v>
      </c>
      <c r="F183" s="238" t="s">
        <v>1318</v>
      </c>
      <c r="G183" s="236"/>
      <c r="H183" s="239">
        <v>91.799999999999997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169</v>
      </c>
      <c r="AU183" s="245" t="s">
        <v>88</v>
      </c>
      <c r="AV183" s="13" t="s">
        <v>88</v>
      </c>
      <c r="AW183" s="13" t="s">
        <v>33</v>
      </c>
      <c r="AX183" s="13" t="s">
        <v>78</v>
      </c>
      <c r="AY183" s="245" t="s">
        <v>158</v>
      </c>
    </row>
    <row r="184" s="13" customFormat="1">
      <c r="A184" s="13"/>
      <c r="B184" s="235"/>
      <c r="C184" s="236"/>
      <c r="D184" s="230" t="s">
        <v>169</v>
      </c>
      <c r="E184" s="236"/>
      <c r="F184" s="238" t="s">
        <v>1337</v>
      </c>
      <c r="G184" s="236"/>
      <c r="H184" s="239">
        <v>4.5899999999999999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169</v>
      </c>
      <c r="AU184" s="245" t="s">
        <v>88</v>
      </c>
      <c r="AV184" s="13" t="s">
        <v>88</v>
      </c>
      <c r="AW184" s="13" t="s">
        <v>4</v>
      </c>
      <c r="AX184" s="13" t="s">
        <v>86</v>
      </c>
      <c r="AY184" s="245" t="s">
        <v>158</v>
      </c>
    </row>
    <row r="185" s="2" customFormat="1" ht="16.5" customHeight="1">
      <c r="A185" s="37"/>
      <c r="B185" s="38"/>
      <c r="C185" s="217" t="s">
        <v>213</v>
      </c>
      <c r="D185" s="217" t="s">
        <v>160</v>
      </c>
      <c r="E185" s="218" t="s">
        <v>1338</v>
      </c>
      <c r="F185" s="219" t="s">
        <v>1339</v>
      </c>
      <c r="G185" s="220" t="s">
        <v>163</v>
      </c>
      <c r="H185" s="221">
        <v>18.359999999999999</v>
      </c>
      <c r="I185" s="222"/>
      <c r="J185" s="223">
        <f>ROUND(I185*H185,2)</f>
        <v>0</v>
      </c>
      <c r="K185" s="219" t="s">
        <v>164</v>
      </c>
      <c r="L185" s="43"/>
      <c r="M185" s="224" t="s">
        <v>1</v>
      </c>
      <c r="N185" s="225" t="s">
        <v>43</v>
      </c>
      <c r="O185" s="90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8" t="s">
        <v>165</v>
      </c>
      <c r="AT185" s="228" t="s">
        <v>160</v>
      </c>
      <c r="AU185" s="228" t="s">
        <v>88</v>
      </c>
      <c r="AY185" s="16" t="s">
        <v>158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6" t="s">
        <v>86</v>
      </c>
      <c r="BK185" s="229">
        <f>ROUND(I185*H185,2)</f>
        <v>0</v>
      </c>
      <c r="BL185" s="16" t="s">
        <v>165</v>
      </c>
      <c r="BM185" s="228" t="s">
        <v>1340</v>
      </c>
    </row>
    <row r="186" s="2" customFormat="1">
      <c r="A186" s="37"/>
      <c r="B186" s="38"/>
      <c r="C186" s="39"/>
      <c r="D186" s="230" t="s">
        <v>167</v>
      </c>
      <c r="E186" s="39"/>
      <c r="F186" s="231" t="s">
        <v>1341</v>
      </c>
      <c r="G186" s="39"/>
      <c r="H186" s="39"/>
      <c r="I186" s="232"/>
      <c r="J186" s="39"/>
      <c r="K186" s="39"/>
      <c r="L186" s="43"/>
      <c r="M186" s="233"/>
      <c r="N186" s="234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167</v>
      </c>
      <c r="AU186" s="16" t="s">
        <v>88</v>
      </c>
    </row>
    <row r="187" s="14" customFormat="1">
      <c r="A187" s="14"/>
      <c r="B187" s="246"/>
      <c r="C187" s="247"/>
      <c r="D187" s="230" t="s">
        <v>169</v>
      </c>
      <c r="E187" s="248" t="s">
        <v>1</v>
      </c>
      <c r="F187" s="249" t="s">
        <v>1342</v>
      </c>
      <c r="G187" s="247"/>
      <c r="H187" s="248" t="s">
        <v>1</v>
      </c>
      <c r="I187" s="250"/>
      <c r="J187" s="247"/>
      <c r="K187" s="247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169</v>
      </c>
      <c r="AU187" s="255" t="s">
        <v>88</v>
      </c>
      <c r="AV187" s="14" t="s">
        <v>86</v>
      </c>
      <c r="AW187" s="14" t="s">
        <v>33</v>
      </c>
      <c r="AX187" s="14" t="s">
        <v>78</v>
      </c>
      <c r="AY187" s="255" t="s">
        <v>158</v>
      </c>
    </row>
    <row r="188" s="13" customFormat="1">
      <c r="A188" s="13"/>
      <c r="B188" s="235"/>
      <c r="C188" s="236"/>
      <c r="D188" s="230" t="s">
        <v>169</v>
      </c>
      <c r="E188" s="237" t="s">
        <v>1</v>
      </c>
      <c r="F188" s="238" t="s">
        <v>1318</v>
      </c>
      <c r="G188" s="236"/>
      <c r="H188" s="239">
        <v>91.799999999999997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169</v>
      </c>
      <c r="AU188" s="245" t="s">
        <v>88</v>
      </c>
      <c r="AV188" s="13" t="s">
        <v>88</v>
      </c>
      <c r="AW188" s="13" t="s">
        <v>33</v>
      </c>
      <c r="AX188" s="13" t="s">
        <v>78</v>
      </c>
      <c r="AY188" s="245" t="s">
        <v>158</v>
      </c>
    </row>
    <row r="189" s="13" customFormat="1">
      <c r="A189" s="13"/>
      <c r="B189" s="235"/>
      <c r="C189" s="236"/>
      <c r="D189" s="230" t="s">
        <v>169</v>
      </c>
      <c r="E189" s="236"/>
      <c r="F189" s="238" t="s">
        <v>1343</v>
      </c>
      <c r="G189" s="236"/>
      <c r="H189" s="239">
        <v>18.359999999999999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169</v>
      </c>
      <c r="AU189" s="245" t="s">
        <v>88</v>
      </c>
      <c r="AV189" s="13" t="s">
        <v>88</v>
      </c>
      <c r="AW189" s="13" t="s">
        <v>4</v>
      </c>
      <c r="AX189" s="13" t="s">
        <v>86</v>
      </c>
      <c r="AY189" s="245" t="s">
        <v>158</v>
      </c>
    </row>
    <row r="190" s="2" customFormat="1" ht="16.5" customHeight="1">
      <c r="A190" s="37"/>
      <c r="B190" s="38"/>
      <c r="C190" s="217" t="s">
        <v>223</v>
      </c>
      <c r="D190" s="217" t="s">
        <v>160</v>
      </c>
      <c r="E190" s="218" t="s">
        <v>214</v>
      </c>
      <c r="F190" s="219" t="s">
        <v>215</v>
      </c>
      <c r="G190" s="220" t="s">
        <v>163</v>
      </c>
      <c r="H190" s="221">
        <v>2652.5999999999999</v>
      </c>
      <c r="I190" s="222"/>
      <c r="J190" s="223">
        <f>ROUND(I190*H190,2)</f>
        <v>0</v>
      </c>
      <c r="K190" s="219" t="s">
        <v>164</v>
      </c>
      <c r="L190" s="43"/>
      <c r="M190" s="224" t="s">
        <v>1</v>
      </c>
      <c r="N190" s="225" t="s">
        <v>43</v>
      </c>
      <c r="O190" s="90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8" t="s">
        <v>165</v>
      </c>
      <c r="AT190" s="228" t="s">
        <v>160</v>
      </c>
      <c r="AU190" s="228" t="s">
        <v>88</v>
      </c>
      <c r="AY190" s="16" t="s">
        <v>158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6" t="s">
        <v>86</v>
      </c>
      <c r="BK190" s="229">
        <f>ROUND(I190*H190,2)</f>
        <v>0</v>
      </c>
      <c r="BL190" s="16" t="s">
        <v>165</v>
      </c>
      <c r="BM190" s="228" t="s">
        <v>1344</v>
      </c>
    </row>
    <row r="191" s="2" customFormat="1">
      <c r="A191" s="37"/>
      <c r="B191" s="38"/>
      <c r="C191" s="39"/>
      <c r="D191" s="230" t="s">
        <v>167</v>
      </c>
      <c r="E191" s="39"/>
      <c r="F191" s="231" t="s">
        <v>217</v>
      </c>
      <c r="G191" s="39"/>
      <c r="H191" s="39"/>
      <c r="I191" s="232"/>
      <c r="J191" s="39"/>
      <c r="K191" s="39"/>
      <c r="L191" s="43"/>
      <c r="M191" s="233"/>
      <c r="N191" s="234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167</v>
      </c>
      <c r="AU191" s="16" t="s">
        <v>88</v>
      </c>
    </row>
    <row r="192" s="14" customFormat="1">
      <c r="A192" s="14"/>
      <c r="B192" s="246"/>
      <c r="C192" s="247"/>
      <c r="D192" s="230" t="s">
        <v>169</v>
      </c>
      <c r="E192" s="248" t="s">
        <v>1</v>
      </c>
      <c r="F192" s="249" t="s">
        <v>1345</v>
      </c>
      <c r="G192" s="247"/>
      <c r="H192" s="248" t="s">
        <v>1</v>
      </c>
      <c r="I192" s="250"/>
      <c r="J192" s="247"/>
      <c r="K192" s="247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169</v>
      </c>
      <c r="AU192" s="255" t="s">
        <v>88</v>
      </c>
      <c r="AV192" s="14" t="s">
        <v>86</v>
      </c>
      <c r="AW192" s="14" t="s">
        <v>33</v>
      </c>
      <c r="AX192" s="14" t="s">
        <v>78</v>
      </c>
      <c r="AY192" s="255" t="s">
        <v>158</v>
      </c>
    </row>
    <row r="193" s="13" customFormat="1">
      <c r="A193" s="13"/>
      <c r="B193" s="235"/>
      <c r="C193" s="236"/>
      <c r="D193" s="230" t="s">
        <v>169</v>
      </c>
      <c r="E193" s="237" t="s">
        <v>1</v>
      </c>
      <c r="F193" s="238" t="s">
        <v>1346</v>
      </c>
      <c r="G193" s="236"/>
      <c r="H193" s="239">
        <v>2574.7399999999998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169</v>
      </c>
      <c r="AU193" s="245" t="s">
        <v>88</v>
      </c>
      <c r="AV193" s="13" t="s">
        <v>88</v>
      </c>
      <c r="AW193" s="13" t="s">
        <v>33</v>
      </c>
      <c r="AX193" s="13" t="s">
        <v>78</v>
      </c>
      <c r="AY193" s="245" t="s">
        <v>158</v>
      </c>
    </row>
    <row r="194" s="13" customFormat="1">
      <c r="A194" s="13"/>
      <c r="B194" s="235"/>
      <c r="C194" s="236"/>
      <c r="D194" s="230" t="s">
        <v>169</v>
      </c>
      <c r="E194" s="237" t="s">
        <v>1</v>
      </c>
      <c r="F194" s="238" t="s">
        <v>1347</v>
      </c>
      <c r="G194" s="236"/>
      <c r="H194" s="239">
        <v>64.260000000000005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169</v>
      </c>
      <c r="AU194" s="245" t="s">
        <v>88</v>
      </c>
      <c r="AV194" s="13" t="s">
        <v>88</v>
      </c>
      <c r="AW194" s="13" t="s">
        <v>33</v>
      </c>
      <c r="AX194" s="13" t="s">
        <v>78</v>
      </c>
      <c r="AY194" s="245" t="s">
        <v>158</v>
      </c>
    </row>
    <row r="195" s="14" customFormat="1">
      <c r="A195" s="14"/>
      <c r="B195" s="246"/>
      <c r="C195" s="247"/>
      <c r="D195" s="230" t="s">
        <v>169</v>
      </c>
      <c r="E195" s="248" t="s">
        <v>1</v>
      </c>
      <c r="F195" s="249" t="s">
        <v>1348</v>
      </c>
      <c r="G195" s="247"/>
      <c r="H195" s="248" t="s">
        <v>1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169</v>
      </c>
      <c r="AU195" s="255" t="s">
        <v>88</v>
      </c>
      <c r="AV195" s="14" t="s">
        <v>86</v>
      </c>
      <c r="AW195" s="14" t="s">
        <v>33</v>
      </c>
      <c r="AX195" s="14" t="s">
        <v>78</v>
      </c>
      <c r="AY195" s="255" t="s">
        <v>158</v>
      </c>
    </row>
    <row r="196" s="13" customFormat="1">
      <c r="A196" s="13"/>
      <c r="B196" s="235"/>
      <c r="C196" s="236"/>
      <c r="D196" s="230" t="s">
        <v>169</v>
      </c>
      <c r="E196" s="237" t="s">
        <v>1</v>
      </c>
      <c r="F196" s="238" t="s">
        <v>1349</v>
      </c>
      <c r="G196" s="236"/>
      <c r="H196" s="239">
        <v>60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169</v>
      </c>
      <c r="AU196" s="245" t="s">
        <v>88</v>
      </c>
      <c r="AV196" s="13" t="s">
        <v>88</v>
      </c>
      <c r="AW196" s="13" t="s">
        <v>33</v>
      </c>
      <c r="AX196" s="13" t="s">
        <v>78</v>
      </c>
      <c r="AY196" s="245" t="s">
        <v>158</v>
      </c>
    </row>
    <row r="197" s="14" customFormat="1">
      <c r="A197" s="14"/>
      <c r="B197" s="246"/>
      <c r="C197" s="247"/>
      <c r="D197" s="230" t="s">
        <v>169</v>
      </c>
      <c r="E197" s="248" t="s">
        <v>1</v>
      </c>
      <c r="F197" s="249" t="s">
        <v>1350</v>
      </c>
      <c r="G197" s="247"/>
      <c r="H197" s="248" t="s">
        <v>1</v>
      </c>
      <c r="I197" s="250"/>
      <c r="J197" s="247"/>
      <c r="K197" s="247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169</v>
      </c>
      <c r="AU197" s="255" t="s">
        <v>88</v>
      </c>
      <c r="AV197" s="14" t="s">
        <v>86</v>
      </c>
      <c r="AW197" s="14" t="s">
        <v>33</v>
      </c>
      <c r="AX197" s="14" t="s">
        <v>78</v>
      </c>
      <c r="AY197" s="255" t="s">
        <v>158</v>
      </c>
    </row>
    <row r="198" s="13" customFormat="1">
      <c r="A198" s="13"/>
      <c r="B198" s="235"/>
      <c r="C198" s="236"/>
      <c r="D198" s="230" t="s">
        <v>169</v>
      </c>
      <c r="E198" s="237" t="s">
        <v>1</v>
      </c>
      <c r="F198" s="238" t="s">
        <v>1351</v>
      </c>
      <c r="G198" s="236"/>
      <c r="H198" s="239">
        <v>3.6000000000000001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169</v>
      </c>
      <c r="AU198" s="245" t="s">
        <v>88</v>
      </c>
      <c r="AV198" s="13" t="s">
        <v>88</v>
      </c>
      <c r="AW198" s="13" t="s">
        <v>33</v>
      </c>
      <c r="AX198" s="13" t="s">
        <v>78</v>
      </c>
      <c r="AY198" s="245" t="s">
        <v>158</v>
      </c>
    </row>
    <row r="199" s="13" customFormat="1">
      <c r="A199" s="13"/>
      <c r="B199" s="235"/>
      <c r="C199" s="236"/>
      <c r="D199" s="230" t="s">
        <v>169</v>
      </c>
      <c r="E199" s="237" t="s">
        <v>1</v>
      </c>
      <c r="F199" s="238" t="s">
        <v>1352</v>
      </c>
      <c r="G199" s="236"/>
      <c r="H199" s="239">
        <v>-50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169</v>
      </c>
      <c r="AU199" s="245" t="s">
        <v>88</v>
      </c>
      <c r="AV199" s="13" t="s">
        <v>88</v>
      </c>
      <c r="AW199" s="13" t="s">
        <v>33</v>
      </c>
      <c r="AX199" s="13" t="s">
        <v>78</v>
      </c>
      <c r="AY199" s="245" t="s">
        <v>158</v>
      </c>
    </row>
    <row r="200" s="2" customFormat="1" ht="16.5" customHeight="1">
      <c r="A200" s="37"/>
      <c r="B200" s="38"/>
      <c r="C200" s="217" t="s">
        <v>228</v>
      </c>
      <c r="D200" s="217" t="s">
        <v>160</v>
      </c>
      <c r="E200" s="218" t="s">
        <v>224</v>
      </c>
      <c r="F200" s="219" t="s">
        <v>225</v>
      </c>
      <c r="G200" s="220" t="s">
        <v>163</v>
      </c>
      <c r="H200" s="221">
        <v>1131</v>
      </c>
      <c r="I200" s="222"/>
      <c r="J200" s="223">
        <f>ROUND(I200*H200,2)</f>
        <v>0</v>
      </c>
      <c r="K200" s="219" t="s">
        <v>164</v>
      </c>
      <c r="L200" s="43"/>
      <c r="M200" s="224" t="s">
        <v>1</v>
      </c>
      <c r="N200" s="225" t="s">
        <v>43</v>
      </c>
      <c r="O200" s="90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8" t="s">
        <v>165</v>
      </c>
      <c r="AT200" s="228" t="s">
        <v>160</v>
      </c>
      <c r="AU200" s="228" t="s">
        <v>88</v>
      </c>
      <c r="AY200" s="16" t="s">
        <v>158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6" t="s">
        <v>86</v>
      </c>
      <c r="BK200" s="229">
        <f>ROUND(I200*H200,2)</f>
        <v>0</v>
      </c>
      <c r="BL200" s="16" t="s">
        <v>165</v>
      </c>
      <c r="BM200" s="228" t="s">
        <v>1353</v>
      </c>
    </row>
    <row r="201" s="2" customFormat="1">
      <c r="A201" s="37"/>
      <c r="B201" s="38"/>
      <c r="C201" s="39"/>
      <c r="D201" s="230" t="s">
        <v>167</v>
      </c>
      <c r="E201" s="39"/>
      <c r="F201" s="231" t="s">
        <v>227</v>
      </c>
      <c r="G201" s="39"/>
      <c r="H201" s="39"/>
      <c r="I201" s="232"/>
      <c r="J201" s="39"/>
      <c r="K201" s="39"/>
      <c r="L201" s="43"/>
      <c r="M201" s="233"/>
      <c r="N201" s="234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167</v>
      </c>
      <c r="AU201" s="16" t="s">
        <v>88</v>
      </c>
    </row>
    <row r="202" s="14" customFormat="1">
      <c r="A202" s="14"/>
      <c r="B202" s="246"/>
      <c r="C202" s="247"/>
      <c r="D202" s="230" t="s">
        <v>169</v>
      </c>
      <c r="E202" s="248" t="s">
        <v>1</v>
      </c>
      <c r="F202" s="249" t="s">
        <v>1354</v>
      </c>
      <c r="G202" s="247"/>
      <c r="H202" s="248" t="s">
        <v>1</v>
      </c>
      <c r="I202" s="250"/>
      <c r="J202" s="247"/>
      <c r="K202" s="247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169</v>
      </c>
      <c r="AU202" s="255" t="s">
        <v>88</v>
      </c>
      <c r="AV202" s="14" t="s">
        <v>86</v>
      </c>
      <c r="AW202" s="14" t="s">
        <v>33</v>
      </c>
      <c r="AX202" s="14" t="s">
        <v>78</v>
      </c>
      <c r="AY202" s="255" t="s">
        <v>158</v>
      </c>
    </row>
    <row r="203" s="13" customFormat="1">
      <c r="A203" s="13"/>
      <c r="B203" s="235"/>
      <c r="C203" s="236"/>
      <c r="D203" s="230" t="s">
        <v>169</v>
      </c>
      <c r="E203" s="237" t="s">
        <v>1</v>
      </c>
      <c r="F203" s="238" t="s">
        <v>1355</v>
      </c>
      <c r="G203" s="236"/>
      <c r="H203" s="239">
        <v>1131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169</v>
      </c>
      <c r="AU203" s="245" t="s">
        <v>88</v>
      </c>
      <c r="AV203" s="13" t="s">
        <v>88</v>
      </c>
      <c r="AW203" s="13" t="s">
        <v>33</v>
      </c>
      <c r="AX203" s="13" t="s">
        <v>78</v>
      </c>
      <c r="AY203" s="245" t="s">
        <v>158</v>
      </c>
    </row>
    <row r="204" s="2" customFormat="1" ht="16.5" customHeight="1">
      <c r="A204" s="37"/>
      <c r="B204" s="38"/>
      <c r="C204" s="217" t="s">
        <v>237</v>
      </c>
      <c r="D204" s="217" t="s">
        <v>160</v>
      </c>
      <c r="E204" s="218" t="s">
        <v>238</v>
      </c>
      <c r="F204" s="219" t="s">
        <v>239</v>
      </c>
      <c r="G204" s="220" t="s">
        <v>163</v>
      </c>
      <c r="H204" s="221">
        <v>3783.5999999999999</v>
      </c>
      <c r="I204" s="222"/>
      <c r="J204" s="223">
        <f>ROUND(I204*H204,2)</f>
        <v>0</v>
      </c>
      <c r="K204" s="219" t="s">
        <v>164</v>
      </c>
      <c r="L204" s="43"/>
      <c r="M204" s="224" t="s">
        <v>1</v>
      </c>
      <c r="N204" s="225" t="s">
        <v>43</v>
      </c>
      <c r="O204" s="90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8" t="s">
        <v>165</v>
      </c>
      <c r="AT204" s="228" t="s">
        <v>160</v>
      </c>
      <c r="AU204" s="228" t="s">
        <v>88</v>
      </c>
      <c r="AY204" s="16" t="s">
        <v>158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6" t="s">
        <v>86</v>
      </c>
      <c r="BK204" s="229">
        <f>ROUND(I204*H204,2)</f>
        <v>0</v>
      </c>
      <c r="BL204" s="16" t="s">
        <v>165</v>
      </c>
      <c r="BM204" s="228" t="s">
        <v>1356</v>
      </c>
    </row>
    <row r="205" s="2" customFormat="1">
      <c r="A205" s="37"/>
      <c r="B205" s="38"/>
      <c r="C205" s="39"/>
      <c r="D205" s="230" t="s">
        <v>167</v>
      </c>
      <c r="E205" s="39"/>
      <c r="F205" s="231" t="s">
        <v>241</v>
      </c>
      <c r="G205" s="39"/>
      <c r="H205" s="39"/>
      <c r="I205" s="232"/>
      <c r="J205" s="39"/>
      <c r="K205" s="39"/>
      <c r="L205" s="43"/>
      <c r="M205" s="233"/>
      <c r="N205" s="234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167</v>
      </c>
      <c r="AU205" s="16" t="s">
        <v>88</v>
      </c>
    </row>
    <row r="206" s="13" customFormat="1">
      <c r="A206" s="13"/>
      <c r="B206" s="235"/>
      <c r="C206" s="236"/>
      <c r="D206" s="230" t="s">
        <v>169</v>
      </c>
      <c r="E206" s="237" t="s">
        <v>1</v>
      </c>
      <c r="F206" s="238" t="s">
        <v>1357</v>
      </c>
      <c r="G206" s="236"/>
      <c r="H206" s="239">
        <v>3783.5999999999999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169</v>
      </c>
      <c r="AU206" s="245" t="s">
        <v>88</v>
      </c>
      <c r="AV206" s="13" t="s">
        <v>88</v>
      </c>
      <c r="AW206" s="13" t="s">
        <v>33</v>
      </c>
      <c r="AX206" s="13" t="s">
        <v>78</v>
      </c>
      <c r="AY206" s="245" t="s">
        <v>158</v>
      </c>
    </row>
    <row r="207" s="2" customFormat="1" ht="16.5" customHeight="1">
      <c r="A207" s="37"/>
      <c r="B207" s="38"/>
      <c r="C207" s="217" t="s">
        <v>243</v>
      </c>
      <c r="D207" s="217" t="s">
        <v>160</v>
      </c>
      <c r="E207" s="218" t="s">
        <v>229</v>
      </c>
      <c r="F207" s="219" t="s">
        <v>230</v>
      </c>
      <c r="G207" s="220" t="s">
        <v>231</v>
      </c>
      <c r="H207" s="221">
        <v>6810.4799999999996</v>
      </c>
      <c r="I207" s="222"/>
      <c r="J207" s="223">
        <f>ROUND(I207*H207,2)</f>
        <v>0</v>
      </c>
      <c r="K207" s="219" t="s">
        <v>164</v>
      </c>
      <c r="L207" s="43"/>
      <c r="M207" s="224" t="s">
        <v>1</v>
      </c>
      <c r="N207" s="225" t="s">
        <v>43</v>
      </c>
      <c r="O207" s="90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8" t="s">
        <v>165</v>
      </c>
      <c r="AT207" s="228" t="s">
        <v>160</v>
      </c>
      <c r="AU207" s="228" t="s">
        <v>88</v>
      </c>
      <c r="AY207" s="16" t="s">
        <v>158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6" t="s">
        <v>86</v>
      </c>
      <c r="BK207" s="229">
        <f>ROUND(I207*H207,2)</f>
        <v>0</v>
      </c>
      <c r="BL207" s="16" t="s">
        <v>165</v>
      </c>
      <c r="BM207" s="228" t="s">
        <v>1358</v>
      </c>
    </row>
    <row r="208" s="2" customFormat="1">
      <c r="A208" s="37"/>
      <c r="B208" s="38"/>
      <c r="C208" s="39"/>
      <c r="D208" s="230" t="s">
        <v>167</v>
      </c>
      <c r="E208" s="39"/>
      <c r="F208" s="231" t="s">
        <v>233</v>
      </c>
      <c r="G208" s="39"/>
      <c r="H208" s="39"/>
      <c r="I208" s="232"/>
      <c r="J208" s="39"/>
      <c r="K208" s="39"/>
      <c r="L208" s="43"/>
      <c r="M208" s="233"/>
      <c r="N208" s="234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167</v>
      </c>
      <c r="AU208" s="16" t="s">
        <v>88</v>
      </c>
    </row>
    <row r="209" s="13" customFormat="1">
      <c r="A209" s="13"/>
      <c r="B209" s="235"/>
      <c r="C209" s="236"/>
      <c r="D209" s="230" t="s">
        <v>169</v>
      </c>
      <c r="E209" s="236"/>
      <c r="F209" s="238" t="s">
        <v>1359</v>
      </c>
      <c r="G209" s="236"/>
      <c r="H209" s="239">
        <v>6810.4799999999996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169</v>
      </c>
      <c r="AU209" s="245" t="s">
        <v>88</v>
      </c>
      <c r="AV209" s="13" t="s">
        <v>88</v>
      </c>
      <c r="AW209" s="13" t="s">
        <v>4</v>
      </c>
      <c r="AX209" s="13" t="s">
        <v>86</v>
      </c>
      <c r="AY209" s="245" t="s">
        <v>158</v>
      </c>
    </row>
    <row r="210" s="2" customFormat="1" ht="16.5" customHeight="1">
      <c r="A210" s="37"/>
      <c r="B210" s="38"/>
      <c r="C210" s="217" t="s">
        <v>254</v>
      </c>
      <c r="D210" s="217" t="s">
        <v>160</v>
      </c>
      <c r="E210" s="218" t="s">
        <v>1360</v>
      </c>
      <c r="F210" s="219" t="s">
        <v>1361</v>
      </c>
      <c r="G210" s="220" t="s">
        <v>163</v>
      </c>
      <c r="H210" s="221">
        <v>50</v>
      </c>
      <c r="I210" s="222"/>
      <c r="J210" s="223">
        <f>ROUND(I210*H210,2)</f>
        <v>0</v>
      </c>
      <c r="K210" s="219" t="s">
        <v>164</v>
      </c>
      <c r="L210" s="43"/>
      <c r="M210" s="224" t="s">
        <v>1</v>
      </c>
      <c r="N210" s="225" t="s">
        <v>43</v>
      </c>
      <c r="O210" s="90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8" t="s">
        <v>165</v>
      </c>
      <c r="AT210" s="228" t="s">
        <v>160</v>
      </c>
      <c r="AU210" s="228" t="s">
        <v>88</v>
      </c>
      <c r="AY210" s="16" t="s">
        <v>158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6" t="s">
        <v>86</v>
      </c>
      <c r="BK210" s="229">
        <f>ROUND(I210*H210,2)</f>
        <v>0</v>
      </c>
      <c r="BL210" s="16" t="s">
        <v>165</v>
      </c>
      <c r="BM210" s="228" t="s">
        <v>1362</v>
      </c>
    </row>
    <row r="211" s="2" customFormat="1">
      <c r="A211" s="37"/>
      <c r="B211" s="38"/>
      <c r="C211" s="39"/>
      <c r="D211" s="230" t="s">
        <v>167</v>
      </c>
      <c r="E211" s="39"/>
      <c r="F211" s="231" t="s">
        <v>1363</v>
      </c>
      <c r="G211" s="39"/>
      <c r="H211" s="39"/>
      <c r="I211" s="232"/>
      <c r="J211" s="39"/>
      <c r="K211" s="39"/>
      <c r="L211" s="43"/>
      <c r="M211" s="233"/>
      <c r="N211" s="234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167</v>
      </c>
      <c r="AU211" s="16" t="s">
        <v>88</v>
      </c>
    </row>
    <row r="212" s="13" customFormat="1">
      <c r="A212" s="13"/>
      <c r="B212" s="235"/>
      <c r="C212" s="236"/>
      <c r="D212" s="230" t="s">
        <v>169</v>
      </c>
      <c r="E212" s="237" t="s">
        <v>1</v>
      </c>
      <c r="F212" s="238" t="s">
        <v>1364</v>
      </c>
      <c r="G212" s="236"/>
      <c r="H212" s="239">
        <v>50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169</v>
      </c>
      <c r="AU212" s="245" t="s">
        <v>88</v>
      </c>
      <c r="AV212" s="13" t="s">
        <v>88</v>
      </c>
      <c r="AW212" s="13" t="s">
        <v>33</v>
      </c>
      <c r="AX212" s="13" t="s">
        <v>78</v>
      </c>
      <c r="AY212" s="245" t="s">
        <v>158</v>
      </c>
    </row>
    <row r="213" s="2" customFormat="1" ht="16.5" customHeight="1">
      <c r="A213" s="37"/>
      <c r="B213" s="38"/>
      <c r="C213" s="217" t="s">
        <v>261</v>
      </c>
      <c r="D213" s="217" t="s">
        <v>160</v>
      </c>
      <c r="E213" s="218" t="s">
        <v>214</v>
      </c>
      <c r="F213" s="219" t="s">
        <v>215</v>
      </c>
      <c r="G213" s="220" t="s">
        <v>163</v>
      </c>
      <c r="H213" s="221">
        <v>155.75999999999999</v>
      </c>
      <c r="I213" s="222"/>
      <c r="J213" s="223">
        <f>ROUND(I213*H213,2)</f>
        <v>0</v>
      </c>
      <c r="K213" s="219" t="s">
        <v>164</v>
      </c>
      <c r="L213" s="43"/>
      <c r="M213" s="224" t="s">
        <v>1</v>
      </c>
      <c r="N213" s="225" t="s">
        <v>43</v>
      </c>
      <c r="O213" s="90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8" t="s">
        <v>165</v>
      </c>
      <c r="AT213" s="228" t="s">
        <v>160</v>
      </c>
      <c r="AU213" s="228" t="s">
        <v>88</v>
      </c>
      <c r="AY213" s="16" t="s">
        <v>158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6" t="s">
        <v>86</v>
      </c>
      <c r="BK213" s="229">
        <f>ROUND(I213*H213,2)</f>
        <v>0</v>
      </c>
      <c r="BL213" s="16" t="s">
        <v>165</v>
      </c>
      <c r="BM213" s="228" t="s">
        <v>1365</v>
      </c>
    </row>
    <row r="214" s="2" customFormat="1">
      <c r="A214" s="37"/>
      <c r="B214" s="38"/>
      <c r="C214" s="39"/>
      <c r="D214" s="230" t="s">
        <v>167</v>
      </c>
      <c r="E214" s="39"/>
      <c r="F214" s="231" t="s">
        <v>217</v>
      </c>
      <c r="G214" s="39"/>
      <c r="H214" s="39"/>
      <c r="I214" s="232"/>
      <c r="J214" s="39"/>
      <c r="K214" s="39"/>
      <c r="L214" s="43"/>
      <c r="M214" s="233"/>
      <c r="N214" s="234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167</v>
      </c>
      <c r="AU214" s="16" t="s">
        <v>88</v>
      </c>
    </row>
    <row r="215" s="14" customFormat="1">
      <c r="A215" s="14"/>
      <c r="B215" s="246"/>
      <c r="C215" s="247"/>
      <c r="D215" s="230" t="s">
        <v>169</v>
      </c>
      <c r="E215" s="248" t="s">
        <v>1</v>
      </c>
      <c r="F215" s="249" t="s">
        <v>1366</v>
      </c>
      <c r="G215" s="247"/>
      <c r="H215" s="248" t="s">
        <v>1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169</v>
      </c>
      <c r="AU215" s="255" t="s">
        <v>88</v>
      </c>
      <c r="AV215" s="14" t="s">
        <v>86</v>
      </c>
      <c r="AW215" s="14" t="s">
        <v>33</v>
      </c>
      <c r="AX215" s="14" t="s">
        <v>78</v>
      </c>
      <c r="AY215" s="255" t="s">
        <v>158</v>
      </c>
    </row>
    <row r="216" s="13" customFormat="1">
      <c r="A216" s="13"/>
      <c r="B216" s="235"/>
      <c r="C216" s="236"/>
      <c r="D216" s="230" t="s">
        <v>169</v>
      </c>
      <c r="E216" s="237" t="s">
        <v>1</v>
      </c>
      <c r="F216" s="238" t="s">
        <v>1367</v>
      </c>
      <c r="G216" s="236"/>
      <c r="H216" s="239">
        <v>91.799999999999997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169</v>
      </c>
      <c r="AU216" s="245" t="s">
        <v>88</v>
      </c>
      <c r="AV216" s="13" t="s">
        <v>88</v>
      </c>
      <c r="AW216" s="13" t="s">
        <v>33</v>
      </c>
      <c r="AX216" s="13" t="s">
        <v>78</v>
      </c>
      <c r="AY216" s="245" t="s">
        <v>158</v>
      </c>
    </row>
    <row r="217" s="13" customFormat="1">
      <c r="A217" s="13"/>
      <c r="B217" s="235"/>
      <c r="C217" s="236"/>
      <c r="D217" s="230" t="s">
        <v>169</v>
      </c>
      <c r="E217" s="237" t="s">
        <v>1</v>
      </c>
      <c r="F217" s="238" t="s">
        <v>1368</v>
      </c>
      <c r="G217" s="236"/>
      <c r="H217" s="239">
        <v>63.960000000000001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169</v>
      </c>
      <c r="AU217" s="245" t="s">
        <v>88</v>
      </c>
      <c r="AV217" s="13" t="s">
        <v>88</v>
      </c>
      <c r="AW217" s="13" t="s">
        <v>33</v>
      </c>
      <c r="AX217" s="13" t="s">
        <v>78</v>
      </c>
      <c r="AY217" s="245" t="s">
        <v>158</v>
      </c>
    </row>
    <row r="218" s="2" customFormat="1" ht="16.5" customHeight="1">
      <c r="A218" s="37"/>
      <c r="B218" s="38"/>
      <c r="C218" s="217" t="s">
        <v>8</v>
      </c>
      <c r="D218" s="217" t="s">
        <v>160</v>
      </c>
      <c r="E218" s="218" t="s">
        <v>265</v>
      </c>
      <c r="F218" s="219" t="s">
        <v>266</v>
      </c>
      <c r="G218" s="220" t="s">
        <v>163</v>
      </c>
      <c r="H218" s="221">
        <v>109.86</v>
      </c>
      <c r="I218" s="222"/>
      <c r="J218" s="223">
        <f>ROUND(I218*H218,2)</f>
        <v>0</v>
      </c>
      <c r="K218" s="219" t="s">
        <v>164</v>
      </c>
      <c r="L218" s="43"/>
      <c r="M218" s="224" t="s">
        <v>1</v>
      </c>
      <c r="N218" s="225" t="s">
        <v>43</v>
      </c>
      <c r="O218" s="90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8" t="s">
        <v>165</v>
      </c>
      <c r="AT218" s="228" t="s">
        <v>160</v>
      </c>
      <c r="AU218" s="228" t="s">
        <v>88</v>
      </c>
      <c r="AY218" s="16" t="s">
        <v>158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6" t="s">
        <v>86</v>
      </c>
      <c r="BK218" s="229">
        <f>ROUND(I218*H218,2)</f>
        <v>0</v>
      </c>
      <c r="BL218" s="16" t="s">
        <v>165</v>
      </c>
      <c r="BM218" s="228" t="s">
        <v>1369</v>
      </c>
    </row>
    <row r="219" s="2" customFormat="1">
      <c r="A219" s="37"/>
      <c r="B219" s="38"/>
      <c r="C219" s="39"/>
      <c r="D219" s="230" t="s">
        <v>167</v>
      </c>
      <c r="E219" s="39"/>
      <c r="F219" s="231" t="s">
        <v>268</v>
      </c>
      <c r="G219" s="39"/>
      <c r="H219" s="39"/>
      <c r="I219" s="232"/>
      <c r="J219" s="39"/>
      <c r="K219" s="39"/>
      <c r="L219" s="43"/>
      <c r="M219" s="233"/>
      <c r="N219" s="234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167</v>
      </c>
      <c r="AU219" s="16" t="s">
        <v>88</v>
      </c>
    </row>
    <row r="220" s="14" customFormat="1">
      <c r="A220" s="14"/>
      <c r="B220" s="246"/>
      <c r="C220" s="247"/>
      <c r="D220" s="230" t="s">
        <v>169</v>
      </c>
      <c r="E220" s="248" t="s">
        <v>1</v>
      </c>
      <c r="F220" s="249" t="s">
        <v>1370</v>
      </c>
      <c r="G220" s="247"/>
      <c r="H220" s="248" t="s">
        <v>1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169</v>
      </c>
      <c r="AU220" s="255" t="s">
        <v>88</v>
      </c>
      <c r="AV220" s="14" t="s">
        <v>86</v>
      </c>
      <c r="AW220" s="14" t="s">
        <v>33</v>
      </c>
      <c r="AX220" s="14" t="s">
        <v>78</v>
      </c>
      <c r="AY220" s="255" t="s">
        <v>158</v>
      </c>
    </row>
    <row r="221" s="13" customFormat="1">
      <c r="A221" s="13"/>
      <c r="B221" s="235"/>
      <c r="C221" s="236"/>
      <c r="D221" s="230" t="s">
        <v>169</v>
      </c>
      <c r="E221" s="237" t="s">
        <v>1</v>
      </c>
      <c r="F221" s="238" t="s">
        <v>1371</v>
      </c>
      <c r="G221" s="236"/>
      <c r="H221" s="239">
        <v>45.899999999999999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169</v>
      </c>
      <c r="AU221" s="245" t="s">
        <v>88</v>
      </c>
      <c r="AV221" s="13" t="s">
        <v>88</v>
      </c>
      <c r="AW221" s="13" t="s">
        <v>33</v>
      </c>
      <c r="AX221" s="13" t="s">
        <v>78</v>
      </c>
      <c r="AY221" s="245" t="s">
        <v>158</v>
      </c>
    </row>
    <row r="222" s="13" customFormat="1">
      <c r="A222" s="13"/>
      <c r="B222" s="235"/>
      <c r="C222" s="236"/>
      <c r="D222" s="230" t="s">
        <v>169</v>
      </c>
      <c r="E222" s="237" t="s">
        <v>1</v>
      </c>
      <c r="F222" s="238" t="s">
        <v>1368</v>
      </c>
      <c r="G222" s="236"/>
      <c r="H222" s="239">
        <v>63.960000000000001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169</v>
      </c>
      <c r="AU222" s="245" t="s">
        <v>88</v>
      </c>
      <c r="AV222" s="13" t="s">
        <v>88</v>
      </c>
      <c r="AW222" s="13" t="s">
        <v>33</v>
      </c>
      <c r="AX222" s="13" t="s">
        <v>78</v>
      </c>
      <c r="AY222" s="245" t="s">
        <v>158</v>
      </c>
    </row>
    <row r="223" s="2" customFormat="1" ht="16.5" customHeight="1">
      <c r="A223" s="37"/>
      <c r="B223" s="38"/>
      <c r="C223" s="217" t="s">
        <v>270</v>
      </c>
      <c r="D223" s="217" t="s">
        <v>160</v>
      </c>
      <c r="E223" s="218" t="s">
        <v>244</v>
      </c>
      <c r="F223" s="219" t="s">
        <v>245</v>
      </c>
      <c r="G223" s="220" t="s">
        <v>163</v>
      </c>
      <c r="H223" s="221">
        <v>109.86</v>
      </c>
      <c r="I223" s="222"/>
      <c r="J223" s="223">
        <f>ROUND(I223*H223,2)</f>
        <v>0</v>
      </c>
      <c r="K223" s="219" t="s">
        <v>164</v>
      </c>
      <c r="L223" s="43"/>
      <c r="M223" s="224" t="s">
        <v>1</v>
      </c>
      <c r="N223" s="225" t="s">
        <v>43</v>
      </c>
      <c r="O223" s="90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8" t="s">
        <v>165</v>
      </c>
      <c r="AT223" s="228" t="s">
        <v>160</v>
      </c>
      <c r="AU223" s="228" t="s">
        <v>88</v>
      </c>
      <c r="AY223" s="16" t="s">
        <v>158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6" t="s">
        <v>86</v>
      </c>
      <c r="BK223" s="229">
        <f>ROUND(I223*H223,2)</f>
        <v>0</v>
      </c>
      <c r="BL223" s="16" t="s">
        <v>165</v>
      </c>
      <c r="BM223" s="228" t="s">
        <v>1372</v>
      </c>
    </row>
    <row r="224" s="2" customFormat="1">
      <c r="A224" s="37"/>
      <c r="B224" s="38"/>
      <c r="C224" s="39"/>
      <c r="D224" s="230" t="s">
        <v>167</v>
      </c>
      <c r="E224" s="39"/>
      <c r="F224" s="231" t="s">
        <v>247</v>
      </c>
      <c r="G224" s="39"/>
      <c r="H224" s="39"/>
      <c r="I224" s="232"/>
      <c r="J224" s="39"/>
      <c r="K224" s="39"/>
      <c r="L224" s="43"/>
      <c r="M224" s="233"/>
      <c r="N224" s="234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167</v>
      </c>
      <c r="AU224" s="16" t="s">
        <v>88</v>
      </c>
    </row>
    <row r="225" s="14" customFormat="1">
      <c r="A225" s="14"/>
      <c r="B225" s="246"/>
      <c r="C225" s="247"/>
      <c r="D225" s="230" t="s">
        <v>169</v>
      </c>
      <c r="E225" s="248" t="s">
        <v>1</v>
      </c>
      <c r="F225" s="249" t="s">
        <v>1373</v>
      </c>
      <c r="G225" s="247"/>
      <c r="H225" s="248" t="s">
        <v>1</v>
      </c>
      <c r="I225" s="250"/>
      <c r="J225" s="247"/>
      <c r="K225" s="247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169</v>
      </c>
      <c r="AU225" s="255" t="s">
        <v>88</v>
      </c>
      <c r="AV225" s="14" t="s">
        <v>86</v>
      </c>
      <c r="AW225" s="14" t="s">
        <v>33</v>
      </c>
      <c r="AX225" s="14" t="s">
        <v>78</v>
      </c>
      <c r="AY225" s="255" t="s">
        <v>158</v>
      </c>
    </row>
    <row r="226" s="14" customFormat="1">
      <c r="A226" s="14"/>
      <c r="B226" s="246"/>
      <c r="C226" s="247"/>
      <c r="D226" s="230" t="s">
        <v>169</v>
      </c>
      <c r="E226" s="248" t="s">
        <v>1</v>
      </c>
      <c r="F226" s="249" t="s">
        <v>1374</v>
      </c>
      <c r="G226" s="247"/>
      <c r="H226" s="248" t="s">
        <v>1</v>
      </c>
      <c r="I226" s="250"/>
      <c r="J226" s="247"/>
      <c r="K226" s="247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169</v>
      </c>
      <c r="AU226" s="255" t="s">
        <v>88</v>
      </c>
      <c r="AV226" s="14" t="s">
        <v>86</v>
      </c>
      <c r="AW226" s="14" t="s">
        <v>33</v>
      </c>
      <c r="AX226" s="14" t="s">
        <v>78</v>
      </c>
      <c r="AY226" s="255" t="s">
        <v>158</v>
      </c>
    </row>
    <row r="227" s="13" customFormat="1">
      <c r="A227" s="13"/>
      <c r="B227" s="235"/>
      <c r="C227" s="236"/>
      <c r="D227" s="230" t="s">
        <v>169</v>
      </c>
      <c r="E227" s="237" t="s">
        <v>1</v>
      </c>
      <c r="F227" s="238" t="s">
        <v>1371</v>
      </c>
      <c r="G227" s="236"/>
      <c r="H227" s="239">
        <v>45.899999999999999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169</v>
      </c>
      <c r="AU227" s="245" t="s">
        <v>88</v>
      </c>
      <c r="AV227" s="13" t="s">
        <v>88</v>
      </c>
      <c r="AW227" s="13" t="s">
        <v>33</v>
      </c>
      <c r="AX227" s="13" t="s">
        <v>78</v>
      </c>
      <c r="AY227" s="245" t="s">
        <v>158</v>
      </c>
    </row>
    <row r="228" s="13" customFormat="1">
      <c r="A228" s="13"/>
      <c r="B228" s="235"/>
      <c r="C228" s="236"/>
      <c r="D228" s="230" t="s">
        <v>169</v>
      </c>
      <c r="E228" s="237" t="s">
        <v>1</v>
      </c>
      <c r="F228" s="238" t="s">
        <v>1368</v>
      </c>
      <c r="G228" s="236"/>
      <c r="H228" s="239">
        <v>63.960000000000001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169</v>
      </c>
      <c r="AU228" s="245" t="s">
        <v>88</v>
      </c>
      <c r="AV228" s="13" t="s">
        <v>88</v>
      </c>
      <c r="AW228" s="13" t="s">
        <v>33</v>
      </c>
      <c r="AX228" s="13" t="s">
        <v>78</v>
      </c>
      <c r="AY228" s="245" t="s">
        <v>158</v>
      </c>
    </row>
    <row r="229" s="2" customFormat="1" ht="16.5" customHeight="1">
      <c r="A229" s="37"/>
      <c r="B229" s="38"/>
      <c r="C229" s="217" t="s">
        <v>273</v>
      </c>
      <c r="D229" s="217" t="s">
        <v>160</v>
      </c>
      <c r="E229" s="218" t="s">
        <v>274</v>
      </c>
      <c r="F229" s="219" t="s">
        <v>275</v>
      </c>
      <c r="G229" s="220" t="s">
        <v>163</v>
      </c>
      <c r="H229" s="221">
        <v>30.600000000000001</v>
      </c>
      <c r="I229" s="222"/>
      <c r="J229" s="223">
        <f>ROUND(I229*H229,2)</f>
        <v>0</v>
      </c>
      <c r="K229" s="219" t="s">
        <v>164</v>
      </c>
      <c r="L229" s="43"/>
      <c r="M229" s="224" t="s">
        <v>1</v>
      </c>
      <c r="N229" s="225" t="s">
        <v>43</v>
      </c>
      <c r="O229" s="90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8" t="s">
        <v>165</v>
      </c>
      <c r="AT229" s="228" t="s">
        <v>160</v>
      </c>
      <c r="AU229" s="228" t="s">
        <v>88</v>
      </c>
      <c r="AY229" s="16" t="s">
        <v>158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6" t="s">
        <v>86</v>
      </c>
      <c r="BK229" s="229">
        <f>ROUND(I229*H229,2)</f>
        <v>0</v>
      </c>
      <c r="BL229" s="16" t="s">
        <v>165</v>
      </c>
      <c r="BM229" s="228" t="s">
        <v>1375</v>
      </c>
    </row>
    <row r="230" s="2" customFormat="1">
      <c r="A230" s="37"/>
      <c r="B230" s="38"/>
      <c r="C230" s="39"/>
      <c r="D230" s="230" t="s">
        <v>167</v>
      </c>
      <c r="E230" s="39"/>
      <c r="F230" s="231" t="s">
        <v>277</v>
      </c>
      <c r="G230" s="39"/>
      <c r="H230" s="39"/>
      <c r="I230" s="232"/>
      <c r="J230" s="39"/>
      <c r="K230" s="39"/>
      <c r="L230" s="43"/>
      <c r="M230" s="233"/>
      <c r="N230" s="234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167</v>
      </c>
      <c r="AU230" s="16" t="s">
        <v>88</v>
      </c>
    </row>
    <row r="231" s="14" customFormat="1">
      <c r="A231" s="14"/>
      <c r="B231" s="246"/>
      <c r="C231" s="247"/>
      <c r="D231" s="230" t="s">
        <v>169</v>
      </c>
      <c r="E231" s="248" t="s">
        <v>1</v>
      </c>
      <c r="F231" s="249" t="s">
        <v>1376</v>
      </c>
      <c r="G231" s="247"/>
      <c r="H231" s="248" t="s">
        <v>1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169</v>
      </c>
      <c r="AU231" s="255" t="s">
        <v>88</v>
      </c>
      <c r="AV231" s="14" t="s">
        <v>86</v>
      </c>
      <c r="AW231" s="14" t="s">
        <v>33</v>
      </c>
      <c r="AX231" s="14" t="s">
        <v>78</v>
      </c>
      <c r="AY231" s="255" t="s">
        <v>158</v>
      </c>
    </row>
    <row r="232" s="13" customFormat="1">
      <c r="A232" s="13"/>
      <c r="B232" s="235"/>
      <c r="C232" s="236"/>
      <c r="D232" s="230" t="s">
        <v>169</v>
      </c>
      <c r="E232" s="237" t="s">
        <v>1</v>
      </c>
      <c r="F232" s="238" t="s">
        <v>1377</v>
      </c>
      <c r="G232" s="236"/>
      <c r="H232" s="239">
        <v>30.600000000000001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169</v>
      </c>
      <c r="AU232" s="245" t="s">
        <v>88</v>
      </c>
      <c r="AV232" s="13" t="s">
        <v>88</v>
      </c>
      <c r="AW232" s="13" t="s">
        <v>33</v>
      </c>
      <c r="AX232" s="13" t="s">
        <v>78</v>
      </c>
      <c r="AY232" s="245" t="s">
        <v>158</v>
      </c>
    </row>
    <row r="233" s="2" customFormat="1" ht="16.5" customHeight="1">
      <c r="A233" s="37"/>
      <c r="B233" s="38"/>
      <c r="C233" s="256" t="s">
        <v>280</v>
      </c>
      <c r="D233" s="256" t="s">
        <v>255</v>
      </c>
      <c r="E233" s="257" t="s">
        <v>281</v>
      </c>
      <c r="F233" s="258" t="s">
        <v>282</v>
      </c>
      <c r="G233" s="259" t="s">
        <v>231</v>
      </c>
      <c r="H233" s="260">
        <v>61.200000000000003</v>
      </c>
      <c r="I233" s="261"/>
      <c r="J233" s="262">
        <f>ROUND(I233*H233,2)</f>
        <v>0</v>
      </c>
      <c r="K233" s="258" t="s">
        <v>164</v>
      </c>
      <c r="L233" s="263"/>
      <c r="M233" s="264" t="s">
        <v>1</v>
      </c>
      <c r="N233" s="265" t="s">
        <v>43</v>
      </c>
      <c r="O233" s="90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8" t="s">
        <v>213</v>
      </c>
      <c r="AT233" s="228" t="s">
        <v>255</v>
      </c>
      <c r="AU233" s="228" t="s">
        <v>88</v>
      </c>
      <c r="AY233" s="16" t="s">
        <v>158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6" t="s">
        <v>86</v>
      </c>
      <c r="BK233" s="229">
        <f>ROUND(I233*H233,2)</f>
        <v>0</v>
      </c>
      <c r="BL233" s="16" t="s">
        <v>165</v>
      </c>
      <c r="BM233" s="228" t="s">
        <v>1378</v>
      </c>
    </row>
    <row r="234" s="2" customFormat="1">
      <c r="A234" s="37"/>
      <c r="B234" s="38"/>
      <c r="C234" s="39"/>
      <c r="D234" s="230" t="s">
        <v>167</v>
      </c>
      <c r="E234" s="39"/>
      <c r="F234" s="231" t="s">
        <v>282</v>
      </c>
      <c r="G234" s="39"/>
      <c r="H234" s="39"/>
      <c r="I234" s="232"/>
      <c r="J234" s="39"/>
      <c r="K234" s="39"/>
      <c r="L234" s="43"/>
      <c r="M234" s="233"/>
      <c r="N234" s="234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167</v>
      </c>
      <c r="AU234" s="16" t="s">
        <v>88</v>
      </c>
    </row>
    <row r="235" s="13" customFormat="1">
      <c r="A235" s="13"/>
      <c r="B235" s="235"/>
      <c r="C235" s="236"/>
      <c r="D235" s="230" t="s">
        <v>169</v>
      </c>
      <c r="E235" s="236"/>
      <c r="F235" s="238" t="s">
        <v>1379</v>
      </c>
      <c r="G235" s="236"/>
      <c r="H235" s="239">
        <v>61.200000000000003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169</v>
      </c>
      <c r="AU235" s="245" t="s">
        <v>88</v>
      </c>
      <c r="AV235" s="13" t="s">
        <v>88</v>
      </c>
      <c r="AW235" s="13" t="s">
        <v>4</v>
      </c>
      <c r="AX235" s="13" t="s">
        <v>86</v>
      </c>
      <c r="AY235" s="245" t="s">
        <v>158</v>
      </c>
    </row>
    <row r="236" s="2" customFormat="1" ht="16.5" customHeight="1">
      <c r="A236" s="37"/>
      <c r="B236" s="38"/>
      <c r="C236" s="217" t="s">
        <v>285</v>
      </c>
      <c r="D236" s="217" t="s">
        <v>160</v>
      </c>
      <c r="E236" s="218" t="s">
        <v>286</v>
      </c>
      <c r="F236" s="219" t="s">
        <v>287</v>
      </c>
      <c r="G236" s="220" t="s">
        <v>288</v>
      </c>
      <c r="H236" s="221">
        <v>5930</v>
      </c>
      <c r="I236" s="222"/>
      <c r="J236" s="223">
        <f>ROUND(I236*H236,2)</f>
        <v>0</v>
      </c>
      <c r="K236" s="219" t="s">
        <v>164</v>
      </c>
      <c r="L236" s="43"/>
      <c r="M236" s="224" t="s">
        <v>1</v>
      </c>
      <c r="N236" s="225" t="s">
        <v>43</v>
      </c>
      <c r="O236" s="90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8" t="s">
        <v>165</v>
      </c>
      <c r="AT236" s="228" t="s">
        <v>160</v>
      </c>
      <c r="AU236" s="228" t="s">
        <v>88</v>
      </c>
      <c r="AY236" s="16" t="s">
        <v>158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6" t="s">
        <v>86</v>
      </c>
      <c r="BK236" s="229">
        <f>ROUND(I236*H236,2)</f>
        <v>0</v>
      </c>
      <c r="BL236" s="16" t="s">
        <v>165</v>
      </c>
      <c r="BM236" s="228" t="s">
        <v>1380</v>
      </c>
    </row>
    <row r="237" s="2" customFormat="1">
      <c r="A237" s="37"/>
      <c r="B237" s="38"/>
      <c r="C237" s="39"/>
      <c r="D237" s="230" t="s">
        <v>167</v>
      </c>
      <c r="E237" s="39"/>
      <c r="F237" s="231" t="s">
        <v>290</v>
      </c>
      <c r="G237" s="39"/>
      <c r="H237" s="39"/>
      <c r="I237" s="232"/>
      <c r="J237" s="39"/>
      <c r="K237" s="39"/>
      <c r="L237" s="43"/>
      <c r="M237" s="233"/>
      <c r="N237" s="234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167</v>
      </c>
      <c r="AU237" s="16" t="s">
        <v>88</v>
      </c>
    </row>
    <row r="238" s="13" customFormat="1">
      <c r="A238" s="13"/>
      <c r="B238" s="235"/>
      <c r="C238" s="236"/>
      <c r="D238" s="230" t="s">
        <v>169</v>
      </c>
      <c r="E238" s="237" t="s">
        <v>1</v>
      </c>
      <c r="F238" s="238" t="s">
        <v>1381</v>
      </c>
      <c r="G238" s="236"/>
      <c r="H238" s="239">
        <v>5930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169</v>
      </c>
      <c r="AU238" s="245" t="s">
        <v>88</v>
      </c>
      <c r="AV238" s="13" t="s">
        <v>88</v>
      </c>
      <c r="AW238" s="13" t="s">
        <v>33</v>
      </c>
      <c r="AX238" s="13" t="s">
        <v>78</v>
      </c>
      <c r="AY238" s="245" t="s">
        <v>158</v>
      </c>
    </row>
    <row r="239" s="2" customFormat="1" ht="16.5" customHeight="1">
      <c r="A239" s="37"/>
      <c r="B239" s="38"/>
      <c r="C239" s="217" t="s">
        <v>293</v>
      </c>
      <c r="D239" s="217" t="s">
        <v>160</v>
      </c>
      <c r="E239" s="218" t="s">
        <v>1382</v>
      </c>
      <c r="F239" s="219" t="s">
        <v>1383</v>
      </c>
      <c r="G239" s="220" t="s">
        <v>163</v>
      </c>
      <c r="H239" s="221">
        <v>93.5</v>
      </c>
      <c r="I239" s="222"/>
      <c r="J239" s="223">
        <f>ROUND(I239*H239,2)</f>
        <v>0</v>
      </c>
      <c r="K239" s="219" t="s">
        <v>164</v>
      </c>
      <c r="L239" s="43"/>
      <c r="M239" s="224" t="s">
        <v>1</v>
      </c>
      <c r="N239" s="225" t="s">
        <v>43</v>
      </c>
      <c r="O239" s="90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8" t="s">
        <v>165</v>
      </c>
      <c r="AT239" s="228" t="s">
        <v>160</v>
      </c>
      <c r="AU239" s="228" t="s">
        <v>88</v>
      </c>
      <c r="AY239" s="16" t="s">
        <v>158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6" t="s">
        <v>86</v>
      </c>
      <c r="BK239" s="229">
        <f>ROUND(I239*H239,2)</f>
        <v>0</v>
      </c>
      <c r="BL239" s="16" t="s">
        <v>165</v>
      </c>
      <c r="BM239" s="228" t="s">
        <v>1384</v>
      </c>
    </row>
    <row r="240" s="2" customFormat="1">
      <c r="A240" s="37"/>
      <c r="B240" s="38"/>
      <c r="C240" s="39"/>
      <c r="D240" s="230" t="s">
        <v>167</v>
      </c>
      <c r="E240" s="39"/>
      <c r="F240" s="231" t="s">
        <v>1385</v>
      </c>
      <c r="G240" s="39"/>
      <c r="H240" s="39"/>
      <c r="I240" s="232"/>
      <c r="J240" s="39"/>
      <c r="K240" s="39"/>
      <c r="L240" s="43"/>
      <c r="M240" s="233"/>
      <c r="N240" s="234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167</v>
      </c>
      <c r="AU240" s="16" t="s">
        <v>88</v>
      </c>
    </row>
    <row r="241" s="14" customFormat="1">
      <c r="A241" s="14"/>
      <c r="B241" s="246"/>
      <c r="C241" s="247"/>
      <c r="D241" s="230" t="s">
        <v>169</v>
      </c>
      <c r="E241" s="248" t="s">
        <v>1</v>
      </c>
      <c r="F241" s="249" t="s">
        <v>1386</v>
      </c>
      <c r="G241" s="247"/>
      <c r="H241" s="248" t="s">
        <v>1</v>
      </c>
      <c r="I241" s="250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169</v>
      </c>
      <c r="AU241" s="255" t="s">
        <v>88</v>
      </c>
      <c r="AV241" s="14" t="s">
        <v>86</v>
      </c>
      <c r="AW241" s="14" t="s">
        <v>33</v>
      </c>
      <c r="AX241" s="14" t="s">
        <v>78</v>
      </c>
      <c r="AY241" s="255" t="s">
        <v>158</v>
      </c>
    </row>
    <row r="242" s="14" customFormat="1">
      <c r="A242" s="14"/>
      <c r="B242" s="246"/>
      <c r="C242" s="247"/>
      <c r="D242" s="230" t="s">
        <v>169</v>
      </c>
      <c r="E242" s="248" t="s">
        <v>1</v>
      </c>
      <c r="F242" s="249" t="s">
        <v>1387</v>
      </c>
      <c r="G242" s="247"/>
      <c r="H242" s="248" t="s">
        <v>1</v>
      </c>
      <c r="I242" s="250"/>
      <c r="J242" s="247"/>
      <c r="K242" s="247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169</v>
      </c>
      <c r="AU242" s="255" t="s">
        <v>88</v>
      </c>
      <c r="AV242" s="14" t="s">
        <v>86</v>
      </c>
      <c r="AW242" s="14" t="s">
        <v>33</v>
      </c>
      <c r="AX242" s="14" t="s">
        <v>78</v>
      </c>
      <c r="AY242" s="255" t="s">
        <v>158</v>
      </c>
    </row>
    <row r="243" s="13" customFormat="1">
      <c r="A243" s="13"/>
      <c r="B243" s="235"/>
      <c r="C243" s="236"/>
      <c r="D243" s="230" t="s">
        <v>169</v>
      </c>
      <c r="E243" s="237" t="s">
        <v>1</v>
      </c>
      <c r="F243" s="238" t="s">
        <v>1388</v>
      </c>
      <c r="G243" s="236"/>
      <c r="H243" s="239">
        <v>93.5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169</v>
      </c>
      <c r="AU243" s="245" t="s">
        <v>88</v>
      </c>
      <c r="AV243" s="13" t="s">
        <v>88</v>
      </c>
      <c r="AW243" s="13" t="s">
        <v>33</v>
      </c>
      <c r="AX243" s="13" t="s">
        <v>86</v>
      </c>
      <c r="AY243" s="245" t="s">
        <v>158</v>
      </c>
    </row>
    <row r="244" s="2" customFormat="1" ht="16.5" customHeight="1">
      <c r="A244" s="37"/>
      <c r="B244" s="38"/>
      <c r="C244" s="217" t="s">
        <v>7</v>
      </c>
      <c r="D244" s="217" t="s">
        <v>160</v>
      </c>
      <c r="E244" s="218" t="s">
        <v>265</v>
      </c>
      <c r="F244" s="219" t="s">
        <v>266</v>
      </c>
      <c r="G244" s="220" t="s">
        <v>163</v>
      </c>
      <c r="H244" s="221">
        <v>93.5</v>
      </c>
      <c r="I244" s="222"/>
      <c r="J244" s="223">
        <f>ROUND(I244*H244,2)</f>
        <v>0</v>
      </c>
      <c r="K244" s="219" t="s">
        <v>164</v>
      </c>
      <c r="L244" s="43"/>
      <c r="M244" s="224" t="s">
        <v>1</v>
      </c>
      <c r="N244" s="225" t="s">
        <v>43</v>
      </c>
      <c r="O244" s="90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8" t="s">
        <v>165</v>
      </c>
      <c r="AT244" s="228" t="s">
        <v>160</v>
      </c>
      <c r="AU244" s="228" t="s">
        <v>88</v>
      </c>
      <c r="AY244" s="16" t="s">
        <v>158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6" t="s">
        <v>86</v>
      </c>
      <c r="BK244" s="229">
        <f>ROUND(I244*H244,2)</f>
        <v>0</v>
      </c>
      <c r="BL244" s="16" t="s">
        <v>165</v>
      </c>
      <c r="BM244" s="228" t="s">
        <v>1389</v>
      </c>
    </row>
    <row r="245" s="2" customFormat="1">
      <c r="A245" s="37"/>
      <c r="B245" s="38"/>
      <c r="C245" s="39"/>
      <c r="D245" s="230" t="s">
        <v>167</v>
      </c>
      <c r="E245" s="39"/>
      <c r="F245" s="231" t="s">
        <v>268</v>
      </c>
      <c r="G245" s="39"/>
      <c r="H245" s="39"/>
      <c r="I245" s="232"/>
      <c r="J245" s="39"/>
      <c r="K245" s="39"/>
      <c r="L245" s="43"/>
      <c r="M245" s="233"/>
      <c r="N245" s="234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167</v>
      </c>
      <c r="AU245" s="16" t="s">
        <v>88</v>
      </c>
    </row>
    <row r="246" s="14" customFormat="1">
      <c r="A246" s="14"/>
      <c r="B246" s="246"/>
      <c r="C246" s="247"/>
      <c r="D246" s="230" t="s">
        <v>169</v>
      </c>
      <c r="E246" s="248" t="s">
        <v>1</v>
      </c>
      <c r="F246" s="249" t="s">
        <v>1390</v>
      </c>
      <c r="G246" s="247"/>
      <c r="H246" s="248" t="s">
        <v>1</v>
      </c>
      <c r="I246" s="250"/>
      <c r="J246" s="247"/>
      <c r="K246" s="247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169</v>
      </c>
      <c r="AU246" s="255" t="s">
        <v>88</v>
      </c>
      <c r="AV246" s="14" t="s">
        <v>86</v>
      </c>
      <c r="AW246" s="14" t="s">
        <v>33</v>
      </c>
      <c r="AX246" s="14" t="s">
        <v>78</v>
      </c>
      <c r="AY246" s="255" t="s">
        <v>158</v>
      </c>
    </row>
    <row r="247" s="13" customFormat="1">
      <c r="A247" s="13"/>
      <c r="B247" s="235"/>
      <c r="C247" s="236"/>
      <c r="D247" s="230" t="s">
        <v>169</v>
      </c>
      <c r="E247" s="237" t="s">
        <v>1</v>
      </c>
      <c r="F247" s="238" t="s">
        <v>1391</v>
      </c>
      <c r="G247" s="236"/>
      <c r="H247" s="239">
        <v>93.5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169</v>
      </c>
      <c r="AU247" s="245" t="s">
        <v>88</v>
      </c>
      <c r="AV247" s="13" t="s">
        <v>88</v>
      </c>
      <c r="AW247" s="13" t="s">
        <v>33</v>
      </c>
      <c r="AX247" s="13" t="s">
        <v>86</v>
      </c>
      <c r="AY247" s="245" t="s">
        <v>158</v>
      </c>
    </row>
    <row r="248" s="12" customFormat="1" ht="22.8" customHeight="1">
      <c r="A248" s="12"/>
      <c r="B248" s="201"/>
      <c r="C248" s="202"/>
      <c r="D248" s="203" t="s">
        <v>77</v>
      </c>
      <c r="E248" s="215" t="s">
        <v>88</v>
      </c>
      <c r="F248" s="215" t="s">
        <v>292</v>
      </c>
      <c r="G248" s="202"/>
      <c r="H248" s="202"/>
      <c r="I248" s="205"/>
      <c r="J248" s="216">
        <f>BK248</f>
        <v>0</v>
      </c>
      <c r="K248" s="202"/>
      <c r="L248" s="207"/>
      <c r="M248" s="208"/>
      <c r="N248" s="209"/>
      <c r="O248" s="209"/>
      <c r="P248" s="210">
        <f>SUM(P249:P252)</f>
        <v>0</v>
      </c>
      <c r="Q248" s="209"/>
      <c r="R248" s="210">
        <f>SUM(R249:R252)</f>
        <v>4.9065799999999999</v>
      </c>
      <c r="S248" s="209"/>
      <c r="T248" s="211">
        <f>SUM(T249:T252)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2" t="s">
        <v>86</v>
      </c>
      <c r="AT248" s="213" t="s">
        <v>77</v>
      </c>
      <c r="AU248" s="213" t="s">
        <v>86</v>
      </c>
      <c r="AY248" s="212" t="s">
        <v>158</v>
      </c>
      <c r="BK248" s="214">
        <f>SUM(BK249:BK252)</f>
        <v>0</v>
      </c>
    </row>
    <row r="249" s="2" customFormat="1" ht="16.5" customHeight="1">
      <c r="A249" s="37"/>
      <c r="B249" s="38"/>
      <c r="C249" s="217" t="s">
        <v>303</v>
      </c>
      <c r="D249" s="217" t="s">
        <v>160</v>
      </c>
      <c r="E249" s="218" t="s">
        <v>1392</v>
      </c>
      <c r="F249" s="219" t="s">
        <v>1393</v>
      </c>
      <c r="G249" s="220" t="s">
        <v>163</v>
      </c>
      <c r="H249" s="221">
        <v>2</v>
      </c>
      <c r="I249" s="222"/>
      <c r="J249" s="223">
        <f>ROUND(I249*H249,2)</f>
        <v>0</v>
      </c>
      <c r="K249" s="219" t="s">
        <v>164</v>
      </c>
      <c r="L249" s="43"/>
      <c r="M249" s="224" t="s">
        <v>1</v>
      </c>
      <c r="N249" s="225" t="s">
        <v>43</v>
      </c>
      <c r="O249" s="90"/>
      <c r="P249" s="226">
        <f>O249*H249</f>
        <v>0</v>
      </c>
      <c r="Q249" s="226">
        <v>2.45329</v>
      </c>
      <c r="R249" s="226">
        <f>Q249*H249</f>
        <v>4.9065799999999999</v>
      </c>
      <c r="S249" s="226">
        <v>0</v>
      </c>
      <c r="T249" s="227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8" t="s">
        <v>165</v>
      </c>
      <c r="AT249" s="228" t="s">
        <v>160</v>
      </c>
      <c r="AU249" s="228" t="s">
        <v>88</v>
      </c>
      <c r="AY249" s="16" t="s">
        <v>158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6" t="s">
        <v>86</v>
      </c>
      <c r="BK249" s="229">
        <f>ROUND(I249*H249,2)</f>
        <v>0</v>
      </c>
      <c r="BL249" s="16" t="s">
        <v>165</v>
      </c>
      <c r="BM249" s="228" t="s">
        <v>1394</v>
      </c>
    </row>
    <row r="250" s="2" customFormat="1">
      <c r="A250" s="37"/>
      <c r="B250" s="38"/>
      <c r="C250" s="39"/>
      <c r="D250" s="230" t="s">
        <v>167</v>
      </c>
      <c r="E250" s="39"/>
      <c r="F250" s="231" t="s">
        <v>1395</v>
      </c>
      <c r="G250" s="39"/>
      <c r="H250" s="39"/>
      <c r="I250" s="232"/>
      <c r="J250" s="39"/>
      <c r="K250" s="39"/>
      <c r="L250" s="43"/>
      <c r="M250" s="233"/>
      <c r="N250" s="234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167</v>
      </c>
      <c r="AU250" s="16" t="s">
        <v>88</v>
      </c>
    </row>
    <row r="251" s="14" customFormat="1">
      <c r="A251" s="14"/>
      <c r="B251" s="246"/>
      <c r="C251" s="247"/>
      <c r="D251" s="230" t="s">
        <v>169</v>
      </c>
      <c r="E251" s="248" t="s">
        <v>1</v>
      </c>
      <c r="F251" s="249" t="s">
        <v>1396</v>
      </c>
      <c r="G251" s="247"/>
      <c r="H251" s="248" t="s">
        <v>1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169</v>
      </c>
      <c r="AU251" s="255" t="s">
        <v>88</v>
      </c>
      <c r="AV251" s="14" t="s">
        <v>86</v>
      </c>
      <c r="AW251" s="14" t="s">
        <v>33</v>
      </c>
      <c r="AX251" s="14" t="s">
        <v>78</v>
      </c>
      <c r="AY251" s="255" t="s">
        <v>158</v>
      </c>
    </row>
    <row r="252" s="13" customFormat="1">
      <c r="A252" s="13"/>
      <c r="B252" s="235"/>
      <c r="C252" s="236"/>
      <c r="D252" s="230" t="s">
        <v>169</v>
      </c>
      <c r="E252" s="237" t="s">
        <v>1</v>
      </c>
      <c r="F252" s="238" t="s">
        <v>1397</v>
      </c>
      <c r="G252" s="236"/>
      <c r="H252" s="239">
        <v>2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169</v>
      </c>
      <c r="AU252" s="245" t="s">
        <v>88</v>
      </c>
      <c r="AV252" s="13" t="s">
        <v>88</v>
      </c>
      <c r="AW252" s="13" t="s">
        <v>33</v>
      </c>
      <c r="AX252" s="13" t="s">
        <v>78</v>
      </c>
      <c r="AY252" s="245" t="s">
        <v>158</v>
      </c>
    </row>
    <row r="253" s="12" customFormat="1" ht="22.8" customHeight="1">
      <c r="A253" s="12"/>
      <c r="B253" s="201"/>
      <c r="C253" s="202"/>
      <c r="D253" s="203" t="s">
        <v>77</v>
      </c>
      <c r="E253" s="215" t="s">
        <v>165</v>
      </c>
      <c r="F253" s="215" t="s">
        <v>451</v>
      </c>
      <c r="G253" s="202"/>
      <c r="H253" s="202"/>
      <c r="I253" s="205"/>
      <c r="J253" s="216">
        <f>BK253</f>
        <v>0</v>
      </c>
      <c r="K253" s="202"/>
      <c r="L253" s="207"/>
      <c r="M253" s="208"/>
      <c r="N253" s="209"/>
      <c r="O253" s="209"/>
      <c r="P253" s="210">
        <f>SUM(P254:P257)</f>
        <v>0</v>
      </c>
      <c r="Q253" s="209"/>
      <c r="R253" s="210">
        <f>SUM(R254:R257)</f>
        <v>0</v>
      </c>
      <c r="S253" s="209"/>
      <c r="T253" s="211">
        <f>SUM(T254:T257)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2" t="s">
        <v>86</v>
      </c>
      <c r="AT253" s="213" t="s">
        <v>77</v>
      </c>
      <c r="AU253" s="213" t="s">
        <v>86</v>
      </c>
      <c r="AY253" s="212" t="s">
        <v>158</v>
      </c>
      <c r="BK253" s="214">
        <f>SUM(BK254:BK257)</f>
        <v>0</v>
      </c>
    </row>
    <row r="254" s="2" customFormat="1" ht="16.5" customHeight="1">
      <c r="A254" s="37"/>
      <c r="B254" s="38"/>
      <c r="C254" s="217" t="s">
        <v>309</v>
      </c>
      <c r="D254" s="217" t="s">
        <v>160</v>
      </c>
      <c r="E254" s="218" t="s">
        <v>463</v>
      </c>
      <c r="F254" s="219" t="s">
        <v>464</v>
      </c>
      <c r="G254" s="220" t="s">
        <v>163</v>
      </c>
      <c r="H254" s="221">
        <v>15.300000000000001</v>
      </c>
      <c r="I254" s="222"/>
      <c r="J254" s="223">
        <f>ROUND(I254*H254,2)</f>
        <v>0</v>
      </c>
      <c r="K254" s="219" t="s">
        <v>164</v>
      </c>
      <c r="L254" s="43"/>
      <c r="M254" s="224" t="s">
        <v>1</v>
      </c>
      <c r="N254" s="225" t="s">
        <v>43</v>
      </c>
      <c r="O254" s="90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8" t="s">
        <v>165</v>
      </c>
      <c r="AT254" s="228" t="s">
        <v>160</v>
      </c>
      <c r="AU254" s="228" t="s">
        <v>88</v>
      </c>
      <c r="AY254" s="16" t="s">
        <v>158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6" t="s">
        <v>86</v>
      </c>
      <c r="BK254" s="229">
        <f>ROUND(I254*H254,2)</f>
        <v>0</v>
      </c>
      <c r="BL254" s="16" t="s">
        <v>165</v>
      </c>
      <c r="BM254" s="228" t="s">
        <v>1398</v>
      </c>
    </row>
    <row r="255" s="2" customFormat="1">
      <c r="A255" s="37"/>
      <c r="B255" s="38"/>
      <c r="C255" s="39"/>
      <c r="D255" s="230" t="s">
        <v>167</v>
      </c>
      <c r="E255" s="39"/>
      <c r="F255" s="231" t="s">
        <v>466</v>
      </c>
      <c r="G255" s="39"/>
      <c r="H255" s="39"/>
      <c r="I255" s="232"/>
      <c r="J255" s="39"/>
      <c r="K255" s="39"/>
      <c r="L255" s="43"/>
      <c r="M255" s="233"/>
      <c r="N255" s="234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167</v>
      </c>
      <c r="AU255" s="16" t="s">
        <v>88</v>
      </c>
    </row>
    <row r="256" s="14" customFormat="1">
      <c r="A256" s="14"/>
      <c r="B256" s="246"/>
      <c r="C256" s="247"/>
      <c r="D256" s="230" t="s">
        <v>169</v>
      </c>
      <c r="E256" s="248" t="s">
        <v>1</v>
      </c>
      <c r="F256" s="249" t="s">
        <v>1399</v>
      </c>
      <c r="G256" s="247"/>
      <c r="H256" s="248" t="s">
        <v>1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169</v>
      </c>
      <c r="AU256" s="255" t="s">
        <v>88</v>
      </c>
      <c r="AV256" s="14" t="s">
        <v>86</v>
      </c>
      <c r="AW256" s="14" t="s">
        <v>33</v>
      </c>
      <c r="AX256" s="14" t="s">
        <v>78</v>
      </c>
      <c r="AY256" s="255" t="s">
        <v>158</v>
      </c>
    </row>
    <row r="257" s="13" customFormat="1">
      <c r="A257" s="13"/>
      <c r="B257" s="235"/>
      <c r="C257" s="236"/>
      <c r="D257" s="230" t="s">
        <v>169</v>
      </c>
      <c r="E257" s="237" t="s">
        <v>1</v>
      </c>
      <c r="F257" s="238" t="s">
        <v>1400</v>
      </c>
      <c r="G257" s="236"/>
      <c r="H257" s="239">
        <v>15.300000000000001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169</v>
      </c>
      <c r="AU257" s="245" t="s">
        <v>88</v>
      </c>
      <c r="AV257" s="13" t="s">
        <v>88</v>
      </c>
      <c r="AW257" s="13" t="s">
        <v>33</v>
      </c>
      <c r="AX257" s="13" t="s">
        <v>78</v>
      </c>
      <c r="AY257" s="245" t="s">
        <v>158</v>
      </c>
    </row>
    <row r="258" s="12" customFormat="1" ht="22.8" customHeight="1">
      <c r="A258" s="12"/>
      <c r="B258" s="201"/>
      <c r="C258" s="202"/>
      <c r="D258" s="203" t="s">
        <v>77</v>
      </c>
      <c r="E258" s="215" t="s">
        <v>188</v>
      </c>
      <c r="F258" s="215" t="s">
        <v>474</v>
      </c>
      <c r="G258" s="202"/>
      <c r="H258" s="202"/>
      <c r="I258" s="205"/>
      <c r="J258" s="216">
        <f>BK258</f>
        <v>0</v>
      </c>
      <c r="K258" s="202"/>
      <c r="L258" s="207"/>
      <c r="M258" s="208"/>
      <c r="N258" s="209"/>
      <c r="O258" s="209"/>
      <c r="P258" s="210">
        <f>SUM(P259:P418)</f>
        <v>0</v>
      </c>
      <c r="Q258" s="209"/>
      <c r="R258" s="210">
        <f>SUM(R259:R418)</f>
        <v>543.76103929999999</v>
      </c>
      <c r="S258" s="209"/>
      <c r="T258" s="211">
        <f>SUM(T259:T418)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2" t="s">
        <v>86</v>
      </c>
      <c r="AT258" s="213" t="s">
        <v>77</v>
      </c>
      <c r="AU258" s="213" t="s">
        <v>86</v>
      </c>
      <c r="AY258" s="212" t="s">
        <v>158</v>
      </c>
      <c r="BK258" s="214">
        <f>SUM(BK259:BK418)</f>
        <v>0</v>
      </c>
    </row>
    <row r="259" s="2" customFormat="1" ht="16.5" customHeight="1">
      <c r="A259" s="37"/>
      <c r="B259" s="38"/>
      <c r="C259" s="217" t="s">
        <v>316</v>
      </c>
      <c r="D259" s="217" t="s">
        <v>160</v>
      </c>
      <c r="E259" s="218" t="s">
        <v>1401</v>
      </c>
      <c r="F259" s="219" t="s">
        <v>1402</v>
      </c>
      <c r="G259" s="220" t="s">
        <v>288</v>
      </c>
      <c r="H259" s="221">
        <v>583.50999999999999</v>
      </c>
      <c r="I259" s="222"/>
      <c r="J259" s="223">
        <f>ROUND(I259*H259,2)</f>
        <v>0</v>
      </c>
      <c r="K259" s="219" t="s">
        <v>164</v>
      </c>
      <c r="L259" s="43"/>
      <c r="M259" s="224" t="s">
        <v>1</v>
      </c>
      <c r="N259" s="225" t="s">
        <v>43</v>
      </c>
      <c r="O259" s="90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8" t="s">
        <v>165</v>
      </c>
      <c r="AT259" s="228" t="s">
        <v>160</v>
      </c>
      <c r="AU259" s="228" t="s">
        <v>88</v>
      </c>
      <c r="AY259" s="16" t="s">
        <v>158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6" t="s">
        <v>86</v>
      </c>
      <c r="BK259" s="229">
        <f>ROUND(I259*H259,2)</f>
        <v>0</v>
      </c>
      <c r="BL259" s="16" t="s">
        <v>165</v>
      </c>
      <c r="BM259" s="228" t="s">
        <v>1403</v>
      </c>
    </row>
    <row r="260" s="2" customFormat="1">
      <c r="A260" s="37"/>
      <c r="B260" s="38"/>
      <c r="C260" s="39"/>
      <c r="D260" s="230" t="s">
        <v>167</v>
      </c>
      <c r="E260" s="39"/>
      <c r="F260" s="231" t="s">
        <v>1404</v>
      </c>
      <c r="G260" s="39"/>
      <c r="H260" s="39"/>
      <c r="I260" s="232"/>
      <c r="J260" s="39"/>
      <c r="K260" s="39"/>
      <c r="L260" s="43"/>
      <c r="M260" s="233"/>
      <c r="N260" s="234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167</v>
      </c>
      <c r="AU260" s="16" t="s">
        <v>88</v>
      </c>
    </row>
    <row r="261" s="14" customFormat="1">
      <c r="A261" s="14"/>
      <c r="B261" s="246"/>
      <c r="C261" s="247"/>
      <c r="D261" s="230" t="s">
        <v>169</v>
      </c>
      <c r="E261" s="248" t="s">
        <v>1</v>
      </c>
      <c r="F261" s="249" t="s">
        <v>1405</v>
      </c>
      <c r="G261" s="247"/>
      <c r="H261" s="248" t="s">
        <v>1</v>
      </c>
      <c r="I261" s="250"/>
      <c r="J261" s="247"/>
      <c r="K261" s="247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169</v>
      </c>
      <c r="AU261" s="255" t="s">
        <v>88</v>
      </c>
      <c r="AV261" s="14" t="s">
        <v>86</v>
      </c>
      <c r="AW261" s="14" t="s">
        <v>33</v>
      </c>
      <c r="AX261" s="14" t="s">
        <v>78</v>
      </c>
      <c r="AY261" s="255" t="s">
        <v>158</v>
      </c>
    </row>
    <row r="262" s="13" customFormat="1">
      <c r="A262" s="13"/>
      <c r="B262" s="235"/>
      <c r="C262" s="236"/>
      <c r="D262" s="230" t="s">
        <v>169</v>
      </c>
      <c r="E262" s="237" t="s">
        <v>1</v>
      </c>
      <c r="F262" s="238" t="s">
        <v>1406</v>
      </c>
      <c r="G262" s="236"/>
      <c r="H262" s="239">
        <v>583.50999999999999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169</v>
      </c>
      <c r="AU262" s="245" t="s">
        <v>88</v>
      </c>
      <c r="AV262" s="13" t="s">
        <v>88</v>
      </c>
      <c r="AW262" s="13" t="s">
        <v>33</v>
      </c>
      <c r="AX262" s="13" t="s">
        <v>78</v>
      </c>
      <c r="AY262" s="245" t="s">
        <v>158</v>
      </c>
    </row>
    <row r="263" s="2" customFormat="1" ht="16.5" customHeight="1">
      <c r="A263" s="37"/>
      <c r="B263" s="38"/>
      <c r="C263" s="217" t="s">
        <v>322</v>
      </c>
      <c r="D263" s="217" t="s">
        <v>160</v>
      </c>
      <c r="E263" s="218" t="s">
        <v>1407</v>
      </c>
      <c r="F263" s="219" t="s">
        <v>1408</v>
      </c>
      <c r="G263" s="220" t="s">
        <v>288</v>
      </c>
      <c r="H263" s="221">
        <v>2240</v>
      </c>
      <c r="I263" s="222"/>
      <c r="J263" s="223">
        <f>ROUND(I263*H263,2)</f>
        <v>0</v>
      </c>
      <c r="K263" s="219" t="s">
        <v>164</v>
      </c>
      <c r="L263" s="43"/>
      <c r="M263" s="224" t="s">
        <v>1</v>
      </c>
      <c r="N263" s="225" t="s">
        <v>43</v>
      </c>
      <c r="O263" s="90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8" t="s">
        <v>165</v>
      </c>
      <c r="AT263" s="228" t="s">
        <v>160</v>
      </c>
      <c r="AU263" s="228" t="s">
        <v>88</v>
      </c>
      <c r="AY263" s="16" t="s">
        <v>158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6" t="s">
        <v>86</v>
      </c>
      <c r="BK263" s="229">
        <f>ROUND(I263*H263,2)</f>
        <v>0</v>
      </c>
      <c r="BL263" s="16" t="s">
        <v>165</v>
      </c>
      <c r="BM263" s="228" t="s">
        <v>1409</v>
      </c>
    </row>
    <row r="264" s="2" customFormat="1">
      <c r="A264" s="37"/>
      <c r="B264" s="38"/>
      <c r="C264" s="39"/>
      <c r="D264" s="230" t="s">
        <v>167</v>
      </c>
      <c r="E264" s="39"/>
      <c r="F264" s="231" t="s">
        <v>1404</v>
      </c>
      <c r="G264" s="39"/>
      <c r="H264" s="39"/>
      <c r="I264" s="232"/>
      <c r="J264" s="39"/>
      <c r="K264" s="39"/>
      <c r="L264" s="43"/>
      <c r="M264" s="233"/>
      <c r="N264" s="234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167</v>
      </c>
      <c r="AU264" s="16" t="s">
        <v>88</v>
      </c>
    </row>
    <row r="265" s="14" customFormat="1">
      <c r="A265" s="14"/>
      <c r="B265" s="246"/>
      <c r="C265" s="247"/>
      <c r="D265" s="230" t="s">
        <v>169</v>
      </c>
      <c r="E265" s="248" t="s">
        <v>1</v>
      </c>
      <c r="F265" s="249" t="s">
        <v>1410</v>
      </c>
      <c r="G265" s="247"/>
      <c r="H265" s="248" t="s">
        <v>1</v>
      </c>
      <c r="I265" s="250"/>
      <c r="J265" s="247"/>
      <c r="K265" s="247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169</v>
      </c>
      <c r="AU265" s="255" t="s">
        <v>88</v>
      </c>
      <c r="AV265" s="14" t="s">
        <v>86</v>
      </c>
      <c r="AW265" s="14" t="s">
        <v>33</v>
      </c>
      <c r="AX265" s="14" t="s">
        <v>78</v>
      </c>
      <c r="AY265" s="255" t="s">
        <v>158</v>
      </c>
    </row>
    <row r="266" s="13" customFormat="1">
      <c r="A266" s="13"/>
      <c r="B266" s="235"/>
      <c r="C266" s="236"/>
      <c r="D266" s="230" t="s">
        <v>169</v>
      </c>
      <c r="E266" s="237" t="s">
        <v>1</v>
      </c>
      <c r="F266" s="238" t="s">
        <v>1411</v>
      </c>
      <c r="G266" s="236"/>
      <c r="H266" s="239">
        <v>80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169</v>
      </c>
      <c r="AU266" s="245" t="s">
        <v>88</v>
      </c>
      <c r="AV266" s="13" t="s">
        <v>88</v>
      </c>
      <c r="AW266" s="13" t="s">
        <v>33</v>
      </c>
      <c r="AX266" s="13" t="s">
        <v>78</v>
      </c>
      <c r="AY266" s="245" t="s">
        <v>158</v>
      </c>
    </row>
    <row r="267" s="14" customFormat="1">
      <c r="A267" s="14"/>
      <c r="B267" s="246"/>
      <c r="C267" s="247"/>
      <c r="D267" s="230" t="s">
        <v>169</v>
      </c>
      <c r="E267" s="248" t="s">
        <v>1</v>
      </c>
      <c r="F267" s="249" t="s">
        <v>1412</v>
      </c>
      <c r="G267" s="247"/>
      <c r="H267" s="248" t="s">
        <v>1</v>
      </c>
      <c r="I267" s="250"/>
      <c r="J267" s="247"/>
      <c r="K267" s="247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169</v>
      </c>
      <c r="AU267" s="255" t="s">
        <v>88</v>
      </c>
      <c r="AV267" s="14" t="s">
        <v>86</v>
      </c>
      <c r="AW267" s="14" t="s">
        <v>33</v>
      </c>
      <c r="AX267" s="14" t="s">
        <v>78</v>
      </c>
      <c r="AY267" s="255" t="s">
        <v>158</v>
      </c>
    </row>
    <row r="268" s="13" customFormat="1">
      <c r="A268" s="13"/>
      <c r="B268" s="235"/>
      <c r="C268" s="236"/>
      <c r="D268" s="230" t="s">
        <v>169</v>
      </c>
      <c r="E268" s="237" t="s">
        <v>1</v>
      </c>
      <c r="F268" s="238" t="s">
        <v>1413</v>
      </c>
      <c r="G268" s="236"/>
      <c r="H268" s="239">
        <v>290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169</v>
      </c>
      <c r="AU268" s="245" t="s">
        <v>88</v>
      </c>
      <c r="AV268" s="13" t="s">
        <v>88</v>
      </c>
      <c r="AW268" s="13" t="s">
        <v>33</v>
      </c>
      <c r="AX268" s="13" t="s">
        <v>78</v>
      </c>
      <c r="AY268" s="245" t="s">
        <v>158</v>
      </c>
    </row>
    <row r="269" s="14" customFormat="1">
      <c r="A269" s="14"/>
      <c r="B269" s="246"/>
      <c r="C269" s="247"/>
      <c r="D269" s="230" t="s">
        <v>169</v>
      </c>
      <c r="E269" s="248" t="s">
        <v>1</v>
      </c>
      <c r="F269" s="249" t="s">
        <v>1414</v>
      </c>
      <c r="G269" s="247"/>
      <c r="H269" s="248" t="s">
        <v>1</v>
      </c>
      <c r="I269" s="250"/>
      <c r="J269" s="247"/>
      <c r="K269" s="247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169</v>
      </c>
      <c r="AU269" s="255" t="s">
        <v>88</v>
      </c>
      <c r="AV269" s="14" t="s">
        <v>86</v>
      </c>
      <c r="AW269" s="14" t="s">
        <v>33</v>
      </c>
      <c r="AX269" s="14" t="s">
        <v>78</v>
      </c>
      <c r="AY269" s="255" t="s">
        <v>158</v>
      </c>
    </row>
    <row r="270" s="13" customFormat="1">
      <c r="A270" s="13"/>
      <c r="B270" s="235"/>
      <c r="C270" s="236"/>
      <c r="D270" s="230" t="s">
        <v>169</v>
      </c>
      <c r="E270" s="237" t="s">
        <v>1</v>
      </c>
      <c r="F270" s="238" t="s">
        <v>1415</v>
      </c>
      <c r="G270" s="236"/>
      <c r="H270" s="239">
        <v>1870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169</v>
      </c>
      <c r="AU270" s="245" t="s">
        <v>88</v>
      </c>
      <c r="AV270" s="13" t="s">
        <v>88</v>
      </c>
      <c r="AW270" s="13" t="s">
        <v>33</v>
      </c>
      <c r="AX270" s="13" t="s">
        <v>78</v>
      </c>
      <c r="AY270" s="245" t="s">
        <v>158</v>
      </c>
    </row>
    <row r="271" s="2" customFormat="1" ht="16.5" customHeight="1">
      <c r="A271" s="37"/>
      <c r="B271" s="38"/>
      <c r="C271" s="217" t="s">
        <v>328</v>
      </c>
      <c r="D271" s="217" t="s">
        <v>160</v>
      </c>
      <c r="E271" s="218" t="s">
        <v>1416</v>
      </c>
      <c r="F271" s="219" t="s">
        <v>1417</v>
      </c>
      <c r="G271" s="220" t="s">
        <v>288</v>
      </c>
      <c r="H271" s="221">
        <v>1150</v>
      </c>
      <c r="I271" s="222"/>
      <c r="J271" s="223">
        <f>ROUND(I271*H271,2)</f>
        <v>0</v>
      </c>
      <c r="K271" s="219" t="s">
        <v>164</v>
      </c>
      <c r="L271" s="43"/>
      <c r="M271" s="224" t="s">
        <v>1</v>
      </c>
      <c r="N271" s="225" t="s">
        <v>43</v>
      </c>
      <c r="O271" s="90"/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8" t="s">
        <v>165</v>
      </c>
      <c r="AT271" s="228" t="s">
        <v>160</v>
      </c>
      <c r="AU271" s="228" t="s">
        <v>88</v>
      </c>
      <c r="AY271" s="16" t="s">
        <v>158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6" t="s">
        <v>86</v>
      </c>
      <c r="BK271" s="229">
        <f>ROUND(I271*H271,2)</f>
        <v>0</v>
      </c>
      <c r="BL271" s="16" t="s">
        <v>165</v>
      </c>
      <c r="BM271" s="228" t="s">
        <v>1418</v>
      </c>
    </row>
    <row r="272" s="2" customFormat="1">
      <c r="A272" s="37"/>
      <c r="B272" s="38"/>
      <c r="C272" s="39"/>
      <c r="D272" s="230" t="s">
        <v>167</v>
      </c>
      <c r="E272" s="39"/>
      <c r="F272" s="231" t="s">
        <v>1419</v>
      </c>
      <c r="G272" s="39"/>
      <c r="H272" s="39"/>
      <c r="I272" s="232"/>
      <c r="J272" s="39"/>
      <c r="K272" s="39"/>
      <c r="L272" s="43"/>
      <c r="M272" s="233"/>
      <c r="N272" s="234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167</v>
      </c>
      <c r="AU272" s="16" t="s">
        <v>88</v>
      </c>
    </row>
    <row r="273" s="14" customFormat="1">
      <c r="A273" s="14"/>
      <c r="B273" s="246"/>
      <c r="C273" s="247"/>
      <c r="D273" s="230" t="s">
        <v>169</v>
      </c>
      <c r="E273" s="248" t="s">
        <v>1</v>
      </c>
      <c r="F273" s="249" t="s">
        <v>1420</v>
      </c>
      <c r="G273" s="247"/>
      <c r="H273" s="248" t="s">
        <v>1</v>
      </c>
      <c r="I273" s="250"/>
      <c r="J273" s="247"/>
      <c r="K273" s="247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169</v>
      </c>
      <c r="AU273" s="255" t="s">
        <v>88</v>
      </c>
      <c r="AV273" s="14" t="s">
        <v>86</v>
      </c>
      <c r="AW273" s="14" t="s">
        <v>33</v>
      </c>
      <c r="AX273" s="14" t="s">
        <v>78</v>
      </c>
      <c r="AY273" s="255" t="s">
        <v>158</v>
      </c>
    </row>
    <row r="274" s="13" customFormat="1">
      <c r="A274" s="13"/>
      <c r="B274" s="235"/>
      <c r="C274" s="236"/>
      <c r="D274" s="230" t="s">
        <v>169</v>
      </c>
      <c r="E274" s="237" t="s">
        <v>1</v>
      </c>
      <c r="F274" s="238" t="s">
        <v>1421</v>
      </c>
      <c r="G274" s="236"/>
      <c r="H274" s="239">
        <v>880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169</v>
      </c>
      <c r="AU274" s="245" t="s">
        <v>88</v>
      </c>
      <c r="AV274" s="13" t="s">
        <v>88</v>
      </c>
      <c r="AW274" s="13" t="s">
        <v>33</v>
      </c>
      <c r="AX274" s="13" t="s">
        <v>78</v>
      </c>
      <c r="AY274" s="245" t="s">
        <v>158</v>
      </c>
    </row>
    <row r="275" s="14" customFormat="1">
      <c r="A275" s="14"/>
      <c r="B275" s="246"/>
      <c r="C275" s="247"/>
      <c r="D275" s="230" t="s">
        <v>169</v>
      </c>
      <c r="E275" s="248" t="s">
        <v>1</v>
      </c>
      <c r="F275" s="249" t="s">
        <v>1422</v>
      </c>
      <c r="G275" s="247"/>
      <c r="H275" s="248" t="s">
        <v>1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169</v>
      </c>
      <c r="AU275" s="255" t="s">
        <v>88</v>
      </c>
      <c r="AV275" s="14" t="s">
        <v>86</v>
      </c>
      <c r="AW275" s="14" t="s">
        <v>33</v>
      </c>
      <c r="AX275" s="14" t="s">
        <v>78</v>
      </c>
      <c r="AY275" s="255" t="s">
        <v>158</v>
      </c>
    </row>
    <row r="276" s="13" customFormat="1">
      <c r="A276" s="13"/>
      <c r="B276" s="235"/>
      <c r="C276" s="236"/>
      <c r="D276" s="230" t="s">
        <v>169</v>
      </c>
      <c r="E276" s="237" t="s">
        <v>1</v>
      </c>
      <c r="F276" s="238" t="s">
        <v>1423</v>
      </c>
      <c r="G276" s="236"/>
      <c r="H276" s="239">
        <v>270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169</v>
      </c>
      <c r="AU276" s="245" t="s">
        <v>88</v>
      </c>
      <c r="AV276" s="13" t="s">
        <v>88</v>
      </c>
      <c r="AW276" s="13" t="s">
        <v>33</v>
      </c>
      <c r="AX276" s="13" t="s">
        <v>78</v>
      </c>
      <c r="AY276" s="245" t="s">
        <v>158</v>
      </c>
    </row>
    <row r="277" s="2" customFormat="1" ht="16.5" customHeight="1">
      <c r="A277" s="37"/>
      <c r="B277" s="38"/>
      <c r="C277" s="217" t="s">
        <v>333</v>
      </c>
      <c r="D277" s="217" t="s">
        <v>160</v>
      </c>
      <c r="E277" s="218" t="s">
        <v>1424</v>
      </c>
      <c r="F277" s="219" t="s">
        <v>1425</v>
      </c>
      <c r="G277" s="220" t="s">
        <v>288</v>
      </c>
      <c r="H277" s="221">
        <v>2120</v>
      </c>
      <c r="I277" s="222"/>
      <c r="J277" s="223">
        <f>ROUND(I277*H277,2)</f>
        <v>0</v>
      </c>
      <c r="K277" s="219" t="s">
        <v>164</v>
      </c>
      <c r="L277" s="43"/>
      <c r="M277" s="224" t="s">
        <v>1</v>
      </c>
      <c r="N277" s="225" t="s">
        <v>43</v>
      </c>
      <c r="O277" s="90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8" t="s">
        <v>165</v>
      </c>
      <c r="AT277" s="228" t="s">
        <v>160</v>
      </c>
      <c r="AU277" s="228" t="s">
        <v>88</v>
      </c>
      <c r="AY277" s="16" t="s">
        <v>158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6" t="s">
        <v>86</v>
      </c>
      <c r="BK277" s="229">
        <f>ROUND(I277*H277,2)</f>
        <v>0</v>
      </c>
      <c r="BL277" s="16" t="s">
        <v>165</v>
      </c>
      <c r="BM277" s="228" t="s">
        <v>1426</v>
      </c>
    </row>
    <row r="278" s="2" customFormat="1">
      <c r="A278" s="37"/>
      <c r="B278" s="38"/>
      <c r="C278" s="39"/>
      <c r="D278" s="230" t="s">
        <v>167</v>
      </c>
      <c r="E278" s="39"/>
      <c r="F278" s="231" t="s">
        <v>1427</v>
      </c>
      <c r="G278" s="39"/>
      <c r="H278" s="39"/>
      <c r="I278" s="232"/>
      <c r="J278" s="39"/>
      <c r="K278" s="39"/>
      <c r="L278" s="43"/>
      <c r="M278" s="233"/>
      <c r="N278" s="234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167</v>
      </c>
      <c r="AU278" s="16" t="s">
        <v>88</v>
      </c>
    </row>
    <row r="279" s="14" customFormat="1">
      <c r="A279" s="14"/>
      <c r="B279" s="246"/>
      <c r="C279" s="247"/>
      <c r="D279" s="230" t="s">
        <v>169</v>
      </c>
      <c r="E279" s="248" t="s">
        <v>1</v>
      </c>
      <c r="F279" s="249" t="s">
        <v>1428</v>
      </c>
      <c r="G279" s="247"/>
      <c r="H279" s="248" t="s">
        <v>1</v>
      </c>
      <c r="I279" s="250"/>
      <c r="J279" s="247"/>
      <c r="K279" s="247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169</v>
      </c>
      <c r="AU279" s="255" t="s">
        <v>88</v>
      </c>
      <c r="AV279" s="14" t="s">
        <v>86</v>
      </c>
      <c r="AW279" s="14" t="s">
        <v>33</v>
      </c>
      <c r="AX279" s="14" t="s">
        <v>78</v>
      </c>
      <c r="AY279" s="255" t="s">
        <v>158</v>
      </c>
    </row>
    <row r="280" s="14" customFormat="1">
      <c r="A280" s="14"/>
      <c r="B280" s="246"/>
      <c r="C280" s="247"/>
      <c r="D280" s="230" t="s">
        <v>169</v>
      </c>
      <c r="E280" s="248" t="s">
        <v>1</v>
      </c>
      <c r="F280" s="249" t="s">
        <v>1429</v>
      </c>
      <c r="G280" s="247"/>
      <c r="H280" s="248" t="s">
        <v>1</v>
      </c>
      <c r="I280" s="250"/>
      <c r="J280" s="247"/>
      <c r="K280" s="247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169</v>
      </c>
      <c r="AU280" s="255" t="s">
        <v>88</v>
      </c>
      <c r="AV280" s="14" t="s">
        <v>86</v>
      </c>
      <c r="AW280" s="14" t="s">
        <v>33</v>
      </c>
      <c r="AX280" s="14" t="s">
        <v>78</v>
      </c>
      <c r="AY280" s="255" t="s">
        <v>158</v>
      </c>
    </row>
    <row r="281" s="13" customFormat="1">
      <c r="A281" s="13"/>
      <c r="B281" s="235"/>
      <c r="C281" s="236"/>
      <c r="D281" s="230" t="s">
        <v>169</v>
      </c>
      <c r="E281" s="237" t="s">
        <v>1</v>
      </c>
      <c r="F281" s="238" t="s">
        <v>1430</v>
      </c>
      <c r="G281" s="236"/>
      <c r="H281" s="239">
        <v>2120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169</v>
      </c>
      <c r="AU281" s="245" t="s">
        <v>88</v>
      </c>
      <c r="AV281" s="13" t="s">
        <v>88</v>
      </c>
      <c r="AW281" s="13" t="s">
        <v>33</v>
      </c>
      <c r="AX281" s="13" t="s">
        <v>78</v>
      </c>
      <c r="AY281" s="245" t="s">
        <v>158</v>
      </c>
    </row>
    <row r="282" s="2" customFormat="1" ht="16.5" customHeight="1">
      <c r="A282" s="37"/>
      <c r="B282" s="38"/>
      <c r="C282" s="217" t="s">
        <v>343</v>
      </c>
      <c r="D282" s="217" t="s">
        <v>160</v>
      </c>
      <c r="E282" s="218" t="s">
        <v>1431</v>
      </c>
      <c r="F282" s="219" t="s">
        <v>1432</v>
      </c>
      <c r="G282" s="220" t="s">
        <v>288</v>
      </c>
      <c r="H282" s="221">
        <v>3825</v>
      </c>
      <c r="I282" s="222"/>
      <c r="J282" s="223">
        <f>ROUND(I282*H282,2)</f>
        <v>0</v>
      </c>
      <c r="K282" s="219" t="s">
        <v>164</v>
      </c>
      <c r="L282" s="43"/>
      <c r="M282" s="224" t="s">
        <v>1</v>
      </c>
      <c r="N282" s="225" t="s">
        <v>43</v>
      </c>
      <c r="O282" s="90"/>
      <c r="P282" s="226">
        <f>O282*H282</f>
        <v>0</v>
      </c>
      <c r="Q282" s="226">
        <v>0</v>
      </c>
      <c r="R282" s="226">
        <f>Q282*H282</f>
        <v>0</v>
      </c>
      <c r="S282" s="226">
        <v>0</v>
      </c>
      <c r="T282" s="227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8" t="s">
        <v>165</v>
      </c>
      <c r="AT282" s="228" t="s">
        <v>160</v>
      </c>
      <c r="AU282" s="228" t="s">
        <v>88</v>
      </c>
      <c r="AY282" s="16" t="s">
        <v>158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6" t="s">
        <v>86</v>
      </c>
      <c r="BK282" s="229">
        <f>ROUND(I282*H282,2)</f>
        <v>0</v>
      </c>
      <c r="BL282" s="16" t="s">
        <v>165</v>
      </c>
      <c r="BM282" s="228" t="s">
        <v>1433</v>
      </c>
    </row>
    <row r="283" s="2" customFormat="1">
      <c r="A283" s="37"/>
      <c r="B283" s="38"/>
      <c r="C283" s="39"/>
      <c r="D283" s="230" t="s">
        <v>167</v>
      </c>
      <c r="E283" s="39"/>
      <c r="F283" s="231" t="s">
        <v>1434</v>
      </c>
      <c r="G283" s="39"/>
      <c r="H283" s="39"/>
      <c r="I283" s="232"/>
      <c r="J283" s="39"/>
      <c r="K283" s="39"/>
      <c r="L283" s="43"/>
      <c r="M283" s="233"/>
      <c r="N283" s="234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167</v>
      </c>
      <c r="AU283" s="16" t="s">
        <v>88</v>
      </c>
    </row>
    <row r="284" s="14" customFormat="1">
      <c r="A284" s="14"/>
      <c r="B284" s="246"/>
      <c r="C284" s="247"/>
      <c r="D284" s="230" t="s">
        <v>169</v>
      </c>
      <c r="E284" s="248" t="s">
        <v>1</v>
      </c>
      <c r="F284" s="249" t="s">
        <v>1435</v>
      </c>
      <c r="G284" s="247"/>
      <c r="H284" s="248" t="s">
        <v>1</v>
      </c>
      <c r="I284" s="250"/>
      <c r="J284" s="247"/>
      <c r="K284" s="247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169</v>
      </c>
      <c r="AU284" s="255" t="s">
        <v>88</v>
      </c>
      <c r="AV284" s="14" t="s">
        <v>86</v>
      </c>
      <c r="AW284" s="14" t="s">
        <v>33</v>
      </c>
      <c r="AX284" s="14" t="s">
        <v>78</v>
      </c>
      <c r="AY284" s="255" t="s">
        <v>158</v>
      </c>
    </row>
    <row r="285" s="13" customFormat="1">
      <c r="A285" s="13"/>
      <c r="B285" s="235"/>
      <c r="C285" s="236"/>
      <c r="D285" s="230" t="s">
        <v>169</v>
      </c>
      <c r="E285" s="237" t="s">
        <v>1</v>
      </c>
      <c r="F285" s="238" t="s">
        <v>1436</v>
      </c>
      <c r="G285" s="236"/>
      <c r="H285" s="239">
        <v>3825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169</v>
      </c>
      <c r="AU285" s="245" t="s">
        <v>88</v>
      </c>
      <c r="AV285" s="13" t="s">
        <v>88</v>
      </c>
      <c r="AW285" s="13" t="s">
        <v>33</v>
      </c>
      <c r="AX285" s="13" t="s">
        <v>78</v>
      </c>
      <c r="AY285" s="245" t="s">
        <v>158</v>
      </c>
    </row>
    <row r="286" s="2" customFormat="1" ht="33" customHeight="1">
      <c r="A286" s="37"/>
      <c r="B286" s="38"/>
      <c r="C286" s="217" t="s">
        <v>349</v>
      </c>
      <c r="D286" s="217" t="s">
        <v>160</v>
      </c>
      <c r="E286" s="218" t="s">
        <v>1437</v>
      </c>
      <c r="F286" s="219" t="s">
        <v>1438</v>
      </c>
      <c r="G286" s="220" t="s">
        <v>288</v>
      </c>
      <c r="H286" s="221">
        <v>1870</v>
      </c>
      <c r="I286" s="222"/>
      <c r="J286" s="223">
        <f>ROUND(I286*H286,2)</f>
        <v>0</v>
      </c>
      <c r="K286" s="219" t="s">
        <v>1</v>
      </c>
      <c r="L286" s="43"/>
      <c r="M286" s="224" t="s">
        <v>1</v>
      </c>
      <c r="N286" s="225" t="s">
        <v>43</v>
      </c>
      <c r="O286" s="90"/>
      <c r="P286" s="226">
        <f>O286*H286</f>
        <v>0</v>
      </c>
      <c r="Q286" s="226">
        <v>0</v>
      </c>
      <c r="R286" s="226">
        <f>Q286*H286</f>
        <v>0</v>
      </c>
      <c r="S286" s="226">
        <v>0</v>
      </c>
      <c r="T286" s="227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8" t="s">
        <v>165</v>
      </c>
      <c r="AT286" s="228" t="s">
        <v>160</v>
      </c>
      <c r="AU286" s="228" t="s">
        <v>88</v>
      </c>
      <c r="AY286" s="16" t="s">
        <v>158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6" t="s">
        <v>86</v>
      </c>
      <c r="BK286" s="229">
        <f>ROUND(I286*H286,2)</f>
        <v>0</v>
      </c>
      <c r="BL286" s="16" t="s">
        <v>165</v>
      </c>
      <c r="BM286" s="228" t="s">
        <v>1439</v>
      </c>
    </row>
    <row r="287" s="2" customFormat="1">
      <c r="A287" s="37"/>
      <c r="B287" s="38"/>
      <c r="C287" s="39"/>
      <c r="D287" s="230" t="s">
        <v>167</v>
      </c>
      <c r="E287" s="39"/>
      <c r="F287" s="231" t="s">
        <v>1438</v>
      </c>
      <c r="G287" s="39"/>
      <c r="H287" s="39"/>
      <c r="I287" s="232"/>
      <c r="J287" s="39"/>
      <c r="K287" s="39"/>
      <c r="L287" s="43"/>
      <c r="M287" s="233"/>
      <c r="N287" s="234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167</v>
      </c>
      <c r="AU287" s="16" t="s">
        <v>88</v>
      </c>
    </row>
    <row r="288" s="14" customFormat="1">
      <c r="A288" s="14"/>
      <c r="B288" s="246"/>
      <c r="C288" s="247"/>
      <c r="D288" s="230" t="s">
        <v>169</v>
      </c>
      <c r="E288" s="248" t="s">
        <v>1</v>
      </c>
      <c r="F288" s="249" t="s">
        <v>1414</v>
      </c>
      <c r="G288" s="247"/>
      <c r="H288" s="248" t="s">
        <v>1</v>
      </c>
      <c r="I288" s="250"/>
      <c r="J288" s="247"/>
      <c r="K288" s="247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169</v>
      </c>
      <c r="AU288" s="255" t="s">
        <v>88</v>
      </c>
      <c r="AV288" s="14" t="s">
        <v>86</v>
      </c>
      <c r="AW288" s="14" t="s">
        <v>33</v>
      </c>
      <c r="AX288" s="14" t="s">
        <v>78</v>
      </c>
      <c r="AY288" s="255" t="s">
        <v>158</v>
      </c>
    </row>
    <row r="289" s="13" customFormat="1">
      <c r="A289" s="13"/>
      <c r="B289" s="235"/>
      <c r="C289" s="236"/>
      <c r="D289" s="230" t="s">
        <v>169</v>
      </c>
      <c r="E289" s="237" t="s">
        <v>1</v>
      </c>
      <c r="F289" s="238" t="s">
        <v>1415</v>
      </c>
      <c r="G289" s="236"/>
      <c r="H289" s="239">
        <v>1870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169</v>
      </c>
      <c r="AU289" s="245" t="s">
        <v>88</v>
      </c>
      <c r="AV289" s="13" t="s">
        <v>88</v>
      </c>
      <c r="AW289" s="13" t="s">
        <v>33</v>
      </c>
      <c r="AX289" s="13" t="s">
        <v>78</v>
      </c>
      <c r="AY289" s="245" t="s">
        <v>158</v>
      </c>
    </row>
    <row r="290" s="2" customFormat="1" ht="16.5" customHeight="1">
      <c r="A290" s="37"/>
      <c r="B290" s="38"/>
      <c r="C290" s="217" t="s">
        <v>357</v>
      </c>
      <c r="D290" s="217" t="s">
        <v>160</v>
      </c>
      <c r="E290" s="218" t="s">
        <v>1440</v>
      </c>
      <c r="F290" s="219" t="s">
        <v>1441</v>
      </c>
      <c r="G290" s="220" t="s">
        <v>288</v>
      </c>
      <c r="H290" s="221">
        <v>2120</v>
      </c>
      <c r="I290" s="222"/>
      <c r="J290" s="223">
        <f>ROUND(I290*H290,2)</f>
        <v>0</v>
      </c>
      <c r="K290" s="219" t="s">
        <v>164</v>
      </c>
      <c r="L290" s="43"/>
      <c r="M290" s="224" t="s">
        <v>1</v>
      </c>
      <c r="N290" s="225" t="s">
        <v>43</v>
      </c>
      <c r="O290" s="90"/>
      <c r="P290" s="226">
        <f>O290*H290</f>
        <v>0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8" t="s">
        <v>165</v>
      </c>
      <c r="AT290" s="228" t="s">
        <v>160</v>
      </c>
      <c r="AU290" s="228" t="s">
        <v>88</v>
      </c>
      <c r="AY290" s="16" t="s">
        <v>158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6" t="s">
        <v>86</v>
      </c>
      <c r="BK290" s="229">
        <f>ROUND(I290*H290,2)</f>
        <v>0</v>
      </c>
      <c r="BL290" s="16" t="s">
        <v>165</v>
      </c>
      <c r="BM290" s="228" t="s">
        <v>1442</v>
      </c>
    </row>
    <row r="291" s="2" customFormat="1">
      <c r="A291" s="37"/>
      <c r="B291" s="38"/>
      <c r="C291" s="39"/>
      <c r="D291" s="230" t="s">
        <v>167</v>
      </c>
      <c r="E291" s="39"/>
      <c r="F291" s="231" t="s">
        <v>1443</v>
      </c>
      <c r="G291" s="39"/>
      <c r="H291" s="39"/>
      <c r="I291" s="232"/>
      <c r="J291" s="39"/>
      <c r="K291" s="39"/>
      <c r="L291" s="43"/>
      <c r="M291" s="233"/>
      <c r="N291" s="234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167</v>
      </c>
      <c r="AU291" s="16" t="s">
        <v>88</v>
      </c>
    </row>
    <row r="292" s="14" customFormat="1">
      <c r="A292" s="14"/>
      <c r="B292" s="246"/>
      <c r="C292" s="247"/>
      <c r="D292" s="230" t="s">
        <v>169</v>
      </c>
      <c r="E292" s="248" t="s">
        <v>1</v>
      </c>
      <c r="F292" s="249" t="s">
        <v>1428</v>
      </c>
      <c r="G292" s="247"/>
      <c r="H292" s="248" t="s">
        <v>1</v>
      </c>
      <c r="I292" s="250"/>
      <c r="J292" s="247"/>
      <c r="K292" s="247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169</v>
      </c>
      <c r="AU292" s="255" t="s">
        <v>88</v>
      </c>
      <c r="AV292" s="14" t="s">
        <v>86</v>
      </c>
      <c r="AW292" s="14" t="s">
        <v>33</v>
      </c>
      <c r="AX292" s="14" t="s">
        <v>78</v>
      </c>
      <c r="AY292" s="255" t="s">
        <v>158</v>
      </c>
    </row>
    <row r="293" s="14" customFormat="1">
      <c r="A293" s="14"/>
      <c r="B293" s="246"/>
      <c r="C293" s="247"/>
      <c r="D293" s="230" t="s">
        <v>169</v>
      </c>
      <c r="E293" s="248" t="s">
        <v>1</v>
      </c>
      <c r="F293" s="249" t="s">
        <v>1429</v>
      </c>
      <c r="G293" s="247"/>
      <c r="H293" s="248" t="s">
        <v>1</v>
      </c>
      <c r="I293" s="250"/>
      <c r="J293" s="247"/>
      <c r="K293" s="247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169</v>
      </c>
      <c r="AU293" s="255" t="s">
        <v>88</v>
      </c>
      <c r="AV293" s="14" t="s">
        <v>86</v>
      </c>
      <c r="AW293" s="14" t="s">
        <v>33</v>
      </c>
      <c r="AX293" s="14" t="s">
        <v>78</v>
      </c>
      <c r="AY293" s="255" t="s">
        <v>158</v>
      </c>
    </row>
    <row r="294" s="13" customFormat="1">
      <c r="A294" s="13"/>
      <c r="B294" s="235"/>
      <c r="C294" s="236"/>
      <c r="D294" s="230" t="s">
        <v>169</v>
      </c>
      <c r="E294" s="237" t="s">
        <v>1</v>
      </c>
      <c r="F294" s="238" t="s">
        <v>1430</v>
      </c>
      <c r="G294" s="236"/>
      <c r="H294" s="239">
        <v>2120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169</v>
      </c>
      <c r="AU294" s="245" t="s">
        <v>88</v>
      </c>
      <c r="AV294" s="13" t="s">
        <v>88</v>
      </c>
      <c r="AW294" s="13" t="s">
        <v>33</v>
      </c>
      <c r="AX294" s="13" t="s">
        <v>78</v>
      </c>
      <c r="AY294" s="245" t="s">
        <v>158</v>
      </c>
    </row>
    <row r="295" s="2" customFormat="1" ht="16.5" customHeight="1">
      <c r="A295" s="37"/>
      <c r="B295" s="38"/>
      <c r="C295" s="217" t="s">
        <v>363</v>
      </c>
      <c r="D295" s="217" t="s">
        <v>160</v>
      </c>
      <c r="E295" s="218" t="s">
        <v>1444</v>
      </c>
      <c r="F295" s="219" t="s">
        <v>1445</v>
      </c>
      <c r="G295" s="220" t="s">
        <v>288</v>
      </c>
      <c r="H295" s="221">
        <v>880</v>
      </c>
      <c r="I295" s="222"/>
      <c r="J295" s="223">
        <f>ROUND(I295*H295,2)</f>
        <v>0</v>
      </c>
      <c r="K295" s="219" t="s">
        <v>164</v>
      </c>
      <c r="L295" s="43"/>
      <c r="M295" s="224" t="s">
        <v>1</v>
      </c>
      <c r="N295" s="225" t="s">
        <v>43</v>
      </c>
      <c r="O295" s="90"/>
      <c r="P295" s="226">
        <f>O295*H295</f>
        <v>0</v>
      </c>
      <c r="Q295" s="226">
        <v>0</v>
      </c>
      <c r="R295" s="226">
        <f>Q295*H295</f>
        <v>0</v>
      </c>
      <c r="S295" s="226">
        <v>0</v>
      </c>
      <c r="T295" s="227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28" t="s">
        <v>165</v>
      </c>
      <c r="AT295" s="228" t="s">
        <v>160</v>
      </c>
      <c r="AU295" s="228" t="s">
        <v>88</v>
      </c>
      <c r="AY295" s="16" t="s">
        <v>158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16" t="s">
        <v>86</v>
      </c>
      <c r="BK295" s="229">
        <f>ROUND(I295*H295,2)</f>
        <v>0</v>
      </c>
      <c r="BL295" s="16" t="s">
        <v>165</v>
      </c>
      <c r="BM295" s="228" t="s">
        <v>1446</v>
      </c>
    </row>
    <row r="296" s="2" customFormat="1">
      <c r="A296" s="37"/>
      <c r="B296" s="38"/>
      <c r="C296" s="39"/>
      <c r="D296" s="230" t="s">
        <v>167</v>
      </c>
      <c r="E296" s="39"/>
      <c r="F296" s="231" t="s">
        <v>1447</v>
      </c>
      <c r="G296" s="39"/>
      <c r="H296" s="39"/>
      <c r="I296" s="232"/>
      <c r="J296" s="39"/>
      <c r="K296" s="39"/>
      <c r="L296" s="43"/>
      <c r="M296" s="233"/>
      <c r="N296" s="234"/>
      <c r="O296" s="90"/>
      <c r="P296" s="90"/>
      <c r="Q296" s="90"/>
      <c r="R296" s="90"/>
      <c r="S296" s="90"/>
      <c r="T296" s="91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167</v>
      </c>
      <c r="AU296" s="16" t="s">
        <v>88</v>
      </c>
    </row>
    <row r="297" s="14" customFormat="1">
      <c r="A297" s="14"/>
      <c r="B297" s="246"/>
      <c r="C297" s="247"/>
      <c r="D297" s="230" t="s">
        <v>169</v>
      </c>
      <c r="E297" s="248" t="s">
        <v>1</v>
      </c>
      <c r="F297" s="249" t="s">
        <v>1448</v>
      </c>
      <c r="G297" s="247"/>
      <c r="H297" s="248" t="s">
        <v>1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169</v>
      </c>
      <c r="AU297" s="255" t="s">
        <v>88</v>
      </c>
      <c r="AV297" s="14" t="s">
        <v>86</v>
      </c>
      <c r="AW297" s="14" t="s">
        <v>33</v>
      </c>
      <c r="AX297" s="14" t="s">
        <v>78</v>
      </c>
      <c r="AY297" s="255" t="s">
        <v>158</v>
      </c>
    </row>
    <row r="298" s="13" customFormat="1">
      <c r="A298" s="13"/>
      <c r="B298" s="235"/>
      <c r="C298" s="236"/>
      <c r="D298" s="230" t="s">
        <v>169</v>
      </c>
      <c r="E298" s="237" t="s">
        <v>1</v>
      </c>
      <c r="F298" s="238" t="s">
        <v>1449</v>
      </c>
      <c r="G298" s="236"/>
      <c r="H298" s="239">
        <v>880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169</v>
      </c>
      <c r="AU298" s="245" t="s">
        <v>88</v>
      </c>
      <c r="AV298" s="13" t="s">
        <v>88</v>
      </c>
      <c r="AW298" s="13" t="s">
        <v>33</v>
      </c>
      <c r="AX298" s="13" t="s">
        <v>78</v>
      </c>
      <c r="AY298" s="245" t="s">
        <v>158</v>
      </c>
    </row>
    <row r="299" s="2" customFormat="1" ht="16.5" customHeight="1">
      <c r="A299" s="37"/>
      <c r="B299" s="38"/>
      <c r="C299" s="217" t="s">
        <v>373</v>
      </c>
      <c r="D299" s="217" t="s">
        <v>160</v>
      </c>
      <c r="E299" s="218" t="s">
        <v>1450</v>
      </c>
      <c r="F299" s="219" t="s">
        <v>1451</v>
      </c>
      <c r="G299" s="220" t="s">
        <v>288</v>
      </c>
      <c r="H299" s="221">
        <v>583.50999999999999</v>
      </c>
      <c r="I299" s="222"/>
      <c r="J299" s="223">
        <f>ROUND(I299*H299,2)</f>
        <v>0</v>
      </c>
      <c r="K299" s="219" t="s">
        <v>1</v>
      </c>
      <c r="L299" s="43"/>
      <c r="M299" s="224" t="s">
        <v>1</v>
      </c>
      <c r="N299" s="225" t="s">
        <v>43</v>
      </c>
      <c r="O299" s="90"/>
      <c r="P299" s="226">
        <f>O299*H299</f>
        <v>0</v>
      </c>
      <c r="Q299" s="226">
        <v>0</v>
      </c>
      <c r="R299" s="226">
        <f>Q299*H299</f>
        <v>0</v>
      </c>
      <c r="S299" s="226">
        <v>0</v>
      </c>
      <c r="T299" s="227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8" t="s">
        <v>165</v>
      </c>
      <c r="AT299" s="228" t="s">
        <v>160</v>
      </c>
      <c r="AU299" s="228" t="s">
        <v>88</v>
      </c>
      <c r="AY299" s="16" t="s">
        <v>158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6" t="s">
        <v>86</v>
      </c>
      <c r="BK299" s="229">
        <f>ROUND(I299*H299,2)</f>
        <v>0</v>
      </c>
      <c r="BL299" s="16" t="s">
        <v>165</v>
      </c>
      <c r="BM299" s="228" t="s">
        <v>1452</v>
      </c>
    </row>
    <row r="300" s="2" customFormat="1">
      <c r="A300" s="37"/>
      <c r="B300" s="38"/>
      <c r="C300" s="39"/>
      <c r="D300" s="230" t="s">
        <v>167</v>
      </c>
      <c r="E300" s="39"/>
      <c r="F300" s="231" t="s">
        <v>1453</v>
      </c>
      <c r="G300" s="39"/>
      <c r="H300" s="39"/>
      <c r="I300" s="232"/>
      <c r="J300" s="39"/>
      <c r="K300" s="39"/>
      <c r="L300" s="43"/>
      <c r="M300" s="233"/>
      <c r="N300" s="234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167</v>
      </c>
      <c r="AU300" s="16" t="s">
        <v>88</v>
      </c>
    </row>
    <row r="301" s="14" customFormat="1">
      <c r="A301" s="14"/>
      <c r="B301" s="246"/>
      <c r="C301" s="247"/>
      <c r="D301" s="230" t="s">
        <v>169</v>
      </c>
      <c r="E301" s="248" t="s">
        <v>1</v>
      </c>
      <c r="F301" s="249" t="s">
        <v>1405</v>
      </c>
      <c r="G301" s="247"/>
      <c r="H301" s="248" t="s">
        <v>1</v>
      </c>
      <c r="I301" s="250"/>
      <c r="J301" s="247"/>
      <c r="K301" s="247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169</v>
      </c>
      <c r="AU301" s="255" t="s">
        <v>88</v>
      </c>
      <c r="AV301" s="14" t="s">
        <v>86</v>
      </c>
      <c r="AW301" s="14" t="s">
        <v>33</v>
      </c>
      <c r="AX301" s="14" t="s">
        <v>78</v>
      </c>
      <c r="AY301" s="255" t="s">
        <v>158</v>
      </c>
    </row>
    <row r="302" s="13" customFormat="1">
      <c r="A302" s="13"/>
      <c r="B302" s="235"/>
      <c r="C302" s="236"/>
      <c r="D302" s="230" t="s">
        <v>169</v>
      </c>
      <c r="E302" s="237" t="s">
        <v>1</v>
      </c>
      <c r="F302" s="238" t="s">
        <v>1406</v>
      </c>
      <c r="G302" s="236"/>
      <c r="H302" s="239">
        <v>583.50999999999999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169</v>
      </c>
      <c r="AU302" s="245" t="s">
        <v>88</v>
      </c>
      <c r="AV302" s="13" t="s">
        <v>88</v>
      </c>
      <c r="AW302" s="13" t="s">
        <v>33</v>
      </c>
      <c r="AX302" s="13" t="s">
        <v>78</v>
      </c>
      <c r="AY302" s="245" t="s">
        <v>158</v>
      </c>
    </row>
    <row r="303" s="2" customFormat="1" ht="16.5" customHeight="1">
      <c r="A303" s="37"/>
      <c r="B303" s="38"/>
      <c r="C303" s="217" t="s">
        <v>382</v>
      </c>
      <c r="D303" s="217" t="s">
        <v>160</v>
      </c>
      <c r="E303" s="218" t="s">
        <v>1454</v>
      </c>
      <c r="F303" s="219" t="s">
        <v>1455</v>
      </c>
      <c r="G303" s="220" t="s">
        <v>288</v>
      </c>
      <c r="H303" s="221">
        <v>880</v>
      </c>
      <c r="I303" s="222"/>
      <c r="J303" s="223">
        <f>ROUND(I303*H303,2)</f>
        <v>0</v>
      </c>
      <c r="K303" s="219" t="s">
        <v>164</v>
      </c>
      <c r="L303" s="43"/>
      <c r="M303" s="224" t="s">
        <v>1</v>
      </c>
      <c r="N303" s="225" t="s">
        <v>43</v>
      </c>
      <c r="O303" s="90"/>
      <c r="P303" s="226">
        <f>O303*H303</f>
        <v>0</v>
      </c>
      <c r="Q303" s="226">
        <v>0</v>
      </c>
      <c r="R303" s="226">
        <f>Q303*H303</f>
        <v>0</v>
      </c>
      <c r="S303" s="226">
        <v>0</v>
      </c>
      <c r="T303" s="227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28" t="s">
        <v>165</v>
      </c>
      <c r="AT303" s="228" t="s">
        <v>160</v>
      </c>
      <c r="AU303" s="228" t="s">
        <v>88</v>
      </c>
      <c r="AY303" s="16" t="s">
        <v>158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16" t="s">
        <v>86</v>
      </c>
      <c r="BK303" s="229">
        <f>ROUND(I303*H303,2)</f>
        <v>0</v>
      </c>
      <c r="BL303" s="16" t="s">
        <v>165</v>
      </c>
      <c r="BM303" s="228" t="s">
        <v>1456</v>
      </c>
    </row>
    <row r="304" s="2" customFormat="1">
      <c r="A304" s="37"/>
      <c r="B304" s="38"/>
      <c r="C304" s="39"/>
      <c r="D304" s="230" t="s">
        <v>167</v>
      </c>
      <c r="E304" s="39"/>
      <c r="F304" s="231" t="s">
        <v>1457</v>
      </c>
      <c r="G304" s="39"/>
      <c r="H304" s="39"/>
      <c r="I304" s="232"/>
      <c r="J304" s="39"/>
      <c r="K304" s="39"/>
      <c r="L304" s="43"/>
      <c r="M304" s="233"/>
      <c r="N304" s="234"/>
      <c r="O304" s="90"/>
      <c r="P304" s="90"/>
      <c r="Q304" s="90"/>
      <c r="R304" s="90"/>
      <c r="S304" s="90"/>
      <c r="T304" s="91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167</v>
      </c>
      <c r="AU304" s="16" t="s">
        <v>88</v>
      </c>
    </row>
    <row r="305" s="14" customFormat="1">
      <c r="A305" s="14"/>
      <c r="B305" s="246"/>
      <c r="C305" s="247"/>
      <c r="D305" s="230" t="s">
        <v>169</v>
      </c>
      <c r="E305" s="248" t="s">
        <v>1</v>
      </c>
      <c r="F305" s="249" t="s">
        <v>1448</v>
      </c>
      <c r="G305" s="247"/>
      <c r="H305" s="248" t="s">
        <v>1</v>
      </c>
      <c r="I305" s="250"/>
      <c r="J305" s="247"/>
      <c r="K305" s="247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169</v>
      </c>
      <c r="AU305" s="255" t="s">
        <v>88</v>
      </c>
      <c r="AV305" s="14" t="s">
        <v>86</v>
      </c>
      <c r="AW305" s="14" t="s">
        <v>33</v>
      </c>
      <c r="AX305" s="14" t="s">
        <v>78</v>
      </c>
      <c r="AY305" s="255" t="s">
        <v>158</v>
      </c>
    </row>
    <row r="306" s="13" customFormat="1">
      <c r="A306" s="13"/>
      <c r="B306" s="235"/>
      <c r="C306" s="236"/>
      <c r="D306" s="230" t="s">
        <v>169</v>
      </c>
      <c r="E306" s="237" t="s">
        <v>1</v>
      </c>
      <c r="F306" s="238" t="s">
        <v>1449</v>
      </c>
      <c r="G306" s="236"/>
      <c r="H306" s="239">
        <v>880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169</v>
      </c>
      <c r="AU306" s="245" t="s">
        <v>88</v>
      </c>
      <c r="AV306" s="13" t="s">
        <v>88</v>
      </c>
      <c r="AW306" s="13" t="s">
        <v>33</v>
      </c>
      <c r="AX306" s="13" t="s">
        <v>78</v>
      </c>
      <c r="AY306" s="245" t="s">
        <v>158</v>
      </c>
    </row>
    <row r="307" s="2" customFormat="1" ht="16.5" customHeight="1">
      <c r="A307" s="37"/>
      <c r="B307" s="38"/>
      <c r="C307" s="217" t="s">
        <v>387</v>
      </c>
      <c r="D307" s="217" t="s">
        <v>160</v>
      </c>
      <c r="E307" s="218" t="s">
        <v>1458</v>
      </c>
      <c r="F307" s="219" t="s">
        <v>1459</v>
      </c>
      <c r="G307" s="220" t="s">
        <v>288</v>
      </c>
      <c r="H307" s="221">
        <v>270</v>
      </c>
      <c r="I307" s="222"/>
      <c r="J307" s="223">
        <f>ROUND(I307*H307,2)</f>
        <v>0</v>
      </c>
      <c r="K307" s="219" t="s">
        <v>164</v>
      </c>
      <c r="L307" s="43"/>
      <c r="M307" s="224" t="s">
        <v>1</v>
      </c>
      <c r="N307" s="225" t="s">
        <v>43</v>
      </c>
      <c r="O307" s="90"/>
      <c r="P307" s="226">
        <f>O307*H307</f>
        <v>0</v>
      </c>
      <c r="Q307" s="226">
        <v>0</v>
      </c>
      <c r="R307" s="226">
        <f>Q307*H307</f>
        <v>0</v>
      </c>
      <c r="S307" s="226">
        <v>0</v>
      </c>
      <c r="T307" s="227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8" t="s">
        <v>165</v>
      </c>
      <c r="AT307" s="228" t="s">
        <v>160</v>
      </c>
      <c r="AU307" s="228" t="s">
        <v>88</v>
      </c>
      <c r="AY307" s="16" t="s">
        <v>158</v>
      </c>
      <c r="BE307" s="229">
        <f>IF(N307="základní",J307,0)</f>
        <v>0</v>
      </c>
      <c r="BF307" s="229">
        <f>IF(N307="snížená",J307,0)</f>
        <v>0</v>
      </c>
      <c r="BG307" s="229">
        <f>IF(N307="zákl. přenesená",J307,0)</f>
        <v>0</v>
      </c>
      <c r="BH307" s="229">
        <f>IF(N307="sníž. přenesená",J307,0)</f>
        <v>0</v>
      </c>
      <c r="BI307" s="229">
        <f>IF(N307="nulová",J307,0)</f>
        <v>0</v>
      </c>
      <c r="BJ307" s="16" t="s">
        <v>86</v>
      </c>
      <c r="BK307" s="229">
        <f>ROUND(I307*H307,2)</f>
        <v>0</v>
      </c>
      <c r="BL307" s="16" t="s">
        <v>165</v>
      </c>
      <c r="BM307" s="228" t="s">
        <v>1460</v>
      </c>
    </row>
    <row r="308" s="2" customFormat="1">
      <c r="A308" s="37"/>
      <c r="B308" s="38"/>
      <c r="C308" s="39"/>
      <c r="D308" s="230" t="s">
        <v>167</v>
      </c>
      <c r="E308" s="39"/>
      <c r="F308" s="231" t="s">
        <v>1461</v>
      </c>
      <c r="G308" s="39"/>
      <c r="H308" s="39"/>
      <c r="I308" s="232"/>
      <c r="J308" s="39"/>
      <c r="K308" s="39"/>
      <c r="L308" s="43"/>
      <c r="M308" s="233"/>
      <c r="N308" s="234"/>
      <c r="O308" s="90"/>
      <c r="P308" s="90"/>
      <c r="Q308" s="90"/>
      <c r="R308" s="90"/>
      <c r="S308" s="90"/>
      <c r="T308" s="91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167</v>
      </c>
      <c r="AU308" s="16" t="s">
        <v>88</v>
      </c>
    </row>
    <row r="309" s="14" customFormat="1">
      <c r="A309" s="14"/>
      <c r="B309" s="246"/>
      <c r="C309" s="247"/>
      <c r="D309" s="230" t="s">
        <v>169</v>
      </c>
      <c r="E309" s="248" t="s">
        <v>1</v>
      </c>
      <c r="F309" s="249" t="s">
        <v>1422</v>
      </c>
      <c r="G309" s="247"/>
      <c r="H309" s="248" t="s">
        <v>1</v>
      </c>
      <c r="I309" s="250"/>
      <c r="J309" s="247"/>
      <c r="K309" s="247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169</v>
      </c>
      <c r="AU309" s="255" t="s">
        <v>88</v>
      </c>
      <c r="AV309" s="14" t="s">
        <v>86</v>
      </c>
      <c r="AW309" s="14" t="s">
        <v>33</v>
      </c>
      <c r="AX309" s="14" t="s">
        <v>78</v>
      </c>
      <c r="AY309" s="255" t="s">
        <v>158</v>
      </c>
    </row>
    <row r="310" s="13" customFormat="1">
      <c r="A310" s="13"/>
      <c r="B310" s="235"/>
      <c r="C310" s="236"/>
      <c r="D310" s="230" t="s">
        <v>169</v>
      </c>
      <c r="E310" s="237" t="s">
        <v>1</v>
      </c>
      <c r="F310" s="238" t="s">
        <v>1423</v>
      </c>
      <c r="G310" s="236"/>
      <c r="H310" s="239">
        <v>270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169</v>
      </c>
      <c r="AU310" s="245" t="s">
        <v>88</v>
      </c>
      <c r="AV310" s="13" t="s">
        <v>88</v>
      </c>
      <c r="AW310" s="13" t="s">
        <v>33</v>
      </c>
      <c r="AX310" s="13" t="s">
        <v>78</v>
      </c>
      <c r="AY310" s="245" t="s">
        <v>158</v>
      </c>
    </row>
    <row r="311" s="2" customFormat="1" ht="16.5" customHeight="1">
      <c r="A311" s="37"/>
      <c r="B311" s="38"/>
      <c r="C311" s="217" t="s">
        <v>395</v>
      </c>
      <c r="D311" s="217" t="s">
        <v>160</v>
      </c>
      <c r="E311" s="218" t="s">
        <v>1462</v>
      </c>
      <c r="F311" s="219" t="s">
        <v>1463</v>
      </c>
      <c r="G311" s="220" t="s">
        <v>288</v>
      </c>
      <c r="H311" s="221">
        <v>2120</v>
      </c>
      <c r="I311" s="222"/>
      <c r="J311" s="223">
        <f>ROUND(I311*H311,2)</f>
        <v>0</v>
      </c>
      <c r="K311" s="219" t="s">
        <v>164</v>
      </c>
      <c r="L311" s="43"/>
      <c r="M311" s="224" t="s">
        <v>1</v>
      </c>
      <c r="N311" s="225" t="s">
        <v>43</v>
      </c>
      <c r="O311" s="90"/>
      <c r="P311" s="226">
        <f>O311*H311</f>
        <v>0</v>
      </c>
      <c r="Q311" s="226">
        <v>0</v>
      </c>
      <c r="R311" s="226">
        <f>Q311*H311</f>
        <v>0</v>
      </c>
      <c r="S311" s="226">
        <v>0</v>
      </c>
      <c r="T311" s="227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28" t="s">
        <v>165</v>
      </c>
      <c r="AT311" s="228" t="s">
        <v>160</v>
      </c>
      <c r="AU311" s="228" t="s">
        <v>88</v>
      </c>
      <c r="AY311" s="16" t="s">
        <v>158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16" t="s">
        <v>86</v>
      </c>
      <c r="BK311" s="229">
        <f>ROUND(I311*H311,2)</f>
        <v>0</v>
      </c>
      <c r="BL311" s="16" t="s">
        <v>165</v>
      </c>
      <c r="BM311" s="228" t="s">
        <v>1464</v>
      </c>
    </row>
    <row r="312" s="2" customFormat="1">
      <c r="A312" s="37"/>
      <c r="B312" s="38"/>
      <c r="C312" s="39"/>
      <c r="D312" s="230" t="s">
        <v>167</v>
      </c>
      <c r="E312" s="39"/>
      <c r="F312" s="231" t="s">
        <v>1465</v>
      </c>
      <c r="G312" s="39"/>
      <c r="H312" s="39"/>
      <c r="I312" s="232"/>
      <c r="J312" s="39"/>
      <c r="K312" s="39"/>
      <c r="L312" s="43"/>
      <c r="M312" s="233"/>
      <c r="N312" s="234"/>
      <c r="O312" s="90"/>
      <c r="P312" s="90"/>
      <c r="Q312" s="90"/>
      <c r="R312" s="90"/>
      <c r="S312" s="90"/>
      <c r="T312" s="91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6" t="s">
        <v>167</v>
      </c>
      <c r="AU312" s="16" t="s">
        <v>88</v>
      </c>
    </row>
    <row r="313" s="14" customFormat="1">
      <c r="A313" s="14"/>
      <c r="B313" s="246"/>
      <c r="C313" s="247"/>
      <c r="D313" s="230" t="s">
        <v>169</v>
      </c>
      <c r="E313" s="248" t="s">
        <v>1</v>
      </c>
      <c r="F313" s="249" t="s">
        <v>1428</v>
      </c>
      <c r="G313" s="247"/>
      <c r="H313" s="248" t="s">
        <v>1</v>
      </c>
      <c r="I313" s="250"/>
      <c r="J313" s="247"/>
      <c r="K313" s="247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169</v>
      </c>
      <c r="AU313" s="255" t="s">
        <v>88</v>
      </c>
      <c r="AV313" s="14" t="s">
        <v>86</v>
      </c>
      <c r="AW313" s="14" t="s">
        <v>33</v>
      </c>
      <c r="AX313" s="14" t="s">
        <v>78</v>
      </c>
      <c r="AY313" s="255" t="s">
        <v>158</v>
      </c>
    </row>
    <row r="314" s="14" customFormat="1">
      <c r="A314" s="14"/>
      <c r="B314" s="246"/>
      <c r="C314" s="247"/>
      <c r="D314" s="230" t="s">
        <v>169</v>
      </c>
      <c r="E314" s="248" t="s">
        <v>1</v>
      </c>
      <c r="F314" s="249" t="s">
        <v>1429</v>
      </c>
      <c r="G314" s="247"/>
      <c r="H314" s="248" t="s">
        <v>1</v>
      </c>
      <c r="I314" s="250"/>
      <c r="J314" s="247"/>
      <c r="K314" s="247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169</v>
      </c>
      <c r="AU314" s="255" t="s">
        <v>88</v>
      </c>
      <c r="AV314" s="14" t="s">
        <v>86</v>
      </c>
      <c r="AW314" s="14" t="s">
        <v>33</v>
      </c>
      <c r="AX314" s="14" t="s">
        <v>78</v>
      </c>
      <c r="AY314" s="255" t="s">
        <v>158</v>
      </c>
    </row>
    <row r="315" s="13" customFormat="1">
      <c r="A315" s="13"/>
      <c r="B315" s="235"/>
      <c r="C315" s="236"/>
      <c r="D315" s="230" t="s">
        <v>169</v>
      </c>
      <c r="E315" s="237" t="s">
        <v>1</v>
      </c>
      <c r="F315" s="238" t="s">
        <v>1430</v>
      </c>
      <c r="G315" s="236"/>
      <c r="H315" s="239">
        <v>2120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169</v>
      </c>
      <c r="AU315" s="245" t="s">
        <v>88</v>
      </c>
      <c r="AV315" s="13" t="s">
        <v>88</v>
      </c>
      <c r="AW315" s="13" t="s">
        <v>33</v>
      </c>
      <c r="AX315" s="13" t="s">
        <v>78</v>
      </c>
      <c r="AY315" s="245" t="s">
        <v>158</v>
      </c>
    </row>
    <row r="316" s="2" customFormat="1" ht="16.5" customHeight="1">
      <c r="A316" s="37"/>
      <c r="B316" s="38"/>
      <c r="C316" s="217" t="s">
        <v>403</v>
      </c>
      <c r="D316" s="217" t="s">
        <v>160</v>
      </c>
      <c r="E316" s="218" t="s">
        <v>1466</v>
      </c>
      <c r="F316" s="219" t="s">
        <v>1467</v>
      </c>
      <c r="G316" s="220" t="s">
        <v>288</v>
      </c>
      <c r="H316" s="221">
        <v>4870</v>
      </c>
      <c r="I316" s="222"/>
      <c r="J316" s="223">
        <f>ROUND(I316*H316,2)</f>
        <v>0</v>
      </c>
      <c r="K316" s="219" t="s">
        <v>164</v>
      </c>
      <c r="L316" s="43"/>
      <c r="M316" s="224" t="s">
        <v>1</v>
      </c>
      <c r="N316" s="225" t="s">
        <v>43</v>
      </c>
      <c r="O316" s="90"/>
      <c r="P316" s="226">
        <f>O316*H316</f>
        <v>0</v>
      </c>
      <c r="Q316" s="226">
        <v>0</v>
      </c>
      <c r="R316" s="226">
        <f>Q316*H316</f>
        <v>0</v>
      </c>
      <c r="S316" s="226">
        <v>0</v>
      </c>
      <c r="T316" s="227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8" t="s">
        <v>165</v>
      </c>
      <c r="AT316" s="228" t="s">
        <v>160</v>
      </c>
      <c r="AU316" s="228" t="s">
        <v>88</v>
      </c>
      <c r="AY316" s="16" t="s">
        <v>158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16" t="s">
        <v>86</v>
      </c>
      <c r="BK316" s="229">
        <f>ROUND(I316*H316,2)</f>
        <v>0</v>
      </c>
      <c r="BL316" s="16" t="s">
        <v>165</v>
      </c>
      <c r="BM316" s="228" t="s">
        <v>1468</v>
      </c>
    </row>
    <row r="317" s="2" customFormat="1">
      <c r="A317" s="37"/>
      <c r="B317" s="38"/>
      <c r="C317" s="39"/>
      <c r="D317" s="230" t="s">
        <v>167</v>
      </c>
      <c r="E317" s="39"/>
      <c r="F317" s="231" t="s">
        <v>1469</v>
      </c>
      <c r="G317" s="39"/>
      <c r="H317" s="39"/>
      <c r="I317" s="232"/>
      <c r="J317" s="39"/>
      <c r="K317" s="39"/>
      <c r="L317" s="43"/>
      <c r="M317" s="233"/>
      <c r="N317" s="234"/>
      <c r="O317" s="90"/>
      <c r="P317" s="90"/>
      <c r="Q317" s="90"/>
      <c r="R317" s="90"/>
      <c r="S317" s="90"/>
      <c r="T317" s="91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167</v>
      </c>
      <c r="AU317" s="16" t="s">
        <v>88</v>
      </c>
    </row>
    <row r="318" s="14" customFormat="1">
      <c r="A318" s="14"/>
      <c r="B318" s="246"/>
      <c r="C318" s="247"/>
      <c r="D318" s="230" t="s">
        <v>169</v>
      </c>
      <c r="E318" s="248" t="s">
        <v>1</v>
      </c>
      <c r="F318" s="249" t="s">
        <v>1428</v>
      </c>
      <c r="G318" s="247"/>
      <c r="H318" s="248" t="s">
        <v>1</v>
      </c>
      <c r="I318" s="250"/>
      <c r="J318" s="247"/>
      <c r="K318" s="247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169</v>
      </c>
      <c r="AU318" s="255" t="s">
        <v>88</v>
      </c>
      <c r="AV318" s="14" t="s">
        <v>86</v>
      </c>
      <c r="AW318" s="14" t="s">
        <v>33</v>
      </c>
      <c r="AX318" s="14" t="s">
        <v>78</v>
      </c>
      <c r="AY318" s="255" t="s">
        <v>158</v>
      </c>
    </row>
    <row r="319" s="14" customFormat="1">
      <c r="A319" s="14"/>
      <c r="B319" s="246"/>
      <c r="C319" s="247"/>
      <c r="D319" s="230" t="s">
        <v>169</v>
      </c>
      <c r="E319" s="248" t="s">
        <v>1</v>
      </c>
      <c r="F319" s="249" t="s">
        <v>1429</v>
      </c>
      <c r="G319" s="247"/>
      <c r="H319" s="248" t="s">
        <v>1</v>
      </c>
      <c r="I319" s="250"/>
      <c r="J319" s="247"/>
      <c r="K319" s="247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169</v>
      </c>
      <c r="AU319" s="255" t="s">
        <v>88</v>
      </c>
      <c r="AV319" s="14" t="s">
        <v>86</v>
      </c>
      <c r="AW319" s="14" t="s">
        <v>33</v>
      </c>
      <c r="AX319" s="14" t="s">
        <v>78</v>
      </c>
      <c r="AY319" s="255" t="s">
        <v>158</v>
      </c>
    </row>
    <row r="320" s="13" customFormat="1">
      <c r="A320" s="13"/>
      <c r="B320" s="235"/>
      <c r="C320" s="236"/>
      <c r="D320" s="230" t="s">
        <v>169</v>
      </c>
      <c r="E320" s="237" t="s">
        <v>1</v>
      </c>
      <c r="F320" s="238" t="s">
        <v>1430</v>
      </c>
      <c r="G320" s="236"/>
      <c r="H320" s="239">
        <v>2120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169</v>
      </c>
      <c r="AU320" s="245" t="s">
        <v>88</v>
      </c>
      <c r="AV320" s="13" t="s">
        <v>88</v>
      </c>
      <c r="AW320" s="13" t="s">
        <v>33</v>
      </c>
      <c r="AX320" s="13" t="s">
        <v>78</v>
      </c>
      <c r="AY320" s="245" t="s">
        <v>158</v>
      </c>
    </row>
    <row r="321" s="14" customFormat="1">
      <c r="A321" s="14"/>
      <c r="B321" s="246"/>
      <c r="C321" s="247"/>
      <c r="D321" s="230" t="s">
        <v>169</v>
      </c>
      <c r="E321" s="248" t="s">
        <v>1</v>
      </c>
      <c r="F321" s="249" t="s">
        <v>1448</v>
      </c>
      <c r="G321" s="247"/>
      <c r="H321" s="248" t="s">
        <v>1</v>
      </c>
      <c r="I321" s="250"/>
      <c r="J321" s="247"/>
      <c r="K321" s="247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169</v>
      </c>
      <c r="AU321" s="255" t="s">
        <v>88</v>
      </c>
      <c r="AV321" s="14" t="s">
        <v>86</v>
      </c>
      <c r="AW321" s="14" t="s">
        <v>33</v>
      </c>
      <c r="AX321" s="14" t="s">
        <v>78</v>
      </c>
      <c r="AY321" s="255" t="s">
        <v>158</v>
      </c>
    </row>
    <row r="322" s="13" customFormat="1">
      <c r="A322" s="13"/>
      <c r="B322" s="235"/>
      <c r="C322" s="236"/>
      <c r="D322" s="230" t="s">
        <v>169</v>
      </c>
      <c r="E322" s="237" t="s">
        <v>1</v>
      </c>
      <c r="F322" s="238" t="s">
        <v>1449</v>
      </c>
      <c r="G322" s="236"/>
      <c r="H322" s="239">
        <v>880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169</v>
      </c>
      <c r="AU322" s="245" t="s">
        <v>88</v>
      </c>
      <c r="AV322" s="13" t="s">
        <v>88</v>
      </c>
      <c r="AW322" s="13" t="s">
        <v>33</v>
      </c>
      <c r="AX322" s="13" t="s">
        <v>78</v>
      </c>
      <c r="AY322" s="245" t="s">
        <v>158</v>
      </c>
    </row>
    <row r="323" s="14" customFormat="1">
      <c r="A323" s="14"/>
      <c r="B323" s="246"/>
      <c r="C323" s="247"/>
      <c r="D323" s="230" t="s">
        <v>169</v>
      </c>
      <c r="E323" s="248" t="s">
        <v>1</v>
      </c>
      <c r="F323" s="249" t="s">
        <v>1470</v>
      </c>
      <c r="G323" s="247"/>
      <c r="H323" s="248" t="s">
        <v>1</v>
      </c>
      <c r="I323" s="250"/>
      <c r="J323" s="247"/>
      <c r="K323" s="247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169</v>
      </c>
      <c r="AU323" s="255" t="s">
        <v>88</v>
      </c>
      <c r="AV323" s="14" t="s">
        <v>86</v>
      </c>
      <c r="AW323" s="14" t="s">
        <v>33</v>
      </c>
      <c r="AX323" s="14" t="s">
        <v>78</v>
      </c>
      <c r="AY323" s="255" t="s">
        <v>158</v>
      </c>
    </row>
    <row r="324" s="13" customFormat="1">
      <c r="A324" s="13"/>
      <c r="B324" s="235"/>
      <c r="C324" s="236"/>
      <c r="D324" s="230" t="s">
        <v>169</v>
      </c>
      <c r="E324" s="237" t="s">
        <v>1</v>
      </c>
      <c r="F324" s="238" t="s">
        <v>1415</v>
      </c>
      <c r="G324" s="236"/>
      <c r="H324" s="239">
        <v>1870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169</v>
      </c>
      <c r="AU324" s="245" t="s">
        <v>88</v>
      </c>
      <c r="AV324" s="13" t="s">
        <v>88</v>
      </c>
      <c r="AW324" s="13" t="s">
        <v>33</v>
      </c>
      <c r="AX324" s="13" t="s">
        <v>78</v>
      </c>
      <c r="AY324" s="245" t="s">
        <v>158</v>
      </c>
    </row>
    <row r="325" s="2" customFormat="1" ht="16.5" customHeight="1">
      <c r="A325" s="37"/>
      <c r="B325" s="38"/>
      <c r="C325" s="217" t="s">
        <v>409</v>
      </c>
      <c r="D325" s="217" t="s">
        <v>160</v>
      </c>
      <c r="E325" s="218" t="s">
        <v>1471</v>
      </c>
      <c r="F325" s="219" t="s">
        <v>1472</v>
      </c>
      <c r="G325" s="220" t="s">
        <v>288</v>
      </c>
      <c r="H325" s="221">
        <v>6180</v>
      </c>
      <c r="I325" s="222"/>
      <c r="J325" s="223">
        <f>ROUND(I325*H325,2)</f>
        <v>0</v>
      </c>
      <c r="K325" s="219" t="s">
        <v>164</v>
      </c>
      <c r="L325" s="43"/>
      <c r="M325" s="224" t="s">
        <v>1</v>
      </c>
      <c r="N325" s="225" t="s">
        <v>43</v>
      </c>
      <c r="O325" s="90"/>
      <c r="P325" s="226">
        <f>O325*H325</f>
        <v>0</v>
      </c>
      <c r="Q325" s="226">
        <v>0</v>
      </c>
      <c r="R325" s="226">
        <f>Q325*H325</f>
        <v>0</v>
      </c>
      <c r="S325" s="226">
        <v>0</v>
      </c>
      <c r="T325" s="227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28" t="s">
        <v>165</v>
      </c>
      <c r="AT325" s="228" t="s">
        <v>160</v>
      </c>
      <c r="AU325" s="228" t="s">
        <v>88</v>
      </c>
      <c r="AY325" s="16" t="s">
        <v>158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6" t="s">
        <v>86</v>
      </c>
      <c r="BK325" s="229">
        <f>ROUND(I325*H325,2)</f>
        <v>0</v>
      </c>
      <c r="BL325" s="16" t="s">
        <v>165</v>
      </c>
      <c r="BM325" s="228" t="s">
        <v>1473</v>
      </c>
    </row>
    <row r="326" s="2" customFormat="1">
      <c r="A326" s="37"/>
      <c r="B326" s="38"/>
      <c r="C326" s="39"/>
      <c r="D326" s="230" t="s">
        <v>167</v>
      </c>
      <c r="E326" s="39"/>
      <c r="F326" s="231" t="s">
        <v>1474</v>
      </c>
      <c r="G326" s="39"/>
      <c r="H326" s="39"/>
      <c r="I326" s="232"/>
      <c r="J326" s="39"/>
      <c r="K326" s="39"/>
      <c r="L326" s="43"/>
      <c r="M326" s="233"/>
      <c r="N326" s="234"/>
      <c r="O326" s="90"/>
      <c r="P326" s="90"/>
      <c r="Q326" s="90"/>
      <c r="R326" s="90"/>
      <c r="S326" s="90"/>
      <c r="T326" s="91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167</v>
      </c>
      <c r="AU326" s="16" t="s">
        <v>88</v>
      </c>
    </row>
    <row r="327" s="14" customFormat="1">
      <c r="A327" s="14"/>
      <c r="B327" s="246"/>
      <c r="C327" s="247"/>
      <c r="D327" s="230" t="s">
        <v>169</v>
      </c>
      <c r="E327" s="248" t="s">
        <v>1</v>
      </c>
      <c r="F327" s="249" t="s">
        <v>1475</v>
      </c>
      <c r="G327" s="247"/>
      <c r="H327" s="248" t="s">
        <v>1</v>
      </c>
      <c r="I327" s="250"/>
      <c r="J327" s="247"/>
      <c r="K327" s="247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169</v>
      </c>
      <c r="AU327" s="255" t="s">
        <v>88</v>
      </c>
      <c r="AV327" s="14" t="s">
        <v>86</v>
      </c>
      <c r="AW327" s="14" t="s">
        <v>33</v>
      </c>
      <c r="AX327" s="14" t="s">
        <v>78</v>
      </c>
      <c r="AY327" s="255" t="s">
        <v>158</v>
      </c>
    </row>
    <row r="328" s="14" customFormat="1">
      <c r="A328" s="14"/>
      <c r="B328" s="246"/>
      <c r="C328" s="247"/>
      <c r="D328" s="230" t="s">
        <v>169</v>
      </c>
      <c r="E328" s="248" t="s">
        <v>1</v>
      </c>
      <c r="F328" s="249" t="s">
        <v>1476</v>
      </c>
      <c r="G328" s="247"/>
      <c r="H328" s="248" t="s">
        <v>1</v>
      </c>
      <c r="I328" s="250"/>
      <c r="J328" s="247"/>
      <c r="K328" s="247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169</v>
      </c>
      <c r="AU328" s="255" t="s">
        <v>88</v>
      </c>
      <c r="AV328" s="14" t="s">
        <v>86</v>
      </c>
      <c r="AW328" s="14" t="s">
        <v>33</v>
      </c>
      <c r="AX328" s="14" t="s">
        <v>78</v>
      </c>
      <c r="AY328" s="255" t="s">
        <v>158</v>
      </c>
    </row>
    <row r="329" s="13" customFormat="1">
      <c r="A329" s="13"/>
      <c r="B329" s="235"/>
      <c r="C329" s="236"/>
      <c r="D329" s="230" t="s">
        <v>169</v>
      </c>
      <c r="E329" s="237" t="s">
        <v>1</v>
      </c>
      <c r="F329" s="238" t="s">
        <v>1477</v>
      </c>
      <c r="G329" s="236"/>
      <c r="H329" s="239">
        <v>4240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169</v>
      </c>
      <c r="AU329" s="245" t="s">
        <v>88</v>
      </c>
      <c r="AV329" s="13" t="s">
        <v>88</v>
      </c>
      <c r="AW329" s="13" t="s">
        <v>33</v>
      </c>
      <c r="AX329" s="13" t="s">
        <v>78</v>
      </c>
      <c r="AY329" s="245" t="s">
        <v>158</v>
      </c>
    </row>
    <row r="330" s="14" customFormat="1">
      <c r="A330" s="14"/>
      <c r="B330" s="246"/>
      <c r="C330" s="247"/>
      <c r="D330" s="230" t="s">
        <v>169</v>
      </c>
      <c r="E330" s="248" t="s">
        <v>1</v>
      </c>
      <c r="F330" s="249" t="s">
        <v>1478</v>
      </c>
      <c r="G330" s="247"/>
      <c r="H330" s="248" t="s">
        <v>1</v>
      </c>
      <c r="I330" s="250"/>
      <c r="J330" s="247"/>
      <c r="K330" s="247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169</v>
      </c>
      <c r="AU330" s="255" t="s">
        <v>88</v>
      </c>
      <c r="AV330" s="14" t="s">
        <v>86</v>
      </c>
      <c r="AW330" s="14" t="s">
        <v>33</v>
      </c>
      <c r="AX330" s="14" t="s">
        <v>78</v>
      </c>
      <c r="AY330" s="255" t="s">
        <v>158</v>
      </c>
    </row>
    <row r="331" s="13" customFormat="1">
      <c r="A331" s="13"/>
      <c r="B331" s="235"/>
      <c r="C331" s="236"/>
      <c r="D331" s="230" t="s">
        <v>169</v>
      </c>
      <c r="E331" s="237" t="s">
        <v>1</v>
      </c>
      <c r="F331" s="238" t="s">
        <v>1449</v>
      </c>
      <c r="G331" s="236"/>
      <c r="H331" s="239">
        <v>880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169</v>
      </c>
      <c r="AU331" s="245" t="s">
        <v>88</v>
      </c>
      <c r="AV331" s="13" t="s">
        <v>88</v>
      </c>
      <c r="AW331" s="13" t="s">
        <v>33</v>
      </c>
      <c r="AX331" s="13" t="s">
        <v>78</v>
      </c>
      <c r="AY331" s="245" t="s">
        <v>158</v>
      </c>
    </row>
    <row r="332" s="14" customFormat="1">
      <c r="A332" s="14"/>
      <c r="B332" s="246"/>
      <c r="C332" s="247"/>
      <c r="D332" s="230" t="s">
        <v>169</v>
      </c>
      <c r="E332" s="248" t="s">
        <v>1</v>
      </c>
      <c r="F332" s="249" t="s">
        <v>1479</v>
      </c>
      <c r="G332" s="247"/>
      <c r="H332" s="248" t="s">
        <v>1</v>
      </c>
      <c r="I332" s="250"/>
      <c r="J332" s="247"/>
      <c r="K332" s="247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169</v>
      </c>
      <c r="AU332" s="255" t="s">
        <v>88</v>
      </c>
      <c r="AV332" s="14" t="s">
        <v>86</v>
      </c>
      <c r="AW332" s="14" t="s">
        <v>33</v>
      </c>
      <c r="AX332" s="14" t="s">
        <v>78</v>
      </c>
      <c r="AY332" s="255" t="s">
        <v>158</v>
      </c>
    </row>
    <row r="333" s="13" customFormat="1">
      <c r="A333" s="13"/>
      <c r="B333" s="235"/>
      <c r="C333" s="236"/>
      <c r="D333" s="230" t="s">
        <v>169</v>
      </c>
      <c r="E333" s="237" t="s">
        <v>1</v>
      </c>
      <c r="F333" s="238" t="s">
        <v>1480</v>
      </c>
      <c r="G333" s="236"/>
      <c r="H333" s="239">
        <v>1060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169</v>
      </c>
      <c r="AU333" s="245" t="s">
        <v>88</v>
      </c>
      <c r="AV333" s="13" t="s">
        <v>88</v>
      </c>
      <c r="AW333" s="13" t="s">
        <v>33</v>
      </c>
      <c r="AX333" s="13" t="s">
        <v>78</v>
      </c>
      <c r="AY333" s="245" t="s">
        <v>158</v>
      </c>
    </row>
    <row r="334" s="2" customFormat="1" ht="16.5" customHeight="1">
      <c r="A334" s="37"/>
      <c r="B334" s="38"/>
      <c r="C334" s="217" t="s">
        <v>416</v>
      </c>
      <c r="D334" s="217" t="s">
        <v>160</v>
      </c>
      <c r="E334" s="218" t="s">
        <v>1481</v>
      </c>
      <c r="F334" s="219" t="s">
        <v>1482</v>
      </c>
      <c r="G334" s="220" t="s">
        <v>288</v>
      </c>
      <c r="H334" s="221">
        <v>3180</v>
      </c>
      <c r="I334" s="222"/>
      <c r="J334" s="223">
        <f>ROUND(I334*H334,2)</f>
        <v>0</v>
      </c>
      <c r="K334" s="219" t="s">
        <v>164</v>
      </c>
      <c r="L334" s="43"/>
      <c r="M334" s="224" t="s">
        <v>1</v>
      </c>
      <c r="N334" s="225" t="s">
        <v>43</v>
      </c>
      <c r="O334" s="90"/>
      <c r="P334" s="226">
        <f>O334*H334</f>
        <v>0</v>
      </c>
      <c r="Q334" s="226">
        <v>0</v>
      </c>
      <c r="R334" s="226">
        <f>Q334*H334</f>
        <v>0</v>
      </c>
      <c r="S334" s="226">
        <v>0</v>
      </c>
      <c r="T334" s="227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28" t="s">
        <v>165</v>
      </c>
      <c r="AT334" s="228" t="s">
        <v>160</v>
      </c>
      <c r="AU334" s="228" t="s">
        <v>88</v>
      </c>
      <c r="AY334" s="16" t="s">
        <v>158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16" t="s">
        <v>86</v>
      </c>
      <c r="BK334" s="229">
        <f>ROUND(I334*H334,2)</f>
        <v>0</v>
      </c>
      <c r="BL334" s="16" t="s">
        <v>165</v>
      </c>
      <c r="BM334" s="228" t="s">
        <v>1483</v>
      </c>
    </row>
    <row r="335" s="2" customFormat="1">
      <c r="A335" s="37"/>
      <c r="B335" s="38"/>
      <c r="C335" s="39"/>
      <c r="D335" s="230" t="s">
        <v>167</v>
      </c>
      <c r="E335" s="39"/>
      <c r="F335" s="231" t="s">
        <v>1484</v>
      </c>
      <c r="G335" s="39"/>
      <c r="H335" s="39"/>
      <c r="I335" s="232"/>
      <c r="J335" s="39"/>
      <c r="K335" s="39"/>
      <c r="L335" s="43"/>
      <c r="M335" s="233"/>
      <c r="N335" s="234"/>
      <c r="O335" s="90"/>
      <c r="P335" s="90"/>
      <c r="Q335" s="90"/>
      <c r="R335" s="90"/>
      <c r="S335" s="90"/>
      <c r="T335" s="91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6" t="s">
        <v>167</v>
      </c>
      <c r="AU335" s="16" t="s">
        <v>88</v>
      </c>
    </row>
    <row r="336" s="14" customFormat="1">
      <c r="A336" s="14"/>
      <c r="B336" s="246"/>
      <c r="C336" s="247"/>
      <c r="D336" s="230" t="s">
        <v>169</v>
      </c>
      <c r="E336" s="248" t="s">
        <v>1</v>
      </c>
      <c r="F336" s="249" t="s">
        <v>1428</v>
      </c>
      <c r="G336" s="247"/>
      <c r="H336" s="248" t="s">
        <v>1</v>
      </c>
      <c r="I336" s="250"/>
      <c r="J336" s="247"/>
      <c r="K336" s="247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169</v>
      </c>
      <c r="AU336" s="255" t="s">
        <v>88</v>
      </c>
      <c r="AV336" s="14" t="s">
        <v>86</v>
      </c>
      <c r="AW336" s="14" t="s">
        <v>33</v>
      </c>
      <c r="AX336" s="14" t="s">
        <v>78</v>
      </c>
      <c r="AY336" s="255" t="s">
        <v>158</v>
      </c>
    </row>
    <row r="337" s="14" customFormat="1">
      <c r="A337" s="14"/>
      <c r="B337" s="246"/>
      <c r="C337" s="247"/>
      <c r="D337" s="230" t="s">
        <v>169</v>
      </c>
      <c r="E337" s="248" t="s">
        <v>1</v>
      </c>
      <c r="F337" s="249" t="s">
        <v>1429</v>
      </c>
      <c r="G337" s="247"/>
      <c r="H337" s="248" t="s">
        <v>1</v>
      </c>
      <c r="I337" s="250"/>
      <c r="J337" s="247"/>
      <c r="K337" s="247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169</v>
      </c>
      <c r="AU337" s="255" t="s">
        <v>88</v>
      </c>
      <c r="AV337" s="14" t="s">
        <v>86</v>
      </c>
      <c r="AW337" s="14" t="s">
        <v>33</v>
      </c>
      <c r="AX337" s="14" t="s">
        <v>78</v>
      </c>
      <c r="AY337" s="255" t="s">
        <v>158</v>
      </c>
    </row>
    <row r="338" s="13" customFormat="1">
      <c r="A338" s="13"/>
      <c r="B338" s="235"/>
      <c r="C338" s="236"/>
      <c r="D338" s="230" t="s">
        <v>169</v>
      </c>
      <c r="E338" s="237" t="s">
        <v>1</v>
      </c>
      <c r="F338" s="238" t="s">
        <v>1430</v>
      </c>
      <c r="G338" s="236"/>
      <c r="H338" s="239">
        <v>2120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169</v>
      </c>
      <c r="AU338" s="245" t="s">
        <v>88</v>
      </c>
      <c r="AV338" s="13" t="s">
        <v>88</v>
      </c>
      <c r="AW338" s="13" t="s">
        <v>33</v>
      </c>
      <c r="AX338" s="13" t="s">
        <v>78</v>
      </c>
      <c r="AY338" s="245" t="s">
        <v>158</v>
      </c>
    </row>
    <row r="339" s="14" customFormat="1">
      <c r="A339" s="14"/>
      <c r="B339" s="246"/>
      <c r="C339" s="247"/>
      <c r="D339" s="230" t="s">
        <v>169</v>
      </c>
      <c r="E339" s="248" t="s">
        <v>1</v>
      </c>
      <c r="F339" s="249" t="s">
        <v>1479</v>
      </c>
      <c r="G339" s="247"/>
      <c r="H339" s="248" t="s">
        <v>1</v>
      </c>
      <c r="I339" s="250"/>
      <c r="J339" s="247"/>
      <c r="K339" s="247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169</v>
      </c>
      <c r="AU339" s="255" t="s">
        <v>88</v>
      </c>
      <c r="AV339" s="14" t="s">
        <v>86</v>
      </c>
      <c r="AW339" s="14" t="s">
        <v>33</v>
      </c>
      <c r="AX339" s="14" t="s">
        <v>78</v>
      </c>
      <c r="AY339" s="255" t="s">
        <v>158</v>
      </c>
    </row>
    <row r="340" s="13" customFormat="1">
      <c r="A340" s="13"/>
      <c r="B340" s="235"/>
      <c r="C340" s="236"/>
      <c r="D340" s="230" t="s">
        <v>169</v>
      </c>
      <c r="E340" s="237" t="s">
        <v>1</v>
      </c>
      <c r="F340" s="238" t="s">
        <v>1480</v>
      </c>
      <c r="G340" s="236"/>
      <c r="H340" s="239">
        <v>1060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169</v>
      </c>
      <c r="AU340" s="245" t="s">
        <v>88</v>
      </c>
      <c r="AV340" s="13" t="s">
        <v>88</v>
      </c>
      <c r="AW340" s="13" t="s">
        <v>33</v>
      </c>
      <c r="AX340" s="13" t="s">
        <v>78</v>
      </c>
      <c r="AY340" s="245" t="s">
        <v>158</v>
      </c>
    </row>
    <row r="341" s="2" customFormat="1" ht="21.75" customHeight="1">
      <c r="A341" s="37"/>
      <c r="B341" s="38"/>
      <c r="C341" s="217" t="s">
        <v>421</v>
      </c>
      <c r="D341" s="217" t="s">
        <v>160</v>
      </c>
      <c r="E341" s="218" t="s">
        <v>1485</v>
      </c>
      <c r="F341" s="219" t="s">
        <v>1486</v>
      </c>
      <c r="G341" s="220" t="s">
        <v>288</v>
      </c>
      <c r="H341" s="221">
        <v>670</v>
      </c>
      <c r="I341" s="222"/>
      <c r="J341" s="223">
        <f>ROUND(I341*H341,2)</f>
        <v>0</v>
      </c>
      <c r="K341" s="219" t="s">
        <v>164</v>
      </c>
      <c r="L341" s="43"/>
      <c r="M341" s="224" t="s">
        <v>1</v>
      </c>
      <c r="N341" s="225" t="s">
        <v>43</v>
      </c>
      <c r="O341" s="90"/>
      <c r="P341" s="226">
        <f>O341*H341</f>
        <v>0</v>
      </c>
      <c r="Q341" s="226">
        <v>0</v>
      </c>
      <c r="R341" s="226">
        <f>Q341*H341</f>
        <v>0</v>
      </c>
      <c r="S341" s="226">
        <v>0</v>
      </c>
      <c r="T341" s="227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28" t="s">
        <v>165</v>
      </c>
      <c r="AT341" s="228" t="s">
        <v>160</v>
      </c>
      <c r="AU341" s="228" t="s">
        <v>88</v>
      </c>
      <c r="AY341" s="16" t="s">
        <v>158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16" t="s">
        <v>86</v>
      </c>
      <c r="BK341" s="229">
        <f>ROUND(I341*H341,2)</f>
        <v>0</v>
      </c>
      <c r="BL341" s="16" t="s">
        <v>165</v>
      </c>
      <c r="BM341" s="228" t="s">
        <v>1487</v>
      </c>
    </row>
    <row r="342" s="2" customFormat="1">
      <c r="A342" s="37"/>
      <c r="B342" s="38"/>
      <c r="C342" s="39"/>
      <c r="D342" s="230" t="s">
        <v>167</v>
      </c>
      <c r="E342" s="39"/>
      <c r="F342" s="231" t="s">
        <v>1488</v>
      </c>
      <c r="G342" s="39"/>
      <c r="H342" s="39"/>
      <c r="I342" s="232"/>
      <c r="J342" s="39"/>
      <c r="K342" s="39"/>
      <c r="L342" s="43"/>
      <c r="M342" s="233"/>
      <c r="N342" s="234"/>
      <c r="O342" s="90"/>
      <c r="P342" s="90"/>
      <c r="Q342" s="90"/>
      <c r="R342" s="90"/>
      <c r="S342" s="90"/>
      <c r="T342" s="91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6" t="s">
        <v>167</v>
      </c>
      <c r="AU342" s="16" t="s">
        <v>88</v>
      </c>
    </row>
    <row r="343" s="14" customFormat="1">
      <c r="A343" s="14"/>
      <c r="B343" s="246"/>
      <c r="C343" s="247"/>
      <c r="D343" s="230" t="s">
        <v>169</v>
      </c>
      <c r="E343" s="248" t="s">
        <v>1</v>
      </c>
      <c r="F343" s="249" t="s">
        <v>1448</v>
      </c>
      <c r="G343" s="247"/>
      <c r="H343" s="248" t="s">
        <v>1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169</v>
      </c>
      <c r="AU343" s="255" t="s">
        <v>88</v>
      </c>
      <c r="AV343" s="14" t="s">
        <v>86</v>
      </c>
      <c r="AW343" s="14" t="s">
        <v>33</v>
      </c>
      <c r="AX343" s="14" t="s">
        <v>78</v>
      </c>
      <c r="AY343" s="255" t="s">
        <v>158</v>
      </c>
    </row>
    <row r="344" s="13" customFormat="1">
      <c r="A344" s="13"/>
      <c r="B344" s="235"/>
      <c r="C344" s="236"/>
      <c r="D344" s="230" t="s">
        <v>169</v>
      </c>
      <c r="E344" s="237" t="s">
        <v>1</v>
      </c>
      <c r="F344" s="238" t="s">
        <v>1489</v>
      </c>
      <c r="G344" s="236"/>
      <c r="H344" s="239">
        <v>670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169</v>
      </c>
      <c r="AU344" s="245" t="s">
        <v>88</v>
      </c>
      <c r="AV344" s="13" t="s">
        <v>88</v>
      </c>
      <c r="AW344" s="13" t="s">
        <v>33</v>
      </c>
      <c r="AX344" s="13" t="s">
        <v>78</v>
      </c>
      <c r="AY344" s="245" t="s">
        <v>158</v>
      </c>
    </row>
    <row r="345" s="2" customFormat="1" ht="16.5" customHeight="1">
      <c r="A345" s="37"/>
      <c r="B345" s="38"/>
      <c r="C345" s="217" t="s">
        <v>427</v>
      </c>
      <c r="D345" s="217" t="s">
        <v>160</v>
      </c>
      <c r="E345" s="218" t="s">
        <v>1490</v>
      </c>
      <c r="F345" s="219" t="s">
        <v>1491</v>
      </c>
      <c r="G345" s="220" t="s">
        <v>288</v>
      </c>
      <c r="H345" s="221">
        <v>210</v>
      </c>
      <c r="I345" s="222"/>
      <c r="J345" s="223">
        <f>ROUND(I345*H345,2)</f>
        <v>0</v>
      </c>
      <c r="K345" s="219" t="s">
        <v>1</v>
      </c>
      <c r="L345" s="43"/>
      <c r="M345" s="224" t="s">
        <v>1</v>
      </c>
      <c r="N345" s="225" t="s">
        <v>43</v>
      </c>
      <c r="O345" s="90"/>
      <c r="P345" s="226">
        <f>O345*H345</f>
        <v>0</v>
      </c>
      <c r="Q345" s="226">
        <v>0</v>
      </c>
      <c r="R345" s="226">
        <f>Q345*H345</f>
        <v>0</v>
      </c>
      <c r="S345" s="226">
        <v>0</v>
      </c>
      <c r="T345" s="227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28" t="s">
        <v>165</v>
      </c>
      <c r="AT345" s="228" t="s">
        <v>160</v>
      </c>
      <c r="AU345" s="228" t="s">
        <v>88</v>
      </c>
      <c r="AY345" s="16" t="s">
        <v>158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16" t="s">
        <v>86</v>
      </c>
      <c r="BK345" s="229">
        <f>ROUND(I345*H345,2)</f>
        <v>0</v>
      </c>
      <c r="BL345" s="16" t="s">
        <v>165</v>
      </c>
      <c r="BM345" s="228" t="s">
        <v>1492</v>
      </c>
    </row>
    <row r="346" s="2" customFormat="1">
      <c r="A346" s="37"/>
      <c r="B346" s="38"/>
      <c r="C346" s="39"/>
      <c r="D346" s="230" t="s">
        <v>167</v>
      </c>
      <c r="E346" s="39"/>
      <c r="F346" s="231" t="s">
        <v>1493</v>
      </c>
      <c r="G346" s="39"/>
      <c r="H346" s="39"/>
      <c r="I346" s="232"/>
      <c r="J346" s="39"/>
      <c r="K346" s="39"/>
      <c r="L346" s="43"/>
      <c r="M346" s="233"/>
      <c r="N346" s="234"/>
      <c r="O346" s="90"/>
      <c r="P346" s="90"/>
      <c r="Q346" s="90"/>
      <c r="R346" s="90"/>
      <c r="S346" s="90"/>
      <c r="T346" s="91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16" t="s">
        <v>167</v>
      </c>
      <c r="AU346" s="16" t="s">
        <v>88</v>
      </c>
    </row>
    <row r="347" s="14" customFormat="1">
      <c r="A347" s="14"/>
      <c r="B347" s="246"/>
      <c r="C347" s="247"/>
      <c r="D347" s="230" t="s">
        <v>169</v>
      </c>
      <c r="E347" s="248" t="s">
        <v>1</v>
      </c>
      <c r="F347" s="249" t="s">
        <v>1494</v>
      </c>
      <c r="G347" s="247"/>
      <c r="H347" s="248" t="s">
        <v>1</v>
      </c>
      <c r="I347" s="250"/>
      <c r="J347" s="247"/>
      <c r="K347" s="247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169</v>
      </c>
      <c r="AU347" s="255" t="s">
        <v>88</v>
      </c>
      <c r="AV347" s="14" t="s">
        <v>86</v>
      </c>
      <c r="AW347" s="14" t="s">
        <v>33</v>
      </c>
      <c r="AX347" s="14" t="s">
        <v>78</v>
      </c>
      <c r="AY347" s="255" t="s">
        <v>158</v>
      </c>
    </row>
    <row r="348" s="13" customFormat="1">
      <c r="A348" s="13"/>
      <c r="B348" s="235"/>
      <c r="C348" s="236"/>
      <c r="D348" s="230" t="s">
        <v>169</v>
      </c>
      <c r="E348" s="237" t="s">
        <v>1</v>
      </c>
      <c r="F348" s="238" t="s">
        <v>1495</v>
      </c>
      <c r="G348" s="236"/>
      <c r="H348" s="239">
        <v>210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169</v>
      </c>
      <c r="AU348" s="245" t="s">
        <v>88</v>
      </c>
      <c r="AV348" s="13" t="s">
        <v>88</v>
      </c>
      <c r="AW348" s="13" t="s">
        <v>33</v>
      </c>
      <c r="AX348" s="13" t="s">
        <v>78</v>
      </c>
      <c r="AY348" s="245" t="s">
        <v>158</v>
      </c>
    </row>
    <row r="349" s="2" customFormat="1" ht="21.75" customHeight="1">
      <c r="A349" s="37"/>
      <c r="B349" s="38"/>
      <c r="C349" s="217" t="s">
        <v>431</v>
      </c>
      <c r="D349" s="217" t="s">
        <v>160</v>
      </c>
      <c r="E349" s="218" t="s">
        <v>1496</v>
      </c>
      <c r="F349" s="219" t="s">
        <v>1497</v>
      </c>
      <c r="G349" s="220" t="s">
        <v>288</v>
      </c>
      <c r="H349" s="221">
        <v>1870</v>
      </c>
      <c r="I349" s="222"/>
      <c r="J349" s="223">
        <f>ROUND(I349*H349,2)</f>
        <v>0</v>
      </c>
      <c r="K349" s="219" t="s">
        <v>164</v>
      </c>
      <c r="L349" s="43"/>
      <c r="M349" s="224" t="s">
        <v>1</v>
      </c>
      <c r="N349" s="225" t="s">
        <v>43</v>
      </c>
      <c r="O349" s="90"/>
      <c r="P349" s="226">
        <f>O349*H349</f>
        <v>0</v>
      </c>
      <c r="Q349" s="226">
        <v>0</v>
      </c>
      <c r="R349" s="226">
        <f>Q349*H349</f>
        <v>0</v>
      </c>
      <c r="S349" s="226">
        <v>0</v>
      </c>
      <c r="T349" s="227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28" t="s">
        <v>165</v>
      </c>
      <c r="AT349" s="228" t="s">
        <v>160</v>
      </c>
      <c r="AU349" s="228" t="s">
        <v>88</v>
      </c>
      <c r="AY349" s="16" t="s">
        <v>158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16" t="s">
        <v>86</v>
      </c>
      <c r="BK349" s="229">
        <f>ROUND(I349*H349,2)</f>
        <v>0</v>
      </c>
      <c r="BL349" s="16" t="s">
        <v>165</v>
      </c>
      <c r="BM349" s="228" t="s">
        <v>1498</v>
      </c>
    </row>
    <row r="350" s="2" customFormat="1">
      <c r="A350" s="37"/>
      <c r="B350" s="38"/>
      <c r="C350" s="39"/>
      <c r="D350" s="230" t="s">
        <v>167</v>
      </c>
      <c r="E350" s="39"/>
      <c r="F350" s="231" t="s">
        <v>1499</v>
      </c>
      <c r="G350" s="39"/>
      <c r="H350" s="39"/>
      <c r="I350" s="232"/>
      <c r="J350" s="39"/>
      <c r="K350" s="39"/>
      <c r="L350" s="43"/>
      <c r="M350" s="233"/>
      <c r="N350" s="234"/>
      <c r="O350" s="90"/>
      <c r="P350" s="90"/>
      <c r="Q350" s="90"/>
      <c r="R350" s="90"/>
      <c r="S350" s="90"/>
      <c r="T350" s="91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6" t="s">
        <v>167</v>
      </c>
      <c r="AU350" s="16" t="s">
        <v>88</v>
      </c>
    </row>
    <row r="351" s="14" customFormat="1">
      <c r="A351" s="14"/>
      <c r="B351" s="246"/>
      <c r="C351" s="247"/>
      <c r="D351" s="230" t="s">
        <v>169</v>
      </c>
      <c r="E351" s="248" t="s">
        <v>1</v>
      </c>
      <c r="F351" s="249" t="s">
        <v>1500</v>
      </c>
      <c r="G351" s="247"/>
      <c r="H351" s="248" t="s">
        <v>1</v>
      </c>
      <c r="I351" s="250"/>
      <c r="J351" s="247"/>
      <c r="K351" s="247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169</v>
      </c>
      <c r="AU351" s="255" t="s">
        <v>88</v>
      </c>
      <c r="AV351" s="14" t="s">
        <v>86</v>
      </c>
      <c r="AW351" s="14" t="s">
        <v>33</v>
      </c>
      <c r="AX351" s="14" t="s">
        <v>78</v>
      </c>
      <c r="AY351" s="255" t="s">
        <v>158</v>
      </c>
    </row>
    <row r="352" s="13" customFormat="1">
      <c r="A352" s="13"/>
      <c r="B352" s="235"/>
      <c r="C352" s="236"/>
      <c r="D352" s="230" t="s">
        <v>169</v>
      </c>
      <c r="E352" s="237" t="s">
        <v>1</v>
      </c>
      <c r="F352" s="238" t="s">
        <v>1415</v>
      </c>
      <c r="G352" s="236"/>
      <c r="H352" s="239">
        <v>1870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169</v>
      </c>
      <c r="AU352" s="245" t="s">
        <v>88</v>
      </c>
      <c r="AV352" s="13" t="s">
        <v>88</v>
      </c>
      <c r="AW352" s="13" t="s">
        <v>33</v>
      </c>
      <c r="AX352" s="13" t="s">
        <v>78</v>
      </c>
      <c r="AY352" s="245" t="s">
        <v>158</v>
      </c>
    </row>
    <row r="353" s="2" customFormat="1" ht="16.5" customHeight="1">
      <c r="A353" s="37"/>
      <c r="B353" s="38"/>
      <c r="C353" s="217" t="s">
        <v>437</v>
      </c>
      <c r="D353" s="217" t="s">
        <v>160</v>
      </c>
      <c r="E353" s="218" t="s">
        <v>1501</v>
      </c>
      <c r="F353" s="219" t="s">
        <v>1502</v>
      </c>
      <c r="G353" s="220" t="s">
        <v>288</v>
      </c>
      <c r="H353" s="221">
        <v>3180</v>
      </c>
      <c r="I353" s="222"/>
      <c r="J353" s="223">
        <f>ROUND(I353*H353,2)</f>
        <v>0</v>
      </c>
      <c r="K353" s="219" t="s">
        <v>164</v>
      </c>
      <c r="L353" s="43"/>
      <c r="M353" s="224" t="s">
        <v>1</v>
      </c>
      <c r="N353" s="225" t="s">
        <v>43</v>
      </c>
      <c r="O353" s="90"/>
      <c r="P353" s="226">
        <f>O353*H353</f>
        <v>0</v>
      </c>
      <c r="Q353" s="226">
        <v>0</v>
      </c>
      <c r="R353" s="226">
        <f>Q353*H353</f>
        <v>0</v>
      </c>
      <c r="S353" s="226">
        <v>0</v>
      </c>
      <c r="T353" s="227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28" t="s">
        <v>165</v>
      </c>
      <c r="AT353" s="228" t="s">
        <v>160</v>
      </c>
      <c r="AU353" s="228" t="s">
        <v>88</v>
      </c>
      <c r="AY353" s="16" t="s">
        <v>158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16" t="s">
        <v>86</v>
      </c>
      <c r="BK353" s="229">
        <f>ROUND(I353*H353,2)</f>
        <v>0</v>
      </c>
      <c r="BL353" s="16" t="s">
        <v>165</v>
      </c>
      <c r="BM353" s="228" t="s">
        <v>1503</v>
      </c>
    </row>
    <row r="354" s="2" customFormat="1">
      <c r="A354" s="37"/>
      <c r="B354" s="38"/>
      <c r="C354" s="39"/>
      <c r="D354" s="230" t="s">
        <v>167</v>
      </c>
      <c r="E354" s="39"/>
      <c r="F354" s="231" t="s">
        <v>1504</v>
      </c>
      <c r="G354" s="39"/>
      <c r="H354" s="39"/>
      <c r="I354" s="232"/>
      <c r="J354" s="39"/>
      <c r="K354" s="39"/>
      <c r="L354" s="43"/>
      <c r="M354" s="233"/>
      <c r="N354" s="234"/>
      <c r="O354" s="90"/>
      <c r="P354" s="90"/>
      <c r="Q354" s="90"/>
      <c r="R354" s="90"/>
      <c r="S354" s="90"/>
      <c r="T354" s="91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16" t="s">
        <v>167</v>
      </c>
      <c r="AU354" s="16" t="s">
        <v>88</v>
      </c>
    </row>
    <row r="355" s="14" customFormat="1">
      <c r="A355" s="14"/>
      <c r="B355" s="246"/>
      <c r="C355" s="247"/>
      <c r="D355" s="230" t="s">
        <v>169</v>
      </c>
      <c r="E355" s="248" t="s">
        <v>1</v>
      </c>
      <c r="F355" s="249" t="s">
        <v>1428</v>
      </c>
      <c r="G355" s="247"/>
      <c r="H355" s="248" t="s">
        <v>1</v>
      </c>
      <c r="I355" s="250"/>
      <c r="J355" s="247"/>
      <c r="K355" s="247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169</v>
      </c>
      <c r="AU355" s="255" t="s">
        <v>88</v>
      </c>
      <c r="AV355" s="14" t="s">
        <v>86</v>
      </c>
      <c r="AW355" s="14" t="s">
        <v>33</v>
      </c>
      <c r="AX355" s="14" t="s">
        <v>78</v>
      </c>
      <c r="AY355" s="255" t="s">
        <v>158</v>
      </c>
    </row>
    <row r="356" s="14" customFormat="1">
      <c r="A356" s="14"/>
      <c r="B356" s="246"/>
      <c r="C356" s="247"/>
      <c r="D356" s="230" t="s">
        <v>169</v>
      </c>
      <c r="E356" s="248" t="s">
        <v>1</v>
      </c>
      <c r="F356" s="249" t="s">
        <v>1429</v>
      </c>
      <c r="G356" s="247"/>
      <c r="H356" s="248" t="s">
        <v>1</v>
      </c>
      <c r="I356" s="250"/>
      <c r="J356" s="247"/>
      <c r="K356" s="247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169</v>
      </c>
      <c r="AU356" s="255" t="s">
        <v>88</v>
      </c>
      <c r="AV356" s="14" t="s">
        <v>86</v>
      </c>
      <c r="AW356" s="14" t="s">
        <v>33</v>
      </c>
      <c r="AX356" s="14" t="s">
        <v>78</v>
      </c>
      <c r="AY356" s="255" t="s">
        <v>158</v>
      </c>
    </row>
    <row r="357" s="13" customFormat="1">
      <c r="A357" s="13"/>
      <c r="B357" s="235"/>
      <c r="C357" s="236"/>
      <c r="D357" s="230" t="s">
        <v>169</v>
      </c>
      <c r="E357" s="237" t="s">
        <v>1</v>
      </c>
      <c r="F357" s="238" t="s">
        <v>1430</v>
      </c>
      <c r="G357" s="236"/>
      <c r="H357" s="239">
        <v>2120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169</v>
      </c>
      <c r="AU357" s="245" t="s">
        <v>88</v>
      </c>
      <c r="AV357" s="13" t="s">
        <v>88</v>
      </c>
      <c r="AW357" s="13" t="s">
        <v>33</v>
      </c>
      <c r="AX357" s="13" t="s">
        <v>78</v>
      </c>
      <c r="AY357" s="245" t="s">
        <v>158</v>
      </c>
    </row>
    <row r="358" s="14" customFormat="1">
      <c r="A358" s="14"/>
      <c r="B358" s="246"/>
      <c r="C358" s="247"/>
      <c r="D358" s="230" t="s">
        <v>169</v>
      </c>
      <c r="E358" s="248" t="s">
        <v>1</v>
      </c>
      <c r="F358" s="249" t="s">
        <v>1479</v>
      </c>
      <c r="G358" s="247"/>
      <c r="H358" s="248" t="s">
        <v>1</v>
      </c>
      <c r="I358" s="250"/>
      <c r="J358" s="247"/>
      <c r="K358" s="247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169</v>
      </c>
      <c r="AU358" s="255" t="s">
        <v>88</v>
      </c>
      <c r="AV358" s="14" t="s">
        <v>86</v>
      </c>
      <c r="AW358" s="14" t="s">
        <v>33</v>
      </c>
      <c r="AX358" s="14" t="s">
        <v>78</v>
      </c>
      <c r="AY358" s="255" t="s">
        <v>158</v>
      </c>
    </row>
    <row r="359" s="13" customFormat="1">
      <c r="A359" s="13"/>
      <c r="B359" s="235"/>
      <c r="C359" s="236"/>
      <c r="D359" s="230" t="s">
        <v>169</v>
      </c>
      <c r="E359" s="237" t="s">
        <v>1</v>
      </c>
      <c r="F359" s="238" t="s">
        <v>1480</v>
      </c>
      <c r="G359" s="236"/>
      <c r="H359" s="239">
        <v>1060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169</v>
      </c>
      <c r="AU359" s="245" t="s">
        <v>88</v>
      </c>
      <c r="AV359" s="13" t="s">
        <v>88</v>
      </c>
      <c r="AW359" s="13" t="s">
        <v>33</v>
      </c>
      <c r="AX359" s="13" t="s">
        <v>78</v>
      </c>
      <c r="AY359" s="245" t="s">
        <v>158</v>
      </c>
    </row>
    <row r="360" s="2" customFormat="1" ht="16.5" customHeight="1">
      <c r="A360" s="37"/>
      <c r="B360" s="38"/>
      <c r="C360" s="217" t="s">
        <v>441</v>
      </c>
      <c r="D360" s="217" t="s">
        <v>160</v>
      </c>
      <c r="E360" s="218" t="s">
        <v>1505</v>
      </c>
      <c r="F360" s="219" t="s">
        <v>1506</v>
      </c>
      <c r="G360" s="220" t="s">
        <v>288</v>
      </c>
      <c r="H360" s="221">
        <v>270</v>
      </c>
      <c r="I360" s="222"/>
      <c r="J360" s="223">
        <f>ROUND(I360*H360,2)</f>
        <v>0</v>
      </c>
      <c r="K360" s="219" t="s">
        <v>164</v>
      </c>
      <c r="L360" s="43"/>
      <c r="M360" s="224" t="s">
        <v>1</v>
      </c>
      <c r="N360" s="225" t="s">
        <v>43</v>
      </c>
      <c r="O360" s="90"/>
      <c r="P360" s="226">
        <f>O360*H360</f>
        <v>0</v>
      </c>
      <c r="Q360" s="226">
        <v>0</v>
      </c>
      <c r="R360" s="226">
        <f>Q360*H360</f>
        <v>0</v>
      </c>
      <c r="S360" s="226">
        <v>0</v>
      </c>
      <c r="T360" s="227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28" t="s">
        <v>165</v>
      </c>
      <c r="AT360" s="228" t="s">
        <v>160</v>
      </c>
      <c r="AU360" s="228" t="s">
        <v>88</v>
      </c>
      <c r="AY360" s="16" t="s">
        <v>158</v>
      </c>
      <c r="BE360" s="229">
        <f>IF(N360="základní",J360,0)</f>
        <v>0</v>
      </c>
      <c r="BF360" s="229">
        <f>IF(N360="snížená",J360,0)</f>
        <v>0</v>
      </c>
      <c r="BG360" s="229">
        <f>IF(N360="zákl. přenesená",J360,0)</f>
        <v>0</v>
      </c>
      <c r="BH360" s="229">
        <f>IF(N360="sníž. přenesená",J360,0)</f>
        <v>0</v>
      </c>
      <c r="BI360" s="229">
        <f>IF(N360="nulová",J360,0)</f>
        <v>0</v>
      </c>
      <c r="BJ360" s="16" t="s">
        <v>86</v>
      </c>
      <c r="BK360" s="229">
        <f>ROUND(I360*H360,2)</f>
        <v>0</v>
      </c>
      <c r="BL360" s="16" t="s">
        <v>165</v>
      </c>
      <c r="BM360" s="228" t="s">
        <v>1507</v>
      </c>
    </row>
    <row r="361" s="2" customFormat="1">
      <c r="A361" s="37"/>
      <c r="B361" s="38"/>
      <c r="C361" s="39"/>
      <c r="D361" s="230" t="s">
        <v>167</v>
      </c>
      <c r="E361" s="39"/>
      <c r="F361" s="231" t="s">
        <v>1508</v>
      </c>
      <c r="G361" s="39"/>
      <c r="H361" s="39"/>
      <c r="I361" s="232"/>
      <c r="J361" s="39"/>
      <c r="K361" s="39"/>
      <c r="L361" s="43"/>
      <c r="M361" s="233"/>
      <c r="N361" s="234"/>
      <c r="O361" s="90"/>
      <c r="P361" s="90"/>
      <c r="Q361" s="90"/>
      <c r="R361" s="90"/>
      <c r="S361" s="90"/>
      <c r="T361" s="91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16" t="s">
        <v>167</v>
      </c>
      <c r="AU361" s="16" t="s">
        <v>88</v>
      </c>
    </row>
    <row r="362" s="14" customFormat="1">
      <c r="A362" s="14"/>
      <c r="B362" s="246"/>
      <c r="C362" s="247"/>
      <c r="D362" s="230" t="s">
        <v>169</v>
      </c>
      <c r="E362" s="248" t="s">
        <v>1</v>
      </c>
      <c r="F362" s="249" t="s">
        <v>1509</v>
      </c>
      <c r="G362" s="247"/>
      <c r="H362" s="248" t="s">
        <v>1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169</v>
      </c>
      <c r="AU362" s="255" t="s">
        <v>88</v>
      </c>
      <c r="AV362" s="14" t="s">
        <v>86</v>
      </c>
      <c r="AW362" s="14" t="s">
        <v>33</v>
      </c>
      <c r="AX362" s="14" t="s">
        <v>78</v>
      </c>
      <c r="AY362" s="255" t="s">
        <v>158</v>
      </c>
    </row>
    <row r="363" s="13" customFormat="1">
      <c r="A363" s="13"/>
      <c r="B363" s="235"/>
      <c r="C363" s="236"/>
      <c r="D363" s="230" t="s">
        <v>169</v>
      </c>
      <c r="E363" s="237" t="s">
        <v>1</v>
      </c>
      <c r="F363" s="238" t="s">
        <v>1423</v>
      </c>
      <c r="G363" s="236"/>
      <c r="H363" s="239">
        <v>270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169</v>
      </c>
      <c r="AU363" s="245" t="s">
        <v>88</v>
      </c>
      <c r="AV363" s="13" t="s">
        <v>88</v>
      </c>
      <c r="AW363" s="13" t="s">
        <v>33</v>
      </c>
      <c r="AX363" s="13" t="s">
        <v>78</v>
      </c>
      <c r="AY363" s="245" t="s">
        <v>158</v>
      </c>
    </row>
    <row r="364" s="2" customFormat="1" ht="21.75" customHeight="1">
      <c r="A364" s="37"/>
      <c r="B364" s="38"/>
      <c r="C364" s="217" t="s">
        <v>445</v>
      </c>
      <c r="D364" s="217" t="s">
        <v>160</v>
      </c>
      <c r="E364" s="218" t="s">
        <v>1510</v>
      </c>
      <c r="F364" s="219" t="s">
        <v>1511</v>
      </c>
      <c r="G364" s="220" t="s">
        <v>163</v>
      </c>
      <c r="H364" s="221">
        <v>38.850000000000001</v>
      </c>
      <c r="I364" s="222"/>
      <c r="J364" s="223">
        <f>ROUND(I364*H364,2)</f>
        <v>0</v>
      </c>
      <c r="K364" s="219" t="s">
        <v>164</v>
      </c>
      <c r="L364" s="43"/>
      <c r="M364" s="224" t="s">
        <v>1</v>
      </c>
      <c r="N364" s="225" t="s">
        <v>43</v>
      </c>
      <c r="O364" s="90"/>
      <c r="P364" s="226">
        <f>O364*H364</f>
        <v>0</v>
      </c>
      <c r="Q364" s="226">
        <v>0.030300000000000001</v>
      </c>
      <c r="R364" s="226">
        <f>Q364*H364</f>
        <v>1.1771550000000002</v>
      </c>
      <c r="S364" s="226">
        <v>0</v>
      </c>
      <c r="T364" s="227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28" t="s">
        <v>165</v>
      </c>
      <c r="AT364" s="228" t="s">
        <v>160</v>
      </c>
      <c r="AU364" s="228" t="s">
        <v>88</v>
      </c>
      <c r="AY364" s="16" t="s">
        <v>158</v>
      </c>
      <c r="BE364" s="229">
        <f>IF(N364="základní",J364,0)</f>
        <v>0</v>
      </c>
      <c r="BF364" s="229">
        <f>IF(N364="snížená",J364,0)</f>
        <v>0</v>
      </c>
      <c r="BG364" s="229">
        <f>IF(N364="zákl. přenesená",J364,0)</f>
        <v>0</v>
      </c>
      <c r="BH364" s="229">
        <f>IF(N364="sníž. přenesená",J364,0)</f>
        <v>0</v>
      </c>
      <c r="BI364" s="229">
        <f>IF(N364="nulová",J364,0)</f>
        <v>0</v>
      </c>
      <c r="BJ364" s="16" t="s">
        <v>86</v>
      </c>
      <c r="BK364" s="229">
        <f>ROUND(I364*H364,2)</f>
        <v>0</v>
      </c>
      <c r="BL364" s="16" t="s">
        <v>165</v>
      </c>
      <c r="BM364" s="228" t="s">
        <v>1512</v>
      </c>
    </row>
    <row r="365" s="2" customFormat="1">
      <c r="A365" s="37"/>
      <c r="B365" s="38"/>
      <c r="C365" s="39"/>
      <c r="D365" s="230" t="s">
        <v>167</v>
      </c>
      <c r="E365" s="39"/>
      <c r="F365" s="231" t="s">
        <v>1513</v>
      </c>
      <c r="G365" s="39"/>
      <c r="H365" s="39"/>
      <c r="I365" s="232"/>
      <c r="J365" s="39"/>
      <c r="K365" s="39"/>
      <c r="L365" s="43"/>
      <c r="M365" s="233"/>
      <c r="N365" s="234"/>
      <c r="O365" s="90"/>
      <c r="P365" s="90"/>
      <c r="Q365" s="90"/>
      <c r="R365" s="90"/>
      <c r="S365" s="90"/>
      <c r="T365" s="91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6" t="s">
        <v>167</v>
      </c>
      <c r="AU365" s="16" t="s">
        <v>88</v>
      </c>
    </row>
    <row r="366" s="14" customFormat="1">
      <c r="A366" s="14"/>
      <c r="B366" s="246"/>
      <c r="C366" s="247"/>
      <c r="D366" s="230" t="s">
        <v>169</v>
      </c>
      <c r="E366" s="248" t="s">
        <v>1</v>
      </c>
      <c r="F366" s="249" t="s">
        <v>1514</v>
      </c>
      <c r="G366" s="247"/>
      <c r="H366" s="248" t="s">
        <v>1</v>
      </c>
      <c r="I366" s="250"/>
      <c r="J366" s="247"/>
      <c r="K366" s="247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169</v>
      </c>
      <c r="AU366" s="255" t="s">
        <v>88</v>
      </c>
      <c r="AV366" s="14" t="s">
        <v>86</v>
      </c>
      <c r="AW366" s="14" t="s">
        <v>33</v>
      </c>
      <c r="AX366" s="14" t="s">
        <v>78</v>
      </c>
      <c r="AY366" s="255" t="s">
        <v>158</v>
      </c>
    </row>
    <row r="367" s="13" customFormat="1">
      <c r="A367" s="13"/>
      <c r="B367" s="235"/>
      <c r="C367" s="236"/>
      <c r="D367" s="230" t="s">
        <v>169</v>
      </c>
      <c r="E367" s="237" t="s">
        <v>1</v>
      </c>
      <c r="F367" s="238" t="s">
        <v>1515</v>
      </c>
      <c r="G367" s="236"/>
      <c r="H367" s="239">
        <v>38.850000000000001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169</v>
      </c>
      <c r="AU367" s="245" t="s">
        <v>88</v>
      </c>
      <c r="AV367" s="13" t="s">
        <v>88</v>
      </c>
      <c r="AW367" s="13" t="s">
        <v>33</v>
      </c>
      <c r="AX367" s="13" t="s">
        <v>78</v>
      </c>
      <c r="AY367" s="245" t="s">
        <v>158</v>
      </c>
    </row>
    <row r="368" s="2" customFormat="1">
      <c r="A368" s="37"/>
      <c r="B368" s="38"/>
      <c r="C368" s="217" t="s">
        <v>452</v>
      </c>
      <c r="D368" s="217" t="s">
        <v>160</v>
      </c>
      <c r="E368" s="218" t="s">
        <v>1516</v>
      </c>
      <c r="F368" s="219" t="s">
        <v>1517</v>
      </c>
      <c r="G368" s="220" t="s">
        <v>288</v>
      </c>
      <c r="H368" s="221">
        <v>583.50999999999999</v>
      </c>
      <c r="I368" s="222"/>
      <c r="J368" s="223">
        <f>ROUND(I368*H368,2)</f>
        <v>0</v>
      </c>
      <c r="K368" s="219" t="s">
        <v>164</v>
      </c>
      <c r="L368" s="43"/>
      <c r="M368" s="224" t="s">
        <v>1</v>
      </c>
      <c r="N368" s="225" t="s">
        <v>43</v>
      </c>
      <c r="O368" s="90"/>
      <c r="P368" s="226">
        <f>O368*H368</f>
        <v>0</v>
      </c>
      <c r="Q368" s="226">
        <v>0.11792999999999999</v>
      </c>
      <c r="R368" s="226">
        <f>Q368*H368</f>
        <v>68.813334299999994</v>
      </c>
      <c r="S368" s="226">
        <v>0</v>
      </c>
      <c r="T368" s="227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28" t="s">
        <v>165</v>
      </c>
      <c r="AT368" s="228" t="s">
        <v>160</v>
      </c>
      <c r="AU368" s="228" t="s">
        <v>88</v>
      </c>
      <c r="AY368" s="16" t="s">
        <v>158</v>
      </c>
      <c r="BE368" s="229">
        <f>IF(N368="základní",J368,0)</f>
        <v>0</v>
      </c>
      <c r="BF368" s="229">
        <f>IF(N368="snížená",J368,0)</f>
        <v>0</v>
      </c>
      <c r="BG368" s="229">
        <f>IF(N368="zákl. přenesená",J368,0)</f>
        <v>0</v>
      </c>
      <c r="BH368" s="229">
        <f>IF(N368="sníž. přenesená",J368,0)</f>
        <v>0</v>
      </c>
      <c r="BI368" s="229">
        <f>IF(N368="nulová",J368,0)</f>
        <v>0</v>
      </c>
      <c r="BJ368" s="16" t="s">
        <v>86</v>
      </c>
      <c r="BK368" s="229">
        <f>ROUND(I368*H368,2)</f>
        <v>0</v>
      </c>
      <c r="BL368" s="16" t="s">
        <v>165</v>
      </c>
      <c r="BM368" s="228" t="s">
        <v>1518</v>
      </c>
    </row>
    <row r="369" s="2" customFormat="1">
      <c r="A369" s="37"/>
      <c r="B369" s="38"/>
      <c r="C369" s="39"/>
      <c r="D369" s="230" t="s">
        <v>167</v>
      </c>
      <c r="E369" s="39"/>
      <c r="F369" s="231" t="s">
        <v>1519</v>
      </c>
      <c r="G369" s="39"/>
      <c r="H369" s="39"/>
      <c r="I369" s="232"/>
      <c r="J369" s="39"/>
      <c r="K369" s="39"/>
      <c r="L369" s="43"/>
      <c r="M369" s="233"/>
      <c r="N369" s="234"/>
      <c r="O369" s="90"/>
      <c r="P369" s="90"/>
      <c r="Q369" s="90"/>
      <c r="R369" s="90"/>
      <c r="S369" s="90"/>
      <c r="T369" s="91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6" t="s">
        <v>167</v>
      </c>
      <c r="AU369" s="16" t="s">
        <v>88</v>
      </c>
    </row>
    <row r="370" s="14" customFormat="1">
      <c r="A370" s="14"/>
      <c r="B370" s="246"/>
      <c r="C370" s="247"/>
      <c r="D370" s="230" t="s">
        <v>169</v>
      </c>
      <c r="E370" s="248" t="s">
        <v>1</v>
      </c>
      <c r="F370" s="249" t="s">
        <v>1405</v>
      </c>
      <c r="G370" s="247"/>
      <c r="H370" s="248" t="s">
        <v>1</v>
      </c>
      <c r="I370" s="250"/>
      <c r="J370" s="247"/>
      <c r="K370" s="247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169</v>
      </c>
      <c r="AU370" s="255" t="s">
        <v>88</v>
      </c>
      <c r="AV370" s="14" t="s">
        <v>86</v>
      </c>
      <c r="AW370" s="14" t="s">
        <v>33</v>
      </c>
      <c r="AX370" s="14" t="s">
        <v>78</v>
      </c>
      <c r="AY370" s="255" t="s">
        <v>158</v>
      </c>
    </row>
    <row r="371" s="13" customFormat="1">
      <c r="A371" s="13"/>
      <c r="B371" s="235"/>
      <c r="C371" s="236"/>
      <c r="D371" s="230" t="s">
        <v>169</v>
      </c>
      <c r="E371" s="237" t="s">
        <v>1</v>
      </c>
      <c r="F371" s="238" t="s">
        <v>1406</v>
      </c>
      <c r="G371" s="236"/>
      <c r="H371" s="239">
        <v>583.50999999999999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169</v>
      </c>
      <c r="AU371" s="245" t="s">
        <v>88</v>
      </c>
      <c r="AV371" s="13" t="s">
        <v>88</v>
      </c>
      <c r="AW371" s="13" t="s">
        <v>33</v>
      </c>
      <c r="AX371" s="13" t="s">
        <v>78</v>
      </c>
      <c r="AY371" s="245" t="s">
        <v>158</v>
      </c>
    </row>
    <row r="372" s="2" customFormat="1" ht="16.5" customHeight="1">
      <c r="A372" s="37"/>
      <c r="B372" s="38"/>
      <c r="C372" s="256" t="s">
        <v>458</v>
      </c>
      <c r="D372" s="256" t="s">
        <v>255</v>
      </c>
      <c r="E372" s="257" t="s">
        <v>1520</v>
      </c>
      <c r="F372" s="258" t="s">
        <v>1521</v>
      </c>
      <c r="G372" s="259" t="s">
        <v>412</v>
      </c>
      <c r="H372" s="260">
        <v>92</v>
      </c>
      <c r="I372" s="261"/>
      <c r="J372" s="262">
        <f>ROUND(I372*H372,2)</f>
        <v>0</v>
      </c>
      <c r="K372" s="258" t="s">
        <v>1</v>
      </c>
      <c r="L372" s="263"/>
      <c r="M372" s="264" t="s">
        <v>1</v>
      </c>
      <c r="N372" s="265" t="s">
        <v>43</v>
      </c>
      <c r="O372" s="90"/>
      <c r="P372" s="226">
        <f>O372*H372</f>
        <v>0</v>
      </c>
      <c r="Q372" s="226">
        <v>3.8900000000000001</v>
      </c>
      <c r="R372" s="226">
        <f>Q372*H372</f>
        <v>357.88</v>
      </c>
      <c r="S372" s="226">
        <v>0</v>
      </c>
      <c r="T372" s="227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28" t="s">
        <v>213</v>
      </c>
      <c r="AT372" s="228" t="s">
        <v>255</v>
      </c>
      <c r="AU372" s="228" t="s">
        <v>88</v>
      </c>
      <c r="AY372" s="16" t="s">
        <v>158</v>
      </c>
      <c r="BE372" s="229">
        <f>IF(N372="základní",J372,0)</f>
        <v>0</v>
      </c>
      <c r="BF372" s="229">
        <f>IF(N372="snížená",J372,0)</f>
        <v>0</v>
      </c>
      <c r="BG372" s="229">
        <f>IF(N372="zákl. přenesená",J372,0)</f>
        <v>0</v>
      </c>
      <c r="BH372" s="229">
        <f>IF(N372="sníž. přenesená",J372,0)</f>
        <v>0</v>
      </c>
      <c r="BI372" s="229">
        <f>IF(N372="nulová",J372,0)</f>
        <v>0</v>
      </c>
      <c r="BJ372" s="16" t="s">
        <v>86</v>
      </c>
      <c r="BK372" s="229">
        <f>ROUND(I372*H372,2)</f>
        <v>0</v>
      </c>
      <c r="BL372" s="16" t="s">
        <v>165</v>
      </c>
      <c r="BM372" s="228" t="s">
        <v>1522</v>
      </c>
    </row>
    <row r="373" s="2" customFormat="1">
      <c r="A373" s="37"/>
      <c r="B373" s="38"/>
      <c r="C373" s="39"/>
      <c r="D373" s="230" t="s">
        <v>167</v>
      </c>
      <c r="E373" s="39"/>
      <c r="F373" s="231" t="s">
        <v>1521</v>
      </c>
      <c r="G373" s="39"/>
      <c r="H373" s="39"/>
      <c r="I373" s="232"/>
      <c r="J373" s="39"/>
      <c r="K373" s="39"/>
      <c r="L373" s="43"/>
      <c r="M373" s="233"/>
      <c r="N373" s="234"/>
      <c r="O373" s="90"/>
      <c r="P373" s="90"/>
      <c r="Q373" s="90"/>
      <c r="R373" s="90"/>
      <c r="S373" s="90"/>
      <c r="T373" s="91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6" t="s">
        <v>167</v>
      </c>
      <c r="AU373" s="16" t="s">
        <v>88</v>
      </c>
    </row>
    <row r="374" s="14" customFormat="1">
      <c r="A374" s="14"/>
      <c r="B374" s="246"/>
      <c r="C374" s="247"/>
      <c r="D374" s="230" t="s">
        <v>169</v>
      </c>
      <c r="E374" s="248" t="s">
        <v>1</v>
      </c>
      <c r="F374" s="249" t="s">
        <v>1523</v>
      </c>
      <c r="G374" s="247"/>
      <c r="H374" s="248" t="s">
        <v>1</v>
      </c>
      <c r="I374" s="250"/>
      <c r="J374" s="247"/>
      <c r="K374" s="247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169</v>
      </c>
      <c r="AU374" s="255" t="s">
        <v>88</v>
      </c>
      <c r="AV374" s="14" t="s">
        <v>86</v>
      </c>
      <c r="AW374" s="14" t="s">
        <v>33</v>
      </c>
      <c r="AX374" s="14" t="s">
        <v>78</v>
      </c>
      <c r="AY374" s="255" t="s">
        <v>158</v>
      </c>
    </row>
    <row r="375" s="13" customFormat="1">
      <c r="A375" s="13"/>
      <c r="B375" s="235"/>
      <c r="C375" s="236"/>
      <c r="D375" s="230" t="s">
        <v>169</v>
      </c>
      <c r="E375" s="237" t="s">
        <v>1</v>
      </c>
      <c r="F375" s="238" t="s">
        <v>1524</v>
      </c>
      <c r="G375" s="236"/>
      <c r="H375" s="239">
        <v>92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169</v>
      </c>
      <c r="AU375" s="245" t="s">
        <v>88</v>
      </c>
      <c r="AV375" s="13" t="s">
        <v>88</v>
      </c>
      <c r="AW375" s="13" t="s">
        <v>33</v>
      </c>
      <c r="AX375" s="13" t="s">
        <v>78</v>
      </c>
      <c r="AY375" s="245" t="s">
        <v>158</v>
      </c>
    </row>
    <row r="376" s="2" customFormat="1" ht="16.5" customHeight="1">
      <c r="A376" s="37"/>
      <c r="B376" s="38"/>
      <c r="C376" s="217" t="s">
        <v>462</v>
      </c>
      <c r="D376" s="217" t="s">
        <v>160</v>
      </c>
      <c r="E376" s="218" t="s">
        <v>1525</v>
      </c>
      <c r="F376" s="219" t="s">
        <v>1526</v>
      </c>
      <c r="G376" s="220" t="s">
        <v>288</v>
      </c>
      <c r="H376" s="221">
        <v>50</v>
      </c>
      <c r="I376" s="222"/>
      <c r="J376" s="223">
        <f>ROUND(I376*H376,2)</f>
        <v>0</v>
      </c>
      <c r="K376" s="219" t="s">
        <v>164</v>
      </c>
      <c r="L376" s="43"/>
      <c r="M376" s="224" t="s">
        <v>1</v>
      </c>
      <c r="N376" s="225" t="s">
        <v>43</v>
      </c>
      <c r="O376" s="90"/>
      <c r="P376" s="226">
        <f>O376*H376</f>
        <v>0</v>
      </c>
      <c r="Q376" s="226">
        <v>0.19536000000000001</v>
      </c>
      <c r="R376" s="226">
        <f>Q376*H376</f>
        <v>9.7680000000000007</v>
      </c>
      <c r="S376" s="226">
        <v>0</v>
      </c>
      <c r="T376" s="227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28" t="s">
        <v>165</v>
      </c>
      <c r="AT376" s="228" t="s">
        <v>160</v>
      </c>
      <c r="AU376" s="228" t="s">
        <v>88</v>
      </c>
      <c r="AY376" s="16" t="s">
        <v>158</v>
      </c>
      <c r="BE376" s="229">
        <f>IF(N376="základní",J376,0)</f>
        <v>0</v>
      </c>
      <c r="BF376" s="229">
        <f>IF(N376="snížená",J376,0)</f>
        <v>0</v>
      </c>
      <c r="BG376" s="229">
        <f>IF(N376="zákl. přenesená",J376,0)</f>
        <v>0</v>
      </c>
      <c r="BH376" s="229">
        <f>IF(N376="sníž. přenesená",J376,0)</f>
        <v>0</v>
      </c>
      <c r="BI376" s="229">
        <f>IF(N376="nulová",J376,0)</f>
        <v>0</v>
      </c>
      <c r="BJ376" s="16" t="s">
        <v>86</v>
      </c>
      <c r="BK376" s="229">
        <f>ROUND(I376*H376,2)</f>
        <v>0</v>
      </c>
      <c r="BL376" s="16" t="s">
        <v>165</v>
      </c>
      <c r="BM376" s="228" t="s">
        <v>1527</v>
      </c>
    </row>
    <row r="377" s="2" customFormat="1">
      <c r="A377" s="37"/>
      <c r="B377" s="38"/>
      <c r="C377" s="39"/>
      <c r="D377" s="230" t="s">
        <v>167</v>
      </c>
      <c r="E377" s="39"/>
      <c r="F377" s="231" t="s">
        <v>1528</v>
      </c>
      <c r="G377" s="39"/>
      <c r="H377" s="39"/>
      <c r="I377" s="232"/>
      <c r="J377" s="39"/>
      <c r="K377" s="39"/>
      <c r="L377" s="43"/>
      <c r="M377" s="233"/>
      <c r="N377" s="234"/>
      <c r="O377" s="90"/>
      <c r="P377" s="90"/>
      <c r="Q377" s="90"/>
      <c r="R377" s="90"/>
      <c r="S377" s="90"/>
      <c r="T377" s="91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6" t="s">
        <v>167</v>
      </c>
      <c r="AU377" s="16" t="s">
        <v>88</v>
      </c>
    </row>
    <row r="378" s="13" customFormat="1">
      <c r="A378" s="13"/>
      <c r="B378" s="235"/>
      <c r="C378" s="236"/>
      <c r="D378" s="230" t="s">
        <v>169</v>
      </c>
      <c r="E378" s="237" t="s">
        <v>1</v>
      </c>
      <c r="F378" s="238" t="s">
        <v>1529</v>
      </c>
      <c r="G378" s="236"/>
      <c r="H378" s="239">
        <v>50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169</v>
      </c>
      <c r="AU378" s="245" t="s">
        <v>88</v>
      </c>
      <c r="AV378" s="13" t="s">
        <v>88</v>
      </c>
      <c r="AW378" s="13" t="s">
        <v>33</v>
      </c>
      <c r="AX378" s="13" t="s">
        <v>78</v>
      </c>
      <c r="AY378" s="245" t="s">
        <v>158</v>
      </c>
    </row>
    <row r="379" s="2" customFormat="1" ht="16.5" customHeight="1">
      <c r="A379" s="37"/>
      <c r="B379" s="38"/>
      <c r="C379" s="256" t="s">
        <v>468</v>
      </c>
      <c r="D379" s="256" t="s">
        <v>255</v>
      </c>
      <c r="E379" s="257" t="s">
        <v>1530</v>
      </c>
      <c r="F379" s="258" t="s">
        <v>1531</v>
      </c>
      <c r="G379" s="259" t="s">
        <v>288</v>
      </c>
      <c r="H379" s="260">
        <v>50.5</v>
      </c>
      <c r="I379" s="261"/>
      <c r="J379" s="262">
        <f>ROUND(I379*H379,2)</f>
        <v>0</v>
      </c>
      <c r="K379" s="258" t="s">
        <v>164</v>
      </c>
      <c r="L379" s="263"/>
      <c r="M379" s="264" t="s">
        <v>1</v>
      </c>
      <c r="N379" s="265" t="s">
        <v>43</v>
      </c>
      <c r="O379" s="90"/>
      <c r="P379" s="226">
        <f>O379*H379</f>
        <v>0</v>
      </c>
      <c r="Q379" s="226">
        <v>0.222</v>
      </c>
      <c r="R379" s="226">
        <f>Q379*H379</f>
        <v>11.211</v>
      </c>
      <c r="S379" s="226">
        <v>0</v>
      </c>
      <c r="T379" s="227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28" t="s">
        <v>213</v>
      </c>
      <c r="AT379" s="228" t="s">
        <v>255</v>
      </c>
      <c r="AU379" s="228" t="s">
        <v>88</v>
      </c>
      <c r="AY379" s="16" t="s">
        <v>158</v>
      </c>
      <c r="BE379" s="229">
        <f>IF(N379="základní",J379,0)</f>
        <v>0</v>
      </c>
      <c r="BF379" s="229">
        <f>IF(N379="snížená",J379,0)</f>
        <v>0</v>
      </c>
      <c r="BG379" s="229">
        <f>IF(N379="zákl. přenesená",J379,0)</f>
        <v>0</v>
      </c>
      <c r="BH379" s="229">
        <f>IF(N379="sníž. přenesená",J379,0)</f>
        <v>0</v>
      </c>
      <c r="BI379" s="229">
        <f>IF(N379="nulová",J379,0)</f>
        <v>0</v>
      </c>
      <c r="BJ379" s="16" t="s">
        <v>86</v>
      </c>
      <c r="BK379" s="229">
        <f>ROUND(I379*H379,2)</f>
        <v>0</v>
      </c>
      <c r="BL379" s="16" t="s">
        <v>165</v>
      </c>
      <c r="BM379" s="228" t="s">
        <v>1532</v>
      </c>
    </row>
    <row r="380" s="2" customFormat="1">
      <c r="A380" s="37"/>
      <c r="B380" s="38"/>
      <c r="C380" s="39"/>
      <c r="D380" s="230" t="s">
        <v>167</v>
      </c>
      <c r="E380" s="39"/>
      <c r="F380" s="231" t="s">
        <v>1531</v>
      </c>
      <c r="G380" s="39"/>
      <c r="H380" s="39"/>
      <c r="I380" s="232"/>
      <c r="J380" s="39"/>
      <c r="K380" s="39"/>
      <c r="L380" s="43"/>
      <c r="M380" s="233"/>
      <c r="N380" s="234"/>
      <c r="O380" s="90"/>
      <c r="P380" s="90"/>
      <c r="Q380" s="90"/>
      <c r="R380" s="90"/>
      <c r="S380" s="90"/>
      <c r="T380" s="91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16" t="s">
        <v>167</v>
      </c>
      <c r="AU380" s="16" t="s">
        <v>88</v>
      </c>
    </row>
    <row r="381" s="13" customFormat="1">
      <c r="A381" s="13"/>
      <c r="B381" s="235"/>
      <c r="C381" s="236"/>
      <c r="D381" s="230" t="s">
        <v>169</v>
      </c>
      <c r="E381" s="236"/>
      <c r="F381" s="238" t="s">
        <v>1533</v>
      </c>
      <c r="G381" s="236"/>
      <c r="H381" s="239">
        <v>50.5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169</v>
      </c>
      <c r="AU381" s="245" t="s">
        <v>88</v>
      </c>
      <c r="AV381" s="13" t="s">
        <v>88</v>
      </c>
      <c r="AW381" s="13" t="s">
        <v>4</v>
      </c>
      <c r="AX381" s="13" t="s">
        <v>86</v>
      </c>
      <c r="AY381" s="245" t="s">
        <v>158</v>
      </c>
    </row>
    <row r="382" s="2" customFormat="1" ht="16.5" customHeight="1">
      <c r="A382" s="37"/>
      <c r="B382" s="38"/>
      <c r="C382" s="217" t="s">
        <v>475</v>
      </c>
      <c r="D382" s="217" t="s">
        <v>160</v>
      </c>
      <c r="E382" s="218" t="s">
        <v>1534</v>
      </c>
      <c r="F382" s="219" t="s">
        <v>1535</v>
      </c>
      <c r="G382" s="220" t="s">
        <v>288</v>
      </c>
      <c r="H382" s="221">
        <v>135</v>
      </c>
      <c r="I382" s="222"/>
      <c r="J382" s="223">
        <f>ROUND(I382*H382,2)</f>
        <v>0</v>
      </c>
      <c r="K382" s="219" t="s">
        <v>164</v>
      </c>
      <c r="L382" s="43"/>
      <c r="M382" s="224" t="s">
        <v>1</v>
      </c>
      <c r="N382" s="225" t="s">
        <v>43</v>
      </c>
      <c r="O382" s="90"/>
      <c r="P382" s="226">
        <f>O382*H382</f>
        <v>0</v>
      </c>
      <c r="Q382" s="226">
        <v>0.084250000000000005</v>
      </c>
      <c r="R382" s="226">
        <f>Q382*H382</f>
        <v>11.373750000000001</v>
      </c>
      <c r="S382" s="226">
        <v>0</v>
      </c>
      <c r="T382" s="227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28" t="s">
        <v>165</v>
      </c>
      <c r="AT382" s="228" t="s">
        <v>160</v>
      </c>
      <c r="AU382" s="228" t="s">
        <v>88</v>
      </c>
      <c r="AY382" s="16" t="s">
        <v>158</v>
      </c>
      <c r="BE382" s="229">
        <f>IF(N382="základní",J382,0)</f>
        <v>0</v>
      </c>
      <c r="BF382" s="229">
        <f>IF(N382="snížená",J382,0)</f>
        <v>0</v>
      </c>
      <c r="BG382" s="229">
        <f>IF(N382="zákl. přenesená",J382,0)</f>
        <v>0</v>
      </c>
      <c r="BH382" s="229">
        <f>IF(N382="sníž. přenesená",J382,0)</f>
        <v>0</v>
      </c>
      <c r="BI382" s="229">
        <f>IF(N382="nulová",J382,0)</f>
        <v>0</v>
      </c>
      <c r="BJ382" s="16" t="s">
        <v>86</v>
      </c>
      <c r="BK382" s="229">
        <f>ROUND(I382*H382,2)</f>
        <v>0</v>
      </c>
      <c r="BL382" s="16" t="s">
        <v>165</v>
      </c>
      <c r="BM382" s="228" t="s">
        <v>1536</v>
      </c>
    </row>
    <row r="383" s="2" customFormat="1">
      <c r="A383" s="37"/>
      <c r="B383" s="38"/>
      <c r="C383" s="39"/>
      <c r="D383" s="230" t="s">
        <v>167</v>
      </c>
      <c r="E383" s="39"/>
      <c r="F383" s="231" t="s">
        <v>1537</v>
      </c>
      <c r="G383" s="39"/>
      <c r="H383" s="39"/>
      <c r="I383" s="232"/>
      <c r="J383" s="39"/>
      <c r="K383" s="39"/>
      <c r="L383" s="43"/>
      <c r="M383" s="233"/>
      <c r="N383" s="234"/>
      <c r="O383" s="90"/>
      <c r="P383" s="90"/>
      <c r="Q383" s="90"/>
      <c r="R383" s="90"/>
      <c r="S383" s="90"/>
      <c r="T383" s="91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16" t="s">
        <v>167</v>
      </c>
      <c r="AU383" s="16" t="s">
        <v>88</v>
      </c>
    </row>
    <row r="384" s="14" customFormat="1">
      <c r="A384" s="14"/>
      <c r="B384" s="246"/>
      <c r="C384" s="247"/>
      <c r="D384" s="230" t="s">
        <v>169</v>
      </c>
      <c r="E384" s="248" t="s">
        <v>1</v>
      </c>
      <c r="F384" s="249" t="s">
        <v>1538</v>
      </c>
      <c r="G384" s="247"/>
      <c r="H384" s="248" t="s">
        <v>1</v>
      </c>
      <c r="I384" s="250"/>
      <c r="J384" s="247"/>
      <c r="K384" s="247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169</v>
      </c>
      <c r="AU384" s="255" t="s">
        <v>88</v>
      </c>
      <c r="AV384" s="14" t="s">
        <v>86</v>
      </c>
      <c r="AW384" s="14" t="s">
        <v>33</v>
      </c>
      <c r="AX384" s="14" t="s">
        <v>78</v>
      </c>
      <c r="AY384" s="255" t="s">
        <v>158</v>
      </c>
    </row>
    <row r="385" s="13" customFormat="1">
      <c r="A385" s="13"/>
      <c r="B385" s="235"/>
      <c r="C385" s="236"/>
      <c r="D385" s="230" t="s">
        <v>169</v>
      </c>
      <c r="E385" s="237" t="s">
        <v>1</v>
      </c>
      <c r="F385" s="238" t="s">
        <v>1539</v>
      </c>
      <c r="G385" s="236"/>
      <c r="H385" s="239">
        <v>135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169</v>
      </c>
      <c r="AU385" s="245" t="s">
        <v>88</v>
      </c>
      <c r="AV385" s="13" t="s">
        <v>88</v>
      </c>
      <c r="AW385" s="13" t="s">
        <v>33</v>
      </c>
      <c r="AX385" s="13" t="s">
        <v>78</v>
      </c>
      <c r="AY385" s="245" t="s">
        <v>158</v>
      </c>
    </row>
    <row r="386" s="2" customFormat="1" ht="16.5" customHeight="1">
      <c r="A386" s="37"/>
      <c r="B386" s="38"/>
      <c r="C386" s="256" t="s">
        <v>481</v>
      </c>
      <c r="D386" s="256" t="s">
        <v>255</v>
      </c>
      <c r="E386" s="257" t="s">
        <v>1540</v>
      </c>
      <c r="F386" s="258" t="s">
        <v>1541</v>
      </c>
      <c r="G386" s="259" t="s">
        <v>288</v>
      </c>
      <c r="H386" s="260">
        <v>139.05000000000001</v>
      </c>
      <c r="I386" s="261"/>
      <c r="J386" s="262">
        <f>ROUND(I386*H386,2)</f>
        <v>0</v>
      </c>
      <c r="K386" s="258" t="s">
        <v>164</v>
      </c>
      <c r="L386" s="263"/>
      <c r="M386" s="264" t="s">
        <v>1</v>
      </c>
      <c r="N386" s="265" t="s">
        <v>43</v>
      </c>
      <c r="O386" s="90"/>
      <c r="P386" s="226">
        <f>O386*H386</f>
        <v>0</v>
      </c>
      <c r="Q386" s="226">
        <v>0.13100000000000001</v>
      </c>
      <c r="R386" s="226">
        <f>Q386*H386</f>
        <v>18.215550000000004</v>
      </c>
      <c r="S386" s="226">
        <v>0</v>
      </c>
      <c r="T386" s="227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28" t="s">
        <v>213</v>
      </c>
      <c r="AT386" s="228" t="s">
        <v>255</v>
      </c>
      <c r="AU386" s="228" t="s">
        <v>88</v>
      </c>
      <c r="AY386" s="16" t="s">
        <v>158</v>
      </c>
      <c r="BE386" s="229">
        <f>IF(N386="základní",J386,0)</f>
        <v>0</v>
      </c>
      <c r="BF386" s="229">
        <f>IF(N386="snížená",J386,0)</f>
        <v>0</v>
      </c>
      <c r="BG386" s="229">
        <f>IF(N386="zákl. přenesená",J386,0)</f>
        <v>0</v>
      </c>
      <c r="BH386" s="229">
        <f>IF(N386="sníž. přenesená",J386,0)</f>
        <v>0</v>
      </c>
      <c r="BI386" s="229">
        <f>IF(N386="nulová",J386,0)</f>
        <v>0</v>
      </c>
      <c r="BJ386" s="16" t="s">
        <v>86</v>
      </c>
      <c r="BK386" s="229">
        <f>ROUND(I386*H386,2)</f>
        <v>0</v>
      </c>
      <c r="BL386" s="16" t="s">
        <v>165</v>
      </c>
      <c r="BM386" s="228" t="s">
        <v>1542</v>
      </c>
    </row>
    <row r="387" s="2" customFormat="1">
      <c r="A387" s="37"/>
      <c r="B387" s="38"/>
      <c r="C387" s="39"/>
      <c r="D387" s="230" t="s">
        <v>167</v>
      </c>
      <c r="E387" s="39"/>
      <c r="F387" s="231" t="s">
        <v>1541</v>
      </c>
      <c r="G387" s="39"/>
      <c r="H387" s="39"/>
      <c r="I387" s="232"/>
      <c r="J387" s="39"/>
      <c r="K387" s="39"/>
      <c r="L387" s="43"/>
      <c r="M387" s="233"/>
      <c r="N387" s="234"/>
      <c r="O387" s="90"/>
      <c r="P387" s="90"/>
      <c r="Q387" s="90"/>
      <c r="R387" s="90"/>
      <c r="S387" s="90"/>
      <c r="T387" s="91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16" t="s">
        <v>167</v>
      </c>
      <c r="AU387" s="16" t="s">
        <v>88</v>
      </c>
    </row>
    <row r="388" s="13" customFormat="1">
      <c r="A388" s="13"/>
      <c r="B388" s="235"/>
      <c r="C388" s="236"/>
      <c r="D388" s="230" t="s">
        <v>169</v>
      </c>
      <c r="E388" s="236"/>
      <c r="F388" s="238" t="s">
        <v>1543</v>
      </c>
      <c r="G388" s="236"/>
      <c r="H388" s="239">
        <v>139.05000000000001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169</v>
      </c>
      <c r="AU388" s="245" t="s">
        <v>88</v>
      </c>
      <c r="AV388" s="13" t="s">
        <v>88</v>
      </c>
      <c r="AW388" s="13" t="s">
        <v>4</v>
      </c>
      <c r="AX388" s="13" t="s">
        <v>86</v>
      </c>
      <c r="AY388" s="245" t="s">
        <v>158</v>
      </c>
    </row>
    <row r="389" s="2" customFormat="1" ht="16.5" customHeight="1">
      <c r="A389" s="37"/>
      <c r="B389" s="38"/>
      <c r="C389" s="217" t="s">
        <v>486</v>
      </c>
      <c r="D389" s="217" t="s">
        <v>160</v>
      </c>
      <c r="E389" s="218" t="s">
        <v>1544</v>
      </c>
      <c r="F389" s="219" t="s">
        <v>1545</v>
      </c>
      <c r="G389" s="220" t="s">
        <v>288</v>
      </c>
      <c r="H389" s="221">
        <v>235</v>
      </c>
      <c r="I389" s="222"/>
      <c r="J389" s="223">
        <f>ROUND(I389*H389,2)</f>
        <v>0</v>
      </c>
      <c r="K389" s="219" t="s">
        <v>164</v>
      </c>
      <c r="L389" s="43"/>
      <c r="M389" s="224" t="s">
        <v>1</v>
      </c>
      <c r="N389" s="225" t="s">
        <v>43</v>
      </c>
      <c r="O389" s="90"/>
      <c r="P389" s="226">
        <f>O389*H389</f>
        <v>0</v>
      </c>
      <c r="Q389" s="226">
        <v>0.084250000000000005</v>
      </c>
      <c r="R389" s="226">
        <f>Q389*H389</f>
        <v>19.798750000000002</v>
      </c>
      <c r="S389" s="226">
        <v>0</v>
      </c>
      <c r="T389" s="227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28" t="s">
        <v>165</v>
      </c>
      <c r="AT389" s="228" t="s">
        <v>160</v>
      </c>
      <c r="AU389" s="228" t="s">
        <v>88</v>
      </c>
      <c r="AY389" s="16" t="s">
        <v>158</v>
      </c>
      <c r="BE389" s="229">
        <f>IF(N389="základní",J389,0)</f>
        <v>0</v>
      </c>
      <c r="BF389" s="229">
        <f>IF(N389="snížená",J389,0)</f>
        <v>0</v>
      </c>
      <c r="BG389" s="229">
        <f>IF(N389="zákl. přenesená",J389,0)</f>
        <v>0</v>
      </c>
      <c r="BH389" s="229">
        <f>IF(N389="sníž. přenesená",J389,0)</f>
        <v>0</v>
      </c>
      <c r="BI389" s="229">
        <f>IF(N389="nulová",J389,0)</f>
        <v>0</v>
      </c>
      <c r="BJ389" s="16" t="s">
        <v>86</v>
      </c>
      <c r="BK389" s="229">
        <f>ROUND(I389*H389,2)</f>
        <v>0</v>
      </c>
      <c r="BL389" s="16" t="s">
        <v>165</v>
      </c>
      <c r="BM389" s="228" t="s">
        <v>1546</v>
      </c>
    </row>
    <row r="390" s="2" customFormat="1">
      <c r="A390" s="37"/>
      <c r="B390" s="38"/>
      <c r="C390" s="39"/>
      <c r="D390" s="230" t="s">
        <v>167</v>
      </c>
      <c r="E390" s="39"/>
      <c r="F390" s="231" t="s">
        <v>1547</v>
      </c>
      <c r="G390" s="39"/>
      <c r="H390" s="39"/>
      <c r="I390" s="232"/>
      <c r="J390" s="39"/>
      <c r="K390" s="39"/>
      <c r="L390" s="43"/>
      <c r="M390" s="233"/>
      <c r="N390" s="234"/>
      <c r="O390" s="90"/>
      <c r="P390" s="90"/>
      <c r="Q390" s="90"/>
      <c r="R390" s="90"/>
      <c r="S390" s="90"/>
      <c r="T390" s="91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16" t="s">
        <v>167</v>
      </c>
      <c r="AU390" s="16" t="s">
        <v>88</v>
      </c>
    </row>
    <row r="391" s="14" customFormat="1">
      <c r="A391" s="14"/>
      <c r="B391" s="246"/>
      <c r="C391" s="247"/>
      <c r="D391" s="230" t="s">
        <v>169</v>
      </c>
      <c r="E391" s="248" t="s">
        <v>1</v>
      </c>
      <c r="F391" s="249" t="s">
        <v>1548</v>
      </c>
      <c r="G391" s="247"/>
      <c r="H391" s="248" t="s">
        <v>1</v>
      </c>
      <c r="I391" s="250"/>
      <c r="J391" s="247"/>
      <c r="K391" s="247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169</v>
      </c>
      <c r="AU391" s="255" t="s">
        <v>88</v>
      </c>
      <c r="AV391" s="14" t="s">
        <v>86</v>
      </c>
      <c r="AW391" s="14" t="s">
        <v>33</v>
      </c>
      <c r="AX391" s="14" t="s">
        <v>78</v>
      </c>
      <c r="AY391" s="255" t="s">
        <v>158</v>
      </c>
    </row>
    <row r="392" s="13" customFormat="1">
      <c r="A392" s="13"/>
      <c r="B392" s="235"/>
      <c r="C392" s="236"/>
      <c r="D392" s="230" t="s">
        <v>169</v>
      </c>
      <c r="E392" s="237" t="s">
        <v>1</v>
      </c>
      <c r="F392" s="238" t="s">
        <v>1549</v>
      </c>
      <c r="G392" s="236"/>
      <c r="H392" s="239">
        <v>155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169</v>
      </c>
      <c r="AU392" s="245" t="s">
        <v>88</v>
      </c>
      <c r="AV392" s="13" t="s">
        <v>88</v>
      </c>
      <c r="AW392" s="13" t="s">
        <v>33</v>
      </c>
      <c r="AX392" s="13" t="s">
        <v>78</v>
      </c>
      <c r="AY392" s="245" t="s">
        <v>158</v>
      </c>
    </row>
    <row r="393" s="14" customFormat="1">
      <c r="A393" s="14"/>
      <c r="B393" s="246"/>
      <c r="C393" s="247"/>
      <c r="D393" s="230" t="s">
        <v>169</v>
      </c>
      <c r="E393" s="248" t="s">
        <v>1</v>
      </c>
      <c r="F393" s="249" t="s">
        <v>1550</v>
      </c>
      <c r="G393" s="247"/>
      <c r="H393" s="248" t="s">
        <v>1</v>
      </c>
      <c r="I393" s="250"/>
      <c r="J393" s="247"/>
      <c r="K393" s="247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169</v>
      </c>
      <c r="AU393" s="255" t="s">
        <v>88</v>
      </c>
      <c r="AV393" s="14" t="s">
        <v>86</v>
      </c>
      <c r="AW393" s="14" t="s">
        <v>33</v>
      </c>
      <c r="AX393" s="14" t="s">
        <v>78</v>
      </c>
      <c r="AY393" s="255" t="s">
        <v>158</v>
      </c>
    </row>
    <row r="394" s="13" customFormat="1">
      <c r="A394" s="13"/>
      <c r="B394" s="235"/>
      <c r="C394" s="236"/>
      <c r="D394" s="230" t="s">
        <v>169</v>
      </c>
      <c r="E394" s="237" t="s">
        <v>1</v>
      </c>
      <c r="F394" s="238" t="s">
        <v>1411</v>
      </c>
      <c r="G394" s="236"/>
      <c r="H394" s="239">
        <v>80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169</v>
      </c>
      <c r="AU394" s="245" t="s">
        <v>88</v>
      </c>
      <c r="AV394" s="13" t="s">
        <v>88</v>
      </c>
      <c r="AW394" s="13" t="s">
        <v>33</v>
      </c>
      <c r="AX394" s="13" t="s">
        <v>78</v>
      </c>
      <c r="AY394" s="245" t="s">
        <v>158</v>
      </c>
    </row>
    <row r="395" s="2" customFormat="1" ht="16.5" customHeight="1">
      <c r="A395" s="37"/>
      <c r="B395" s="38"/>
      <c r="C395" s="256" t="s">
        <v>491</v>
      </c>
      <c r="D395" s="256" t="s">
        <v>255</v>
      </c>
      <c r="E395" s="257" t="s">
        <v>1551</v>
      </c>
      <c r="F395" s="258" t="s">
        <v>1552</v>
      </c>
      <c r="G395" s="259" t="s">
        <v>288</v>
      </c>
      <c r="H395" s="260">
        <v>158.09999999999999</v>
      </c>
      <c r="I395" s="261"/>
      <c r="J395" s="262">
        <f>ROUND(I395*H395,2)</f>
        <v>0</v>
      </c>
      <c r="K395" s="258" t="s">
        <v>1</v>
      </c>
      <c r="L395" s="263"/>
      <c r="M395" s="264" t="s">
        <v>1</v>
      </c>
      <c r="N395" s="265" t="s">
        <v>43</v>
      </c>
      <c r="O395" s="90"/>
      <c r="P395" s="226">
        <f>O395*H395</f>
        <v>0</v>
      </c>
      <c r="Q395" s="226">
        <v>0.13100000000000001</v>
      </c>
      <c r="R395" s="226">
        <f>Q395*H395</f>
        <v>20.711100000000002</v>
      </c>
      <c r="S395" s="226">
        <v>0</v>
      </c>
      <c r="T395" s="227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28" t="s">
        <v>213</v>
      </c>
      <c r="AT395" s="228" t="s">
        <v>255</v>
      </c>
      <c r="AU395" s="228" t="s">
        <v>88</v>
      </c>
      <c r="AY395" s="16" t="s">
        <v>158</v>
      </c>
      <c r="BE395" s="229">
        <f>IF(N395="základní",J395,0)</f>
        <v>0</v>
      </c>
      <c r="BF395" s="229">
        <f>IF(N395="snížená",J395,0)</f>
        <v>0</v>
      </c>
      <c r="BG395" s="229">
        <f>IF(N395="zákl. přenesená",J395,0)</f>
        <v>0</v>
      </c>
      <c r="BH395" s="229">
        <f>IF(N395="sníž. přenesená",J395,0)</f>
        <v>0</v>
      </c>
      <c r="BI395" s="229">
        <f>IF(N395="nulová",J395,0)</f>
        <v>0</v>
      </c>
      <c r="BJ395" s="16" t="s">
        <v>86</v>
      </c>
      <c r="BK395" s="229">
        <f>ROUND(I395*H395,2)</f>
        <v>0</v>
      </c>
      <c r="BL395" s="16" t="s">
        <v>165</v>
      </c>
      <c r="BM395" s="228" t="s">
        <v>1553</v>
      </c>
    </row>
    <row r="396" s="2" customFormat="1">
      <c r="A396" s="37"/>
      <c r="B396" s="38"/>
      <c r="C396" s="39"/>
      <c r="D396" s="230" t="s">
        <v>167</v>
      </c>
      <c r="E396" s="39"/>
      <c r="F396" s="231" t="s">
        <v>1554</v>
      </c>
      <c r="G396" s="39"/>
      <c r="H396" s="39"/>
      <c r="I396" s="232"/>
      <c r="J396" s="39"/>
      <c r="K396" s="39"/>
      <c r="L396" s="43"/>
      <c r="M396" s="233"/>
      <c r="N396" s="234"/>
      <c r="O396" s="90"/>
      <c r="P396" s="90"/>
      <c r="Q396" s="90"/>
      <c r="R396" s="90"/>
      <c r="S396" s="90"/>
      <c r="T396" s="91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16" t="s">
        <v>167</v>
      </c>
      <c r="AU396" s="16" t="s">
        <v>88</v>
      </c>
    </row>
    <row r="397" s="14" customFormat="1">
      <c r="A397" s="14"/>
      <c r="B397" s="246"/>
      <c r="C397" s="247"/>
      <c r="D397" s="230" t="s">
        <v>169</v>
      </c>
      <c r="E397" s="248" t="s">
        <v>1</v>
      </c>
      <c r="F397" s="249" t="s">
        <v>1548</v>
      </c>
      <c r="G397" s="247"/>
      <c r="H397" s="248" t="s">
        <v>1</v>
      </c>
      <c r="I397" s="250"/>
      <c r="J397" s="247"/>
      <c r="K397" s="247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169</v>
      </c>
      <c r="AU397" s="255" t="s">
        <v>88</v>
      </c>
      <c r="AV397" s="14" t="s">
        <v>86</v>
      </c>
      <c r="AW397" s="14" t="s">
        <v>33</v>
      </c>
      <c r="AX397" s="14" t="s">
        <v>78</v>
      </c>
      <c r="AY397" s="255" t="s">
        <v>158</v>
      </c>
    </row>
    <row r="398" s="13" customFormat="1">
      <c r="A398" s="13"/>
      <c r="B398" s="235"/>
      <c r="C398" s="236"/>
      <c r="D398" s="230" t="s">
        <v>169</v>
      </c>
      <c r="E398" s="237" t="s">
        <v>1</v>
      </c>
      <c r="F398" s="238" t="s">
        <v>1549</v>
      </c>
      <c r="G398" s="236"/>
      <c r="H398" s="239">
        <v>155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5" t="s">
        <v>169</v>
      </c>
      <c r="AU398" s="245" t="s">
        <v>88</v>
      </c>
      <c r="AV398" s="13" t="s">
        <v>88</v>
      </c>
      <c r="AW398" s="13" t="s">
        <v>33</v>
      </c>
      <c r="AX398" s="13" t="s">
        <v>78</v>
      </c>
      <c r="AY398" s="245" t="s">
        <v>158</v>
      </c>
    </row>
    <row r="399" s="13" customFormat="1">
      <c r="A399" s="13"/>
      <c r="B399" s="235"/>
      <c r="C399" s="236"/>
      <c r="D399" s="230" t="s">
        <v>169</v>
      </c>
      <c r="E399" s="236"/>
      <c r="F399" s="238" t="s">
        <v>1555</v>
      </c>
      <c r="G399" s="236"/>
      <c r="H399" s="239">
        <v>158.09999999999999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169</v>
      </c>
      <c r="AU399" s="245" t="s">
        <v>88</v>
      </c>
      <c r="AV399" s="13" t="s">
        <v>88</v>
      </c>
      <c r="AW399" s="13" t="s">
        <v>4</v>
      </c>
      <c r="AX399" s="13" t="s">
        <v>86</v>
      </c>
      <c r="AY399" s="245" t="s">
        <v>158</v>
      </c>
    </row>
    <row r="400" s="2" customFormat="1" ht="16.5" customHeight="1">
      <c r="A400" s="37"/>
      <c r="B400" s="38"/>
      <c r="C400" s="256" t="s">
        <v>497</v>
      </c>
      <c r="D400" s="256" t="s">
        <v>255</v>
      </c>
      <c r="E400" s="257" t="s">
        <v>1556</v>
      </c>
      <c r="F400" s="258" t="s">
        <v>1557</v>
      </c>
      <c r="G400" s="259" t="s">
        <v>288</v>
      </c>
      <c r="H400" s="260">
        <v>81.599999999999994</v>
      </c>
      <c r="I400" s="261"/>
      <c r="J400" s="262">
        <f>ROUND(I400*H400,2)</f>
        <v>0</v>
      </c>
      <c r="K400" s="258" t="s">
        <v>1</v>
      </c>
      <c r="L400" s="263"/>
      <c r="M400" s="264" t="s">
        <v>1</v>
      </c>
      <c r="N400" s="265" t="s">
        <v>43</v>
      </c>
      <c r="O400" s="90"/>
      <c r="P400" s="226">
        <f>O400*H400</f>
        <v>0</v>
      </c>
      <c r="Q400" s="226">
        <v>0.13</v>
      </c>
      <c r="R400" s="226">
        <f>Q400*H400</f>
        <v>10.607999999999999</v>
      </c>
      <c r="S400" s="226">
        <v>0</v>
      </c>
      <c r="T400" s="227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28" t="s">
        <v>213</v>
      </c>
      <c r="AT400" s="228" t="s">
        <v>255</v>
      </c>
      <c r="AU400" s="228" t="s">
        <v>88</v>
      </c>
      <c r="AY400" s="16" t="s">
        <v>158</v>
      </c>
      <c r="BE400" s="229">
        <f>IF(N400="základní",J400,0)</f>
        <v>0</v>
      </c>
      <c r="BF400" s="229">
        <f>IF(N400="snížená",J400,0)</f>
        <v>0</v>
      </c>
      <c r="BG400" s="229">
        <f>IF(N400="zákl. přenesená",J400,0)</f>
        <v>0</v>
      </c>
      <c r="BH400" s="229">
        <f>IF(N400="sníž. přenesená",J400,0)</f>
        <v>0</v>
      </c>
      <c r="BI400" s="229">
        <f>IF(N400="nulová",J400,0)</f>
        <v>0</v>
      </c>
      <c r="BJ400" s="16" t="s">
        <v>86</v>
      </c>
      <c r="BK400" s="229">
        <f>ROUND(I400*H400,2)</f>
        <v>0</v>
      </c>
      <c r="BL400" s="16" t="s">
        <v>165</v>
      </c>
      <c r="BM400" s="228" t="s">
        <v>1558</v>
      </c>
    </row>
    <row r="401" s="2" customFormat="1">
      <c r="A401" s="37"/>
      <c r="B401" s="38"/>
      <c r="C401" s="39"/>
      <c r="D401" s="230" t="s">
        <v>167</v>
      </c>
      <c r="E401" s="39"/>
      <c r="F401" s="231" t="s">
        <v>1557</v>
      </c>
      <c r="G401" s="39"/>
      <c r="H401" s="39"/>
      <c r="I401" s="232"/>
      <c r="J401" s="39"/>
      <c r="K401" s="39"/>
      <c r="L401" s="43"/>
      <c r="M401" s="233"/>
      <c r="N401" s="234"/>
      <c r="O401" s="90"/>
      <c r="P401" s="90"/>
      <c r="Q401" s="90"/>
      <c r="R401" s="90"/>
      <c r="S401" s="90"/>
      <c r="T401" s="91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16" t="s">
        <v>167</v>
      </c>
      <c r="AU401" s="16" t="s">
        <v>88</v>
      </c>
    </row>
    <row r="402" s="14" customFormat="1">
      <c r="A402" s="14"/>
      <c r="B402" s="246"/>
      <c r="C402" s="247"/>
      <c r="D402" s="230" t="s">
        <v>169</v>
      </c>
      <c r="E402" s="248" t="s">
        <v>1</v>
      </c>
      <c r="F402" s="249" t="s">
        <v>1559</v>
      </c>
      <c r="G402" s="247"/>
      <c r="H402" s="248" t="s">
        <v>1</v>
      </c>
      <c r="I402" s="250"/>
      <c r="J402" s="247"/>
      <c r="K402" s="247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169</v>
      </c>
      <c r="AU402" s="255" t="s">
        <v>88</v>
      </c>
      <c r="AV402" s="14" t="s">
        <v>86</v>
      </c>
      <c r="AW402" s="14" t="s">
        <v>33</v>
      </c>
      <c r="AX402" s="14" t="s">
        <v>78</v>
      </c>
      <c r="AY402" s="255" t="s">
        <v>158</v>
      </c>
    </row>
    <row r="403" s="13" customFormat="1">
      <c r="A403" s="13"/>
      <c r="B403" s="235"/>
      <c r="C403" s="236"/>
      <c r="D403" s="230" t="s">
        <v>169</v>
      </c>
      <c r="E403" s="237" t="s">
        <v>1</v>
      </c>
      <c r="F403" s="238" t="s">
        <v>1411</v>
      </c>
      <c r="G403" s="236"/>
      <c r="H403" s="239">
        <v>80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169</v>
      </c>
      <c r="AU403" s="245" t="s">
        <v>88</v>
      </c>
      <c r="AV403" s="13" t="s">
        <v>88</v>
      </c>
      <c r="AW403" s="13" t="s">
        <v>33</v>
      </c>
      <c r="AX403" s="13" t="s">
        <v>78</v>
      </c>
      <c r="AY403" s="245" t="s">
        <v>158</v>
      </c>
    </row>
    <row r="404" s="13" customFormat="1">
      <c r="A404" s="13"/>
      <c r="B404" s="235"/>
      <c r="C404" s="236"/>
      <c r="D404" s="230" t="s">
        <v>169</v>
      </c>
      <c r="E404" s="236"/>
      <c r="F404" s="238" t="s">
        <v>1560</v>
      </c>
      <c r="G404" s="236"/>
      <c r="H404" s="239">
        <v>81.599999999999994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169</v>
      </c>
      <c r="AU404" s="245" t="s">
        <v>88</v>
      </c>
      <c r="AV404" s="13" t="s">
        <v>88</v>
      </c>
      <c r="AW404" s="13" t="s">
        <v>4</v>
      </c>
      <c r="AX404" s="13" t="s">
        <v>86</v>
      </c>
      <c r="AY404" s="245" t="s">
        <v>158</v>
      </c>
    </row>
    <row r="405" s="2" customFormat="1" ht="21.75" customHeight="1">
      <c r="A405" s="37"/>
      <c r="B405" s="38"/>
      <c r="C405" s="217" t="s">
        <v>503</v>
      </c>
      <c r="D405" s="217" t="s">
        <v>160</v>
      </c>
      <c r="E405" s="218" t="s">
        <v>1561</v>
      </c>
      <c r="F405" s="219" t="s">
        <v>1562</v>
      </c>
      <c r="G405" s="220" t="s">
        <v>288</v>
      </c>
      <c r="H405" s="221">
        <v>50</v>
      </c>
      <c r="I405" s="222"/>
      <c r="J405" s="223">
        <f>ROUND(I405*H405,2)</f>
        <v>0</v>
      </c>
      <c r="K405" s="219" t="s">
        <v>164</v>
      </c>
      <c r="L405" s="43"/>
      <c r="M405" s="224" t="s">
        <v>1</v>
      </c>
      <c r="N405" s="225" t="s">
        <v>43</v>
      </c>
      <c r="O405" s="90"/>
      <c r="P405" s="226">
        <f>O405*H405</f>
        <v>0</v>
      </c>
      <c r="Q405" s="226">
        <v>0.10100000000000001</v>
      </c>
      <c r="R405" s="226">
        <f>Q405*H405</f>
        <v>5.0500000000000007</v>
      </c>
      <c r="S405" s="226">
        <v>0</v>
      </c>
      <c r="T405" s="227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28" t="s">
        <v>165</v>
      </c>
      <c r="AT405" s="228" t="s">
        <v>160</v>
      </c>
      <c r="AU405" s="228" t="s">
        <v>88</v>
      </c>
      <c r="AY405" s="16" t="s">
        <v>158</v>
      </c>
      <c r="BE405" s="229">
        <f>IF(N405="základní",J405,0)</f>
        <v>0</v>
      </c>
      <c r="BF405" s="229">
        <f>IF(N405="snížená",J405,0)</f>
        <v>0</v>
      </c>
      <c r="BG405" s="229">
        <f>IF(N405="zákl. přenesená",J405,0)</f>
        <v>0</v>
      </c>
      <c r="BH405" s="229">
        <f>IF(N405="sníž. přenesená",J405,0)</f>
        <v>0</v>
      </c>
      <c r="BI405" s="229">
        <f>IF(N405="nulová",J405,0)</f>
        <v>0</v>
      </c>
      <c r="BJ405" s="16" t="s">
        <v>86</v>
      </c>
      <c r="BK405" s="229">
        <f>ROUND(I405*H405,2)</f>
        <v>0</v>
      </c>
      <c r="BL405" s="16" t="s">
        <v>165</v>
      </c>
      <c r="BM405" s="228" t="s">
        <v>1563</v>
      </c>
    </row>
    <row r="406" s="2" customFormat="1">
      <c r="A406" s="37"/>
      <c r="B406" s="38"/>
      <c r="C406" s="39"/>
      <c r="D406" s="230" t="s">
        <v>167</v>
      </c>
      <c r="E406" s="39"/>
      <c r="F406" s="231" t="s">
        <v>1564</v>
      </c>
      <c r="G406" s="39"/>
      <c r="H406" s="39"/>
      <c r="I406" s="232"/>
      <c r="J406" s="39"/>
      <c r="K406" s="39"/>
      <c r="L406" s="43"/>
      <c r="M406" s="233"/>
      <c r="N406" s="234"/>
      <c r="O406" s="90"/>
      <c r="P406" s="90"/>
      <c r="Q406" s="90"/>
      <c r="R406" s="90"/>
      <c r="S406" s="90"/>
      <c r="T406" s="91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16" t="s">
        <v>167</v>
      </c>
      <c r="AU406" s="16" t="s">
        <v>88</v>
      </c>
    </row>
    <row r="407" s="14" customFormat="1">
      <c r="A407" s="14"/>
      <c r="B407" s="246"/>
      <c r="C407" s="247"/>
      <c r="D407" s="230" t="s">
        <v>169</v>
      </c>
      <c r="E407" s="248" t="s">
        <v>1</v>
      </c>
      <c r="F407" s="249" t="s">
        <v>1565</v>
      </c>
      <c r="G407" s="247"/>
      <c r="H407" s="248" t="s">
        <v>1</v>
      </c>
      <c r="I407" s="250"/>
      <c r="J407" s="247"/>
      <c r="K407" s="247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169</v>
      </c>
      <c r="AU407" s="255" t="s">
        <v>88</v>
      </c>
      <c r="AV407" s="14" t="s">
        <v>86</v>
      </c>
      <c r="AW407" s="14" t="s">
        <v>33</v>
      </c>
      <c r="AX407" s="14" t="s">
        <v>78</v>
      </c>
      <c r="AY407" s="255" t="s">
        <v>158</v>
      </c>
    </row>
    <row r="408" s="13" customFormat="1">
      <c r="A408" s="13"/>
      <c r="B408" s="235"/>
      <c r="C408" s="236"/>
      <c r="D408" s="230" t="s">
        <v>169</v>
      </c>
      <c r="E408" s="237" t="s">
        <v>1</v>
      </c>
      <c r="F408" s="238" t="s">
        <v>1364</v>
      </c>
      <c r="G408" s="236"/>
      <c r="H408" s="239">
        <v>50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169</v>
      </c>
      <c r="AU408" s="245" t="s">
        <v>88</v>
      </c>
      <c r="AV408" s="13" t="s">
        <v>88</v>
      </c>
      <c r="AW408" s="13" t="s">
        <v>33</v>
      </c>
      <c r="AX408" s="13" t="s">
        <v>78</v>
      </c>
      <c r="AY408" s="245" t="s">
        <v>158</v>
      </c>
    </row>
    <row r="409" s="2" customFormat="1" ht="16.5" customHeight="1">
      <c r="A409" s="37"/>
      <c r="B409" s="38"/>
      <c r="C409" s="256" t="s">
        <v>510</v>
      </c>
      <c r="D409" s="256" t="s">
        <v>255</v>
      </c>
      <c r="E409" s="257" t="s">
        <v>1566</v>
      </c>
      <c r="F409" s="258" t="s">
        <v>1567</v>
      </c>
      <c r="G409" s="259" t="s">
        <v>288</v>
      </c>
      <c r="H409" s="260">
        <v>10</v>
      </c>
      <c r="I409" s="261"/>
      <c r="J409" s="262">
        <f>ROUND(I409*H409,2)</f>
        <v>0</v>
      </c>
      <c r="K409" s="258" t="s">
        <v>164</v>
      </c>
      <c r="L409" s="263"/>
      <c r="M409" s="264" t="s">
        <v>1</v>
      </c>
      <c r="N409" s="265" t="s">
        <v>43</v>
      </c>
      <c r="O409" s="90"/>
      <c r="P409" s="226">
        <f>O409*H409</f>
        <v>0</v>
      </c>
      <c r="Q409" s="226">
        <v>0.14999999999999999</v>
      </c>
      <c r="R409" s="226">
        <f>Q409*H409</f>
        <v>1.5</v>
      </c>
      <c r="S409" s="226">
        <v>0</v>
      </c>
      <c r="T409" s="227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28" t="s">
        <v>213</v>
      </c>
      <c r="AT409" s="228" t="s">
        <v>255</v>
      </c>
      <c r="AU409" s="228" t="s">
        <v>88</v>
      </c>
      <c r="AY409" s="16" t="s">
        <v>158</v>
      </c>
      <c r="BE409" s="229">
        <f>IF(N409="základní",J409,0)</f>
        <v>0</v>
      </c>
      <c r="BF409" s="229">
        <f>IF(N409="snížená",J409,0)</f>
        <v>0</v>
      </c>
      <c r="BG409" s="229">
        <f>IF(N409="zákl. přenesená",J409,0)</f>
        <v>0</v>
      </c>
      <c r="BH409" s="229">
        <f>IF(N409="sníž. přenesená",J409,0)</f>
        <v>0</v>
      </c>
      <c r="BI409" s="229">
        <f>IF(N409="nulová",J409,0)</f>
        <v>0</v>
      </c>
      <c r="BJ409" s="16" t="s">
        <v>86</v>
      </c>
      <c r="BK409" s="229">
        <f>ROUND(I409*H409,2)</f>
        <v>0</v>
      </c>
      <c r="BL409" s="16" t="s">
        <v>165</v>
      </c>
      <c r="BM409" s="228" t="s">
        <v>1568</v>
      </c>
    </row>
    <row r="410" s="2" customFormat="1">
      <c r="A410" s="37"/>
      <c r="B410" s="38"/>
      <c r="C410" s="39"/>
      <c r="D410" s="230" t="s">
        <v>167</v>
      </c>
      <c r="E410" s="39"/>
      <c r="F410" s="231" t="s">
        <v>1567</v>
      </c>
      <c r="G410" s="39"/>
      <c r="H410" s="39"/>
      <c r="I410" s="232"/>
      <c r="J410" s="39"/>
      <c r="K410" s="39"/>
      <c r="L410" s="43"/>
      <c r="M410" s="233"/>
      <c r="N410" s="234"/>
      <c r="O410" s="90"/>
      <c r="P410" s="90"/>
      <c r="Q410" s="90"/>
      <c r="R410" s="90"/>
      <c r="S410" s="90"/>
      <c r="T410" s="91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16" t="s">
        <v>167</v>
      </c>
      <c r="AU410" s="16" t="s">
        <v>88</v>
      </c>
    </row>
    <row r="411" s="14" customFormat="1">
      <c r="A411" s="14"/>
      <c r="B411" s="246"/>
      <c r="C411" s="247"/>
      <c r="D411" s="230" t="s">
        <v>169</v>
      </c>
      <c r="E411" s="248" t="s">
        <v>1</v>
      </c>
      <c r="F411" s="249" t="s">
        <v>1569</v>
      </c>
      <c r="G411" s="247"/>
      <c r="H411" s="248" t="s">
        <v>1</v>
      </c>
      <c r="I411" s="250"/>
      <c r="J411" s="247"/>
      <c r="K411" s="247"/>
      <c r="L411" s="251"/>
      <c r="M411" s="252"/>
      <c r="N411" s="253"/>
      <c r="O411" s="253"/>
      <c r="P411" s="253"/>
      <c r="Q411" s="253"/>
      <c r="R411" s="253"/>
      <c r="S411" s="253"/>
      <c r="T411" s="25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5" t="s">
        <v>169</v>
      </c>
      <c r="AU411" s="255" t="s">
        <v>88</v>
      </c>
      <c r="AV411" s="14" t="s">
        <v>86</v>
      </c>
      <c r="AW411" s="14" t="s">
        <v>33</v>
      </c>
      <c r="AX411" s="14" t="s">
        <v>78</v>
      </c>
      <c r="AY411" s="255" t="s">
        <v>158</v>
      </c>
    </row>
    <row r="412" s="13" customFormat="1">
      <c r="A412" s="13"/>
      <c r="B412" s="235"/>
      <c r="C412" s="236"/>
      <c r="D412" s="230" t="s">
        <v>169</v>
      </c>
      <c r="E412" s="237" t="s">
        <v>1</v>
      </c>
      <c r="F412" s="238" t="s">
        <v>1570</v>
      </c>
      <c r="G412" s="236"/>
      <c r="H412" s="239">
        <v>10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169</v>
      </c>
      <c r="AU412" s="245" t="s">
        <v>88</v>
      </c>
      <c r="AV412" s="13" t="s">
        <v>88</v>
      </c>
      <c r="AW412" s="13" t="s">
        <v>33</v>
      </c>
      <c r="AX412" s="13" t="s">
        <v>78</v>
      </c>
      <c r="AY412" s="245" t="s">
        <v>158</v>
      </c>
    </row>
    <row r="413" s="2" customFormat="1" ht="16.5" customHeight="1">
      <c r="A413" s="37"/>
      <c r="B413" s="38"/>
      <c r="C413" s="217" t="s">
        <v>516</v>
      </c>
      <c r="D413" s="217" t="s">
        <v>160</v>
      </c>
      <c r="E413" s="218" t="s">
        <v>1571</v>
      </c>
      <c r="F413" s="219" t="s">
        <v>1572</v>
      </c>
      <c r="G413" s="220" t="s">
        <v>288</v>
      </c>
      <c r="H413" s="221">
        <v>10</v>
      </c>
      <c r="I413" s="222"/>
      <c r="J413" s="223">
        <f>ROUND(I413*H413,2)</f>
        <v>0</v>
      </c>
      <c r="K413" s="219" t="s">
        <v>164</v>
      </c>
      <c r="L413" s="43"/>
      <c r="M413" s="224" t="s">
        <v>1</v>
      </c>
      <c r="N413" s="225" t="s">
        <v>43</v>
      </c>
      <c r="O413" s="90"/>
      <c r="P413" s="226">
        <f>O413*H413</f>
        <v>0</v>
      </c>
      <c r="Q413" s="226">
        <v>0.61404000000000003</v>
      </c>
      <c r="R413" s="226">
        <f>Q413*H413</f>
        <v>6.1404000000000005</v>
      </c>
      <c r="S413" s="226">
        <v>0</v>
      </c>
      <c r="T413" s="227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28" t="s">
        <v>165</v>
      </c>
      <c r="AT413" s="228" t="s">
        <v>160</v>
      </c>
      <c r="AU413" s="228" t="s">
        <v>88</v>
      </c>
      <c r="AY413" s="16" t="s">
        <v>158</v>
      </c>
      <c r="BE413" s="229">
        <f>IF(N413="základní",J413,0)</f>
        <v>0</v>
      </c>
      <c r="BF413" s="229">
        <f>IF(N413="snížená",J413,0)</f>
        <v>0</v>
      </c>
      <c r="BG413" s="229">
        <f>IF(N413="zákl. přenesená",J413,0)</f>
        <v>0</v>
      </c>
      <c r="BH413" s="229">
        <f>IF(N413="sníž. přenesená",J413,0)</f>
        <v>0</v>
      </c>
      <c r="BI413" s="229">
        <f>IF(N413="nulová",J413,0)</f>
        <v>0</v>
      </c>
      <c r="BJ413" s="16" t="s">
        <v>86</v>
      </c>
      <c r="BK413" s="229">
        <f>ROUND(I413*H413,2)</f>
        <v>0</v>
      </c>
      <c r="BL413" s="16" t="s">
        <v>165</v>
      </c>
      <c r="BM413" s="228" t="s">
        <v>1573</v>
      </c>
    </row>
    <row r="414" s="2" customFormat="1">
      <c r="A414" s="37"/>
      <c r="B414" s="38"/>
      <c r="C414" s="39"/>
      <c r="D414" s="230" t="s">
        <v>167</v>
      </c>
      <c r="E414" s="39"/>
      <c r="F414" s="231" t="s">
        <v>1574</v>
      </c>
      <c r="G414" s="39"/>
      <c r="H414" s="39"/>
      <c r="I414" s="232"/>
      <c r="J414" s="39"/>
      <c r="K414" s="39"/>
      <c r="L414" s="43"/>
      <c r="M414" s="233"/>
      <c r="N414" s="234"/>
      <c r="O414" s="90"/>
      <c r="P414" s="90"/>
      <c r="Q414" s="90"/>
      <c r="R414" s="90"/>
      <c r="S414" s="90"/>
      <c r="T414" s="91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16" t="s">
        <v>167</v>
      </c>
      <c r="AU414" s="16" t="s">
        <v>88</v>
      </c>
    </row>
    <row r="415" s="14" customFormat="1">
      <c r="A415" s="14"/>
      <c r="B415" s="246"/>
      <c r="C415" s="247"/>
      <c r="D415" s="230" t="s">
        <v>169</v>
      </c>
      <c r="E415" s="248" t="s">
        <v>1</v>
      </c>
      <c r="F415" s="249" t="s">
        <v>1575</v>
      </c>
      <c r="G415" s="247"/>
      <c r="H415" s="248" t="s">
        <v>1</v>
      </c>
      <c r="I415" s="250"/>
      <c r="J415" s="247"/>
      <c r="K415" s="247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169</v>
      </c>
      <c r="AU415" s="255" t="s">
        <v>88</v>
      </c>
      <c r="AV415" s="14" t="s">
        <v>86</v>
      </c>
      <c r="AW415" s="14" t="s">
        <v>33</v>
      </c>
      <c r="AX415" s="14" t="s">
        <v>78</v>
      </c>
      <c r="AY415" s="255" t="s">
        <v>158</v>
      </c>
    </row>
    <row r="416" s="13" customFormat="1">
      <c r="A416" s="13"/>
      <c r="B416" s="235"/>
      <c r="C416" s="236"/>
      <c r="D416" s="230" t="s">
        <v>169</v>
      </c>
      <c r="E416" s="237" t="s">
        <v>1</v>
      </c>
      <c r="F416" s="238" t="s">
        <v>1576</v>
      </c>
      <c r="G416" s="236"/>
      <c r="H416" s="239">
        <v>10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169</v>
      </c>
      <c r="AU416" s="245" t="s">
        <v>88</v>
      </c>
      <c r="AV416" s="13" t="s">
        <v>88</v>
      </c>
      <c r="AW416" s="13" t="s">
        <v>33</v>
      </c>
      <c r="AX416" s="13" t="s">
        <v>78</v>
      </c>
      <c r="AY416" s="245" t="s">
        <v>158</v>
      </c>
    </row>
    <row r="417" s="2" customFormat="1" ht="16.5" customHeight="1">
      <c r="A417" s="37"/>
      <c r="B417" s="38"/>
      <c r="C417" s="217" t="s">
        <v>521</v>
      </c>
      <c r="D417" s="217" t="s">
        <v>160</v>
      </c>
      <c r="E417" s="218" t="s">
        <v>1577</v>
      </c>
      <c r="F417" s="219" t="s">
        <v>1578</v>
      </c>
      <c r="G417" s="220" t="s">
        <v>288</v>
      </c>
      <c r="H417" s="221">
        <v>10</v>
      </c>
      <c r="I417" s="222"/>
      <c r="J417" s="223">
        <f>ROUND(I417*H417,2)</f>
        <v>0</v>
      </c>
      <c r="K417" s="219" t="s">
        <v>164</v>
      </c>
      <c r="L417" s="43"/>
      <c r="M417" s="224" t="s">
        <v>1</v>
      </c>
      <c r="N417" s="225" t="s">
        <v>43</v>
      </c>
      <c r="O417" s="90"/>
      <c r="P417" s="226">
        <f>O417*H417</f>
        <v>0</v>
      </c>
      <c r="Q417" s="226">
        <v>0.15140000000000001</v>
      </c>
      <c r="R417" s="226">
        <f>Q417*H417</f>
        <v>1.514</v>
      </c>
      <c r="S417" s="226">
        <v>0</v>
      </c>
      <c r="T417" s="227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28" t="s">
        <v>165</v>
      </c>
      <c r="AT417" s="228" t="s">
        <v>160</v>
      </c>
      <c r="AU417" s="228" t="s">
        <v>88</v>
      </c>
      <c r="AY417" s="16" t="s">
        <v>158</v>
      </c>
      <c r="BE417" s="229">
        <f>IF(N417="základní",J417,0)</f>
        <v>0</v>
      </c>
      <c r="BF417" s="229">
        <f>IF(N417="snížená",J417,0)</f>
        <v>0</v>
      </c>
      <c r="BG417" s="229">
        <f>IF(N417="zákl. přenesená",J417,0)</f>
        <v>0</v>
      </c>
      <c r="BH417" s="229">
        <f>IF(N417="sníž. přenesená",J417,0)</f>
        <v>0</v>
      </c>
      <c r="BI417" s="229">
        <f>IF(N417="nulová",J417,0)</f>
        <v>0</v>
      </c>
      <c r="BJ417" s="16" t="s">
        <v>86</v>
      </c>
      <c r="BK417" s="229">
        <f>ROUND(I417*H417,2)</f>
        <v>0</v>
      </c>
      <c r="BL417" s="16" t="s">
        <v>165</v>
      </c>
      <c r="BM417" s="228" t="s">
        <v>1579</v>
      </c>
    </row>
    <row r="418" s="2" customFormat="1">
      <c r="A418" s="37"/>
      <c r="B418" s="38"/>
      <c r="C418" s="39"/>
      <c r="D418" s="230" t="s">
        <v>167</v>
      </c>
      <c r="E418" s="39"/>
      <c r="F418" s="231" t="s">
        <v>1580</v>
      </c>
      <c r="G418" s="39"/>
      <c r="H418" s="39"/>
      <c r="I418" s="232"/>
      <c r="J418" s="39"/>
      <c r="K418" s="39"/>
      <c r="L418" s="43"/>
      <c r="M418" s="233"/>
      <c r="N418" s="234"/>
      <c r="O418" s="90"/>
      <c r="P418" s="90"/>
      <c r="Q418" s="90"/>
      <c r="R418" s="90"/>
      <c r="S418" s="90"/>
      <c r="T418" s="91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16" t="s">
        <v>167</v>
      </c>
      <c r="AU418" s="16" t="s">
        <v>88</v>
      </c>
    </row>
    <row r="419" s="12" customFormat="1" ht="22.8" customHeight="1">
      <c r="A419" s="12"/>
      <c r="B419" s="201"/>
      <c r="C419" s="202"/>
      <c r="D419" s="203" t="s">
        <v>77</v>
      </c>
      <c r="E419" s="215" t="s">
        <v>196</v>
      </c>
      <c r="F419" s="215" t="s">
        <v>496</v>
      </c>
      <c r="G419" s="202"/>
      <c r="H419" s="202"/>
      <c r="I419" s="205"/>
      <c r="J419" s="216">
        <f>BK419</f>
        <v>0</v>
      </c>
      <c r="K419" s="202"/>
      <c r="L419" s="207"/>
      <c r="M419" s="208"/>
      <c r="N419" s="209"/>
      <c r="O419" s="209"/>
      <c r="P419" s="210">
        <f>SUM(P420:P433)</f>
        <v>0</v>
      </c>
      <c r="Q419" s="209"/>
      <c r="R419" s="210">
        <f>SUM(R420:R433)</f>
        <v>1.17624427</v>
      </c>
      <c r="S419" s="209"/>
      <c r="T419" s="211">
        <f>SUM(T420:T433)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12" t="s">
        <v>86</v>
      </c>
      <c r="AT419" s="213" t="s">
        <v>77</v>
      </c>
      <c r="AU419" s="213" t="s">
        <v>86</v>
      </c>
      <c r="AY419" s="212" t="s">
        <v>158</v>
      </c>
      <c r="BK419" s="214">
        <f>SUM(BK420:BK433)</f>
        <v>0</v>
      </c>
    </row>
    <row r="420" s="2" customFormat="1" ht="16.5" customHeight="1">
      <c r="A420" s="37"/>
      <c r="B420" s="38"/>
      <c r="C420" s="217" t="s">
        <v>528</v>
      </c>
      <c r="D420" s="217" t="s">
        <v>160</v>
      </c>
      <c r="E420" s="218" t="s">
        <v>1581</v>
      </c>
      <c r="F420" s="219" t="s">
        <v>1582</v>
      </c>
      <c r="G420" s="220" t="s">
        <v>163</v>
      </c>
      <c r="H420" s="221">
        <v>0.216</v>
      </c>
      <c r="I420" s="222"/>
      <c r="J420" s="223">
        <f>ROUND(I420*H420,2)</f>
        <v>0</v>
      </c>
      <c r="K420" s="219" t="s">
        <v>164</v>
      </c>
      <c r="L420" s="43"/>
      <c r="M420" s="224" t="s">
        <v>1</v>
      </c>
      <c r="N420" s="225" t="s">
        <v>43</v>
      </c>
      <c r="O420" s="90"/>
      <c r="P420" s="226">
        <f>O420*H420</f>
        <v>0</v>
      </c>
      <c r="Q420" s="226">
        <v>2.45329</v>
      </c>
      <c r="R420" s="226">
        <f>Q420*H420</f>
        <v>0.52991063999999999</v>
      </c>
      <c r="S420" s="226">
        <v>0</v>
      </c>
      <c r="T420" s="227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28" t="s">
        <v>165</v>
      </c>
      <c r="AT420" s="228" t="s">
        <v>160</v>
      </c>
      <c r="AU420" s="228" t="s">
        <v>88</v>
      </c>
      <c r="AY420" s="16" t="s">
        <v>158</v>
      </c>
      <c r="BE420" s="229">
        <f>IF(N420="základní",J420,0)</f>
        <v>0</v>
      </c>
      <c r="BF420" s="229">
        <f>IF(N420="snížená",J420,0)</f>
        <v>0</v>
      </c>
      <c r="BG420" s="229">
        <f>IF(N420="zákl. přenesená",J420,0)</f>
        <v>0</v>
      </c>
      <c r="BH420" s="229">
        <f>IF(N420="sníž. přenesená",J420,0)</f>
        <v>0</v>
      </c>
      <c r="BI420" s="229">
        <f>IF(N420="nulová",J420,0)</f>
        <v>0</v>
      </c>
      <c r="BJ420" s="16" t="s">
        <v>86</v>
      </c>
      <c r="BK420" s="229">
        <f>ROUND(I420*H420,2)</f>
        <v>0</v>
      </c>
      <c r="BL420" s="16" t="s">
        <v>165</v>
      </c>
      <c r="BM420" s="228" t="s">
        <v>1583</v>
      </c>
    </row>
    <row r="421" s="2" customFormat="1">
      <c r="A421" s="37"/>
      <c r="B421" s="38"/>
      <c r="C421" s="39"/>
      <c r="D421" s="230" t="s">
        <v>167</v>
      </c>
      <c r="E421" s="39"/>
      <c r="F421" s="231" t="s">
        <v>1584</v>
      </c>
      <c r="G421" s="39"/>
      <c r="H421" s="39"/>
      <c r="I421" s="232"/>
      <c r="J421" s="39"/>
      <c r="K421" s="39"/>
      <c r="L421" s="43"/>
      <c r="M421" s="233"/>
      <c r="N421" s="234"/>
      <c r="O421" s="90"/>
      <c r="P421" s="90"/>
      <c r="Q421" s="90"/>
      <c r="R421" s="90"/>
      <c r="S421" s="90"/>
      <c r="T421" s="91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T421" s="16" t="s">
        <v>167</v>
      </c>
      <c r="AU421" s="16" t="s">
        <v>88</v>
      </c>
    </row>
    <row r="422" s="14" customFormat="1">
      <c r="A422" s="14"/>
      <c r="B422" s="246"/>
      <c r="C422" s="247"/>
      <c r="D422" s="230" t="s">
        <v>169</v>
      </c>
      <c r="E422" s="248" t="s">
        <v>1</v>
      </c>
      <c r="F422" s="249" t="s">
        <v>1585</v>
      </c>
      <c r="G422" s="247"/>
      <c r="H422" s="248" t="s">
        <v>1</v>
      </c>
      <c r="I422" s="250"/>
      <c r="J422" s="247"/>
      <c r="K422" s="247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169</v>
      </c>
      <c r="AU422" s="255" t="s">
        <v>88</v>
      </c>
      <c r="AV422" s="14" t="s">
        <v>86</v>
      </c>
      <c r="AW422" s="14" t="s">
        <v>33</v>
      </c>
      <c r="AX422" s="14" t="s">
        <v>78</v>
      </c>
      <c r="AY422" s="255" t="s">
        <v>158</v>
      </c>
    </row>
    <row r="423" s="13" customFormat="1">
      <c r="A423" s="13"/>
      <c r="B423" s="235"/>
      <c r="C423" s="236"/>
      <c r="D423" s="230" t="s">
        <v>169</v>
      </c>
      <c r="E423" s="237" t="s">
        <v>1</v>
      </c>
      <c r="F423" s="238" t="s">
        <v>1586</v>
      </c>
      <c r="G423" s="236"/>
      <c r="H423" s="239">
        <v>0.216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169</v>
      </c>
      <c r="AU423" s="245" t="s">
        <v>88</v>
      </c>
      <c r="AV423" s="13" t="s">
        <v>88</v>
      </c>
      <c r="AW423" s="13" t="s">
        <v>33</v>
      </c>
      <c r="AX423" s="13" t="s">
        <v>78</v>
      </c>
      <c r="AY423" s="245" t="s">
        <v>158</v>
      </c>
    </row>
    <row r="424" s="2" customFormat="1" ht="16.5" customHeight="1">
      <c r="A424" s="37"/>
      <c r="B424" s="38"/>
      <c r="C424" s="217" t="s">
        <v>532</v>
      </c>
      <c r="D424" s="217" t="s">
        <v>160</v>
      </c>
      <c r="E424" s="218" t="s">
        <v>1587</v>
      </c>
      <c r="F424" s="219" t="s">
        <v>1588</v>
      </c>
      <c r="G424" s="220" t="s">
        <v>288</v>
      </c>
      <c r="H424" s="221">
        <v>0.71999999999999997</v>
      </c>
      <c r="I424" s="222"/>
      <c r="J424" s="223">
        <f>ROUND(I424*H424,2)</f>
        <v>0</v>
      </c>
      <c r="K424" s="219" t="s">
        <v>164</v>
      </c>
      <c r="L424" s="43"/>
      <c r="M424" s="224" t="s">
        <v>1</v>
      </c>
      <c r="N424" s="225" t="s">
        <v>43</v>
      </c>
      <c r="O424" s="90"/>
      <c r="P424" s="226">
        <f>O424*H424</f>
        <v>0</v>
      </c>
      <c r="Q424" s="226">
        <v>0.013520000000000001</v>
      </c>
      <c r="R424" s="226">
        <f>Q424*H424</f>
        <v>0.0097344000000000007</v>
      </c>
      <c r="S424" s="226">
        <v>0</v>
      </c>
      <c r="T424" s="227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28" t="s">
        <v>165</v>
      </c>
      <c r="AT424" s="228" t="s">
        <v>160</v>
      </c>
      <c r="AU424" s="228" t="s">
        <v>88</v>
      </c>
      <c r="AY424" s="16" t="s">
        <v>158</v>
      </c>
      <c r="BE424" s="229">
        <f>IF(N424="základní",J424,0)</f>
        <v>0</v>
      </c>
      <c r="BF424" s="229">
        <f>IF(N424="snížená",J424,0)</f>
        <v>0</v>
      </c>
      <c r="BG424" s="229">
        <f>IF(N424="zákl. přenesená",J424,0)</f>
        <v>0</v>
      </c>
      <c r="BH424" s="229">
        <f>IF(N424="sníž. přenesená",J424,0)</f>
        <v>0</v>
      </c>
      <c r="BI424" s="229">
        <f>IF(N424="nulová",J424,0)</f>
        <v>0</v>
      </c>
      <c r="BJ424" s="16" t="s">
        <v>86</v>
      </c>
      <c r="BK424" s="229">
        <f>ROUND(I424*H424,2)</f>
        <v>0</v>
      </c>
      <c r="BL424" s="16" t="s">
        <v>165</v>
      </c>
      <c r="BM424" s="228" t="s">
        <v>1589</v>
      </c>
    </row>
    <row r="425" s="2" customFormat="1">
      <c r="A425" s="37"/>
      <c r="B425" s="38"/>
      <c r="C425" s="39"/>
      <c r="D425" s="230" t="s">
        <v>167</v>
      </c>
      <c r="E425" s="39"/>
      <c r="F425" s="231" t="s">
        <v>1590</v>
      </c>
      <c r="G425" s="39"/>
      <c r="H425" s="39"/>
      <c r="I425" s="232"/>
      <c r="J425" s="39"/>
      <c r="K425" s="39"/>
      <c r="L425" s="43"/>
      <c r="M425" s="233"/>
      <c r="N425" s="234"/>
      <c r="O425" s="90"/>
      <c r="P425" s="90"/>
      <c r="Q425" s="90"/>
      <c r="R425" s="90"/>
      <c r="S425" s="90"/>
      <c r="T425" s="91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16" t="s">
        <v>167</v>
      </c>
      <c r="AU425" s="16" t="s">
        <v>88</v>
      </c>
    </row>
    <row r="426" s="14" customFormat="1">
      <c r="A426" s="14"/>
      <c r="B426" s="246"/>
      <c r="C426" s="247"/>
      <c r="D426" s="230" t="s">
        <v>169</v>
      </c>
      <c r="E426" s="248" t="s">
        <v>1</v>
      </c>
      <c r="F426" s="249" t="s">
        <v>1585</v>
      </c>
      <c r="G426" s="247"/>
      <c r="H426" s="248" t="s">
        <v>1</v>
      </c>
      <c r="I426" s="250"/>
      <c r="J426" s="247"/>
      <c r="K426" s="247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169</v>
      </c>
      <c r="AU426" s="255" t="s">
        <v>88</v>
      </c>
      <c r="AV426" s="14" t="s">
        <v>86</v>
      </c>
      <c r="AW426" s="14" t="s">
        <v>33</v>
      </c>
      <c r="AX426" s="14" t="s">
        <v>78</v>
      </c>
      <c r="AY426" s="255" t="s">
        <v>158</v>
      </c>
    </row>
    <row r="427" s="13" customFormat="1">
      <c r="A427" s="13"/>
      <c r="B427" s="235"/>
      <c r="C427" s="236"/>
      <c r="D427" s="230" t="s">
        <v>169</v>
      </c>
      <c r="E427" s="237" t="s">
        <v>1</v>
      </c>
      <c r="F427" s="238" t="s">
        <v>1591</v>
      </c>
      <c r="G427" s="236"/>
      <c r="H427" s="239">
        <v>0.71999999999999997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169</v>
      </c>
      <c r="AU427" s="245" t="s">
        <v>88</v>
      </c>
      <c r="AV427" s="13" t="s">
        <v>88</v>
      </c>
      <c r="AW427" s="13" t="s">
        <v>33</v>
      </c>
      <c r="AX427" s="13" t="s">
        <v>78</v>
      </c>
      <c r="AY427" s="245" t="s">
        <v>158</v>
      </c>
    </row>
    <row r="428" s="2" customFormat="1" ht="16.5" customHeight="1">
      <c r="A428" s="37"/>
      <c r="B428" s="38"/>
      <c r="C428" s="217" t="s">
        <v>539</v>
      </c>
      <c r="D428" s="217" t="s">
        <v>160</v>
      </c>
      <c r="E428" s="218" t="s">
        <v>1592</v>
      </c>
      <c r="F428" s="219" t="s">
        <v>1593</v>
      </c>
      <c r="G428" s="220" t="s">
        <v>288</v>
      </c>
      <c r="H428" s="221">
        <v>0.71999999999999997</v>
      </c>
      <c r="I428" s="222"/>
      <c r="J428" s="223">
        <f>ROUND(I428*H428,2)</f>
        <v>0</v>
      </c>
      <c r="K428" s="219" t="s">
        <v>164</v>
      </c>
      <c r="L428" s="43"/>
      <c r="M428" s="224" t="s">
        <v>1</v>
      </c>
      <c r="N428" s="225" t="s">
        <v>43</v>
      </c>
      <c r="O428" s="90"/>
      <c r="P428" s="226">
        <f>O428*H428</f>
        <v>0</v>
      </c>
      <c r="Q428" s="226">
        <v>0</v>
      </c>
      <c r="R428" s="226">
        <f>Q428*H428</f>
        <v>0</v>
      </c>
      <c r="S428" s="226">
        <v>0</v>
      </c>
      <c r="T428" s="227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28" t="s">
        <v>165</v>
      </c>
      <c r="AT428" s="228" t="s">
        <v>160</v>
      </c>
      <c r="AU428" s="228" t="s">
        <v>88</v>
      </c>
      <c r="AY428" s="16" t="s">
        <v>158</v>
      </c>
      <c r="BE428" s="229">
        <f>IF(N428="základní",J428,0)</f>
        <v>0</v>
      </c>
      <c r="BF428" s="229">
        <f>IF(N428="snížená",J428,0)</f>
        <v>0</v>
      </c>
      <c r="BG428" s="229">
        <f>IF(N428="zákl. přenesená",J428,0)</f>
        <v>0</v>
      </c>
      <c r="BH428" s="229">
        <f>IF(N428="sníž. přenesená",J428,0)</f>
        <v>0</v>
      </c>
      <c r="BI428" s="229">
        <f>IF(N428="nulová",J428,0)</f>
        <v>0</v>
      </c>
      <c r="BJ428" s="16" t="s">
        <v>86</v>
      </c>
      <c r="BK428" s="229">
        <f>ROUND(I428*H428,2)</f>
        <v>0</v>
      </c>
      <c r="BL428" s="16" t="s">
        <v>165</v>
      </c>
      <c r="BM428" s="228" t="s">
        <v>1594</v>
      </c>
    </row>
    <row r="429" s="2" customFormat="1">
      <c r="A429" s="37"/>
      <c r="B429" s="38"/>
      <c r="C429" s="39"/>
      <c r="D429" s="230" t="s">
        <v>167</v>
      </c>
      <c r="E429" s="39"/>
      <c r="F429" s="231" t="s">
        <v>1595</v>
      </c>
      <c r="G429" s="39"/>
      <c r="H429" s="39"/>
      <c r="I429" s="232"/>
      <c r="J429" s="39"/>
      <c r="K429" s="39"/>
      <c r="L429" s="43"/>
      <c r="M429" s="233"/>
      <c r="N429" s="234"/>
      <c r="O429" s="90"/>
      <c r="P429" s="90"/>
      <c r="Q429" s="90"/>
      <c r="R429" s="90"/>
      <c r="S429" s="90"/>
      <c r="T429" s="91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16" t="s">
        <v>167</v>
      </c>
      <c r="AU429" s="16" t="s">
        <v>88</v>
      </c>
    </row>
    <row r="430" s="2" customFormat="1" ht="16.5" customHeight="1">
      <c r="A430" s="37"/>
      <c r="B430" s="38"/>
      <c r="C430" s="217" t="s">
        <v>543</v>
      </c>
      <c r="D430" s="217" t="s">
        <v>160</v>
      </c>
      <c r="E430" s="218" t="s">
        <v>1596</v>
      </c>
      <c r="F430" s="219" t="s">
        <v>1597</v>
      </c>
      <c r="G430" s="220" t="s">
        <v>231</v>
      </c>
      <c r="H430" s="221">
        <v>0.59899999999999998</v>
      </c>
      <c r="I430" s="222"/>
      <c r="J430" s="223">
        <f>ROUND(I430*H430,2)</f>
        <v>0</v>
      </c>
      <c r="K430" s="219" t="s">
        <v>164</v>
      </c>
      <c r="L430" s="43"/>
      <c r="M430" s="224" t="s">
        <v>1</v>
      </c>
      <c r="N430" s="225" t="s">
        <v>43</v>
      </c>
      <c r="O430" s="90"/>
      <c r="P430" s="226">
        <f>O430*H430</f>
        <v>0</v>
      </c>
      <c r="Q430" s="226">
        <v>1.06277</v>
      </c>
      <c r="R430" s="226">
        <f>Q430*H430</f>
        <v>0.63659922999999996</v>
      </c>
      <c r="S430" s="226">
        <v>0</v>
      </c>
      <c r="T430" s="227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28" t="s">
        <v>165</v>
      </c>
      <c r="AT430" s="228" t="s">
        <v>160</v>
      </c>
      <c r="AU430" s="228" t="s">
        <v>88</v>
      </c>
      <c r="AY430" s="16" t="s">
        <v>158</v>
      </c>
      <c r="BE430" s="229">
        <f>IF(N430="základní",J430,0)</f>
        <v>0</v>
      </c>
      <c r="BF430" s="229">
        <f>IF(N430="snížená",J430,0)</f>
        <v>0</v>
      </c>
      <c r="BG430" s="229">
        <f>IF(N430="zákl. přenesená",J430,0)</f>
        <v>0</v>
      </c>
      <c r="BH430" s="229">
        <f>IF(N430="sníž. přenesená",J430,0)</f>
        <v>0</v>
      </c>
      <c r="BI430" s="229">
        <f>IF(N430="nulová",J430,0)</f>
        <v>0</v>
      </c>
      <c r="BJ430" s="16" t="s">
        <v>86</v>
      </c>
      <c r="BK430" s="229">
        <f>ROUND(I430*H430,2)</f>
        <v>0</v>
      </c>
      <c r="BL430" s="16" t="s">
        <v>165</v>
      </c>
      <c r="BM430" s="228" t="s">
        <v>1598</v>
      </c>
    </row>
    <row r="431" s="2" customFormat="1">
      <c r="A431" s="37"/>
      <c r="B431" s="38"/>
      <c r="C431" s="39"/>
      <c r="D431" s="230" t="s">
        <v>167</v>
      </c>
      <c r="E431" s="39"/>
      <c r="F431" s="231" t="s">
        <v>1599</v>
      </c>
      <c r="G431" s="39"/>
      <c r="H431" s="39"/>
      <c r="I431" s="232"/>
      <c r="J431" s="39"/>
      <c r="K431" s="39"/>
      <c r="L431" s="43"/>
      <c r="M431" s="233"/>
      <c r="N431" s="234"/>
      <c r="O431" s="90"/>
      <c r="P431" s="90"/>
      <c r="Q431" s="90"/>
      <c r="R431" s="90"/>
      <c r="S431" s="90"/>
      <c r="T431" s="91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16" t="s">
        <v>167</v>
      </c>
      <c r="AU431" s="16" t="s">
        <v>88</v>
      </c>
    </row>
    <row r="432" s="14" customFormat="1">
      <c r="A432" s="14"/>
      <c r="B432" s="246"/>
      <c r="C432" s="247"/>
      <c r="D432" s="230" t="s">
        <v>169</v>
      </c>
      <c r="E432" s="248" t="s">
        <v>1</v>
      </c>
      <c r="F432" s="249" t="s">
        <v>1600</v>
      </c>
      <c r="G432" s="247"/>
      <c r="H432" s="248" t="s">
        <v>1</v>
      </c>
      <c r="I432" s="250"/>
      <c r="J432" s="247"/>
      <c r="K432" s="247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169</v>
      </c>
      <c r="AU432" s="255" t="s">
        <v>88</v>
      </c>
      <c r="AV432" s="14" t="s">
        <v>86</v>
      </c>
      <c r="AW432" s="14" t="s">
        <v>33</v>
      </c>
      <c r="AX432" s="14" t="s">
        <v>78</v>
      </c>
      <c r="AY432" s="255" t="s">
        <v>158</v>
      </c>
    </row>
    <row r="433" s="13" customFormat="1">
      <c r="A433" s="13"/>
      <c r="B433" s="235"/>
      <c r="C433" s="236"/>
      <c r="D433" s="230" t="s">
        <v>169</v>
      </c>
      <c r="E433" s="237" t="s">
        <v>1</v>
      </c>
      <c r="F433" s="238" t="s">
        <v>1601</v>
      </c>
      <c r="G433" s="236"/>
      <c r="H433" s="239">
        <v>0.59899999999999998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169</v>
      </c>
      <c r="AU433" s="245" t="s">
        <v>88</v>
      </c>
      <c r="AV433" s="13" t="s">
        <v>88</v>
      </c>
      <c r="AW433" s="13" t="s">
        <v>33</v>
      </c>
      <c r="AX433" s="13" t="s">
        <v>78</v>
      </c>
      <c r="AY433" s="245" t="s">
        <v>158</v>
      </c>
    </row>
    <row r="434" s="12" customFormat="1" ht="22.8" customHeight="1">
      <c r="A434" s="12"/>
      <c r="B434" s="201"/>
      <c r="C434" s="202"/>
      <c r="D434" s="203" t="s">
        <v>77</v>
      </c>
      <c r="E434" s="215" t="s">
        <v>213</v>
      </c>
      <c r="F434" s="215" t="s">
        <v>509</v>
      </c>
      <c r="G434" s="202"/>
      <c r="H434" s="202"/>
      <c r="I434" s="205"/>
      <c r="J434" s="216">
        <f>BK434</f>
        <v>0</v>
      </c>
      <c r="K434" s="202"/>
      <c r="L434" s="207"/>
      <c r="M434" s="208"/>
      <c r="N434" s="209"/>
      <c r="O434" s="209"/>
      <c r="P434" s="210">
        <f>SUM(P435:P510)</f>
        <v>0</v>
      </c>
      <c r="Q434" s="209"/>
      <c r="R434" s="210">
        <f>SUM(R435:R510)</f>
        <v>65.038330000000002</v>
      </c>
      <c r="S434" s="209"/>
      <c r="T434" s="211">
        <f>SUM(T435:T510)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12" t="s">
        <v>86</v>
      </c>
      <c r="AT434" s="213" t="s">
        <v>77</v>
      </c>
      <c r="AU434" s="213" t="s">
        <v>86</v>
      </c>
      <c r="AY434" s="212" t="s">
        <v>158</v>
      </c>
      <c r="BK434" s="214">
        <f>SUM(BK435:BK510)</f>
        <v>0</v>
      </c>
    </row>
    <row r="435" s="2" customFormat="1" ht="16.5" customHeight="1">
      <c r="A435" s="37"/>
      <c r="B435" s="38"/>
      <c r="C435" s="217" t="s">
        <v>548</v>
      </c>
      <c r="D435" s="217" t="s">
        <v>160</v>
      </c>
      <c r="E435" s="218" t="s">
        <v>1602</v>
      </c>
      <c r="F435" s="219" t="s">
        <v>1603</v>
      </c>
      <c r="G435" s="220" t="s">
        <v>199</v>
      </c>
      <c r="H435" s="221">
        <v>170</v>
      </c>
      <c r="I435" s="222"/>
      <c r="J435" s="223">
        <f>ROUND(I435*H435,2)</f>
        <v>0</v>
      </c>
      <c r="K435" s="219" t="s">
        <v>164</v>
      </c>
      <c r="L435" s="43"/>
      <c r="M435" s="224" t="s">
        <v>1</v>
      </c>
      <c r="N435" s="225" t="s">
        <v>43</v>
      </c>
      <c r="O435" s="90"/>
      <c r="P435" s="226">
        <f>O435*H435</f>
        <v>0</v>
      </c>
      <c r="Q435" s="226">
        <v>0.0027599999999999999</v>
      </c>
      <c r="R435" s="226">
        <f>Q435*H435</f>
        <v>0.46919999999999995</v>
      </c>
      <c r="S435" s="226">
        <v>0</v>
      </c>
      <c r="T435" s="227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28" t="s">
        <v>165</v>
      </c>
      <c r="AT435" s="228" t="s">
        <v>160</v>
      </c>
      <c r="AU435" s="228" t="s">
        <v>88</v>
      </c>
      <c r="AY435" s="16" t="s">
        <v>158</v>
      </c>
      <c r="BE435" s="229">
        <f>IF(N435="základní",J435,0)</f>
        <v>0</v>
      </c>
      <c r="BF435" s="229">
        <f>IF(N435="snížená",J435,0)</f>
        <v>0</v>
      </c>
      <c r="BG435" s="229">
        <f>IF(N435="zákl. přenesená",J435,0)</f>
        <v>0</v>
      </c>
      <c r="BH435" s="229">
        <f>IF(N435="sníž. přenesená",J435,0)</f>
        <v>0</v>
      </c>
      <c r="BI435" s="229">
        <f>IF(N435="nulová",J435,0)</f>
        <v>0</v>
      </c>
      <c r="BJ435" s="16" t="s">
        <v>86</v>
      </c>
      <c r="BK435" s="229">
        <f>ROUND(I435*H435,2)</f>
        <v>0</v>
      </c>
      <c r="BL435" s="16" t="s">
        <v>165</v>
      </c>
      <c r="BM435" s="228" t="s">
        <v>1604</v>
      </c>
    </row>
    <row r="436" s="2" customFormat="1">
      <c r="A436" s="37"/>
      <c r="B436" s="38"/>
      <c r="C436" s="39"/>
      <c r="D436" s="230" t="s">
        <v>167</v>
      </c>
      <c r="E436" s="39"/>
      <c r="F436" s="231" t="s">
        <v>1605</v>
      </c>
      <c r="G436" s="39"/>
      <c r="H436" s="39"/>
      <c r="I436" s="232"/>
      <c r="J436" s="39"/>
      <c r="K436" s="39"/>
      <c r="L436" s="43"/>
      <c r="M436" s="233"/>
      <c r="N436" s="234"/>
      <c r="O436" s="90"/>
      <c r="P436" s="90"/>
      <c r="Q436" s="90"/>
      <c r="R436" s="90"/>
      <c r="S436" s="90"/>
      <c r="T436" s="91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16" t="s">
        <v>167</v>
      </c>
      <c r="AU436" s="16" t="s">
        <v>88</v>
      </c>
    </row>
    <row r="437" s="2" customFormat="1" ht="16.5" customHeight="1">
      <c r="A437" s="37"/>
      <c r="B437" s="38"/>
      <c r="C437" s="217" t="s">
        <v>554</v>
      </c>
      <c r="D437" s="217" t="s">
        <v>160</v>
      </c>
      <c r="E437" s="218" t="s">
        <v>1606</v>
      </c>
      <c r="F437" s="219" t="s">
        <v>1607</v>
      </c>
      <c r="G437" s="220" t="s">
        <v>199</v>
      </c>
      <c r="H437" s="221">
        <v>170</v>
      </c>
      <c r="I437" s="222"/>
      <c r="J437" s="223">
        <f>ROUND(I437*H437,2)</f>
        <v>0</v>
      </c>
      <c r="K437" s="219" t="s">
        <v>164</v>
      </c>
      <c r="L437" s="43"/>
      <c r="M437" s="224" t="s">
        <v>1</v>
      </c>
      <c r="N437" s="225" t="s">
        <v>43</v>
      </c>
      <c r="O437" s="90"/>
      <c r="P437" s="226">
        <f>O437*H437</f>
        <v>0</v>
      </c>
      <c r="Q437" s="226">
        <v>0</v>
      </c>
      <c r="R437" s="226">
        <f>Q437*H437</f>
        <v>0</v>
      </c>
      <c r="S437" s="226">
        <v>0</v>
      </c>
      <c r="T437" s="227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28" t="s">
        <v>270</v>
      </c>
      <c r="AT437" s="228" t="s">
        <v>160</v>
      </c>
      <c r="AU437" s="228" t="s">
        <v>88</v>
      </c>
      <c r="AY437" s="16" t="s">
        <v>158</v>
      </c>
      <c r="BE437" s="229">
        <f>IF(N437="základní",J437,0)</f>
        <v>0</v>
      </c>
      <c r="BF437" s="229">
        <f>IF(N437="snížená",J437,0)</f>
        <v>0</v>
      </c>
      <c r="BG437" s="229">
        <f>IF(N437="zákl. přenesená",J437,0)</f>
        <v>0</v>
      </c>
      <c r="BH437" s="229">
        <f>IF(N437="sníž. přenesená",J437,0)</f>
        <v>0</v>
      </c>
      <c r="BI437" s="229">
        <f>IF(N437="nulová",J437,0)</f>
        <v>0</v>
      </c>
      <c r="BJ437" s="16" t="s">
        <v>86</v>
      </c>
      <c r="BK437" s="229">
        <f>ROUND(I437*H437,2)</f>
        <v>0</v>
      </c>
      <c r="BL437" s="16" t="s">
        <v>270</v>
      </c>
      <c r="BM437" s="228" t="s">
        <v>1608</v>
      </c>
    </row>
    <row r="438" s="2" customFormat="1">
      <c r="A438" s="37"/>
      <c r="B438" s="38"/>
      <c r="C438" s="39"/>
      <c r="D438" s="230" t="s">
        <v>167</v>
      </c>
      <c r="E438" s="39"/>
      <c r="F438" s="231" t="s">
        <v>1609</v>
      </c>
      <c r="G438" s="39"/>
      <c r="H438" s="39"/>
      <c r="I438" s="232"/>
      <c r="J438" s="39"/>
      <c r="K438" s="39"/>
      <c r="L438" s="43"/>
      <c r="M438" s="233"/>
      <c r="N438" s="234"/>
      <c r="O438" s="90"/>
      <c r="P438" s="90"/>
      <c r="Q438" s="90"/>
      <c r="R438" s="90"/>
      <c r="S438" s="90"/>
      <c r="T438" s="91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16" t="s">
        <v>167</v>
      </c>
      <c r="AU438" s="16" t="s">
        <v>88</v>
      </c>
    </row>
    <row r="439" s="2" customFormat="1" ht="16.5" customHeight="1">
      <c r="A439" s="37"/>
      <c r="B439" s="38"/>
      <c r="C439" s="217" t="s">
        <v>558</v>
      </c>
      <c r="D439" s="217" t="s">
        <v>160</v>
      </c>
      <c r="E439" s="218" t="s">
        <v>948</v>
      </c>
      <c r="F439" s="219" t="s">
        <v>949</v>
      </c>
      <c r="G439" s="220" t="s">
        <v>199</v>
      </c>
      <c r="H439" s="221">
        <v>170</v>
      </c>
      <c r="I439" s="222"/>
      <c r="J439" s="223">
        <f>ROUND(I439*H439,2)</f>
        <v>0</v>
      </c>
      <c r="K439" s="219" t="s">
        <v>1</v>
      </c>
      <c r="L439" s="43"/>
      <c r="M439" s="224" t="s">
        <v>1</v>
      </c>
      <c r="N439" s="225" t="s">
        <v>43</v>
      </c>
      <c r="O439" s="90"/>
      <c r="P439" s="226">
        <f>O439*H439</f>
        <v>0</v>
      </c>
      <c r="Q439" s="226">
        <v>0</v>
      </c>
      <c r="R439" s="226">
        <f>Q439*H439</f>
        <v>0</v>
      </c>
      <c r="S439" s="226">
        <v>0</v>
      </c>
      <c r="T439" s="227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228" t="s">
        <v>270</v>
      </c>
      <c r="AT439" s="228" t="s">
        <v>160</v>
      </c>
      <c r="AU439" s="228" t="s">
        <v>88</v>
      </c>
      <c r="AY439" s="16" t="s">
        <v>158</v>
      </c>
      <c r="BE439" s="229">
        <f>IF(N439="základní",J439,0)</f>
        <v>0</v>
      </c>
      <c r="BF439" s="229">
        <f>IF(N439="snížená",J439,0)</f>
        <v>0</v>
      </c>
      <c r="BG439" s="229">
        <f>IF(N439="zákl. přenesená",J439,0)</f>
        <v>0</v>
      </c>
      <c r="BH439" s="229">
        <f>IF(N439="sníž. přenesená",J439,0)</f>
        <v>0</v>
      </c>
      <c r="BI439" s="229">
        <f>IF(N439="nulová",J439,0)</f>
        <v>0</v>
      </c>
      <c r="BJ439" s="16" t="s">
        <v>86</v>
      </c>
      <c r="BK439" s="229">
        <f>ROUND(I439*H439,2)</f>
        <v>0</v>
      </c>
      <c r="BL439" s="16" t="s">
        <v>270</v>
      </c>
      <c r="BM439" s="228" t="s">
        <v>1610</v>
      </c>
    </row>
    <row r="440" s="2" customFormat="1">
      <c r="A440" s="37"/>
      <c r="B440" s="38"/>
      <c r="C440" s="39"/>
      <c r="D440" s="230" t="s">
        <v>167</v>
      </c>
      <c r="E440" s="39"/>
      <c r="F440" s="231" t="s">
        <v>949</v>
      </c>
      <c r="G440" s="39"/>
      <c r="H440" s="39"/>
      <c r="I440" s="232"/>
      <c r="J440" s="39"/>
      <c r="K440" s="39"/>
      <c r="L440" s="43"/>
      <c r="M440" s="233"/>
      <c r="N440" s="234"/>
      <c r="O440" s="90"/>
      <c r="P440" s="90"/>
      <c r="Q440" s="90"/>
      <c r="R440" s="90"/>
      <c r="S440" s="90"/>
      <c r="T440" s="91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T440" s="16" t="s">
        <v>167</v>
      </c>
      <c r="AU440" s="16" t="s">
        <v>88</v>
      </c>
    </row>
    <row r="441" s="2" customFormat="1" ht="21.75" customHeight="1">
      <c r="A441" s="37"/>
      <c r="B441" s="38"/>
      <c r="C441" s="217" t="s">
        <v>568</v>
      </c>
      <c r="D441" s="217" t="s">
        <v>160</v>
      </c>
      <c r="E441" s="218" t="s">
        <v>1611</v>
      </c>
      <c r="F441" s="219" t="s">
        <v>1612</v>
      </c>
      <c r="G441" s="220" t="s">
        <v>412</v>
      </c>
      <c r="H441" s="221">
        <v>2</v>
      </c>
      <c r="I441" s="222"/>
      <c r="J441" s="223">
        <f>ROUND(I441*H441,2)</f>
        <v>0</v>
      </c>
      <c r="K441" s="219" t="s">
        <v>164</v>
      </c>
      <c r="L441" s="43"/>
      <c r="M441" s="224" t="s">
        <v>1</v>
      </c>
      <c r="N441" s="225" t="s">
        <v>43</v>
      </c>
      <c r="O441" s="90"/>
      <c r="P441" s="226">
        <f>O441*H441</f>
        <v>0</v>
      </c>
      <c r="Q441" s="226">
        <v>2.1167600000000002</v>
      </c>
      <c r="R441" s="226">
        <f>Q441*H441</f>
        <v>4.2335200000000004</v>
      </c>
      <c r="S441" s="226">
        <v>0</v>
      </c>
      <c r="T441" s="227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28" t="s">
        <v>165</v>
      </c>
      <c r="AT441" s="228" t="s">
        <v>160</v>
      </c>
      <c r="AU441" s="228" t="s">
        <v>88</v>
      </c>
      <c r="AY441" s="16" t="s">
        <v>158</v>
      </c>
      <c r="BE441" s="229">
        <f>IF(N441="základní",J441,0)</f>
        <v>0</v>
      </c>
      <c r="BF441" s="229">
        <f>IF(N441="snížená",J441,0)</f>
        <v>0</v>
      </c>
      <c r="BG441" s="229">
        <f>IF(N441="zákl. přenesená",J441,0)</f>
        <v>0</v>
      </c>
      <c r="BH441" s="229">
        <f>IF(N441="sníž. přenesená",J441,0)</f>
        <v>0</v>
      </c>
      <c r="BI441" s="229">
        <f>IF(N441="nulová",J441,0)</f>
        <v>0</v>
      </c>
      <c r="BJ441" s="16" t="s">
        <v>86</v>
      </c>
      <c r="BK441" s="229">
        <f>ROUND(I441*H441,2)</f>
        <v>0</v>
      </c>
      <c r="BL441" s="16" t="s">
        <v>165</v>
      </c>
      <c r="BM441" s="228" t="s">
        <v>1613</v>
      </c>
    </row>
    <row r="442" s="2" customFormat="1">
      <c r="A442" s="37"/>
      <c r="B442" s="38"/>
      <c r="C442" s="39"/>
      <c r="D442" s="230" t="s">
        <v>167</v>
      </c>
      <c r="E442" s="39"/>
      <c r="F442" s="231" t="s">
        <v>1614</v>
      </c>
      <c r="G442" s="39"/>
      <c r="H442" s="39"/>
      <c r="I442" s="232"/>
      <c r="J442" s="39"/>
      <c r="K442" s="39"/>
      <c r="L442" s="43"/>
      <c r="M442" s="233"/>
      <c r="N442" s="234"/>
      <c r="O442" s="90"/>
      <c r="P442" s="90"/>
      <c r="Q442" s="90"/>
      <c r="R442" s="90"/>
      <c r="S442" s="90"/>
      <c r="T442" s="91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16" t="s">
        <v>167</v>
      </c>
      <c r="AU442" s="16" t="s">
        <v>88</v>
      </c>
    </row>
    <row r="443" s="13" customFormat="1">
      <c r="A443" s="13"/>
      <c r="B443" s="235"/>
      <c r="C443" s="236"/>
      <c r="D443" s="230" t="s">
        <v>169</v>
      </c>
      <c r="E443" s="237" t="s">
        <v>1</v>
      </c>
      <c r="F443" s="238" t="s">
        <v>1615</v>
      </c>
      <c r="G443" s="236"/>
      <c r="H443" s="239">
        <v>2</v>
      </c>
      <c r="I443" s="240"/>
      <c r="J443" s="236"/>
      <c r="K443" s="236"/>
      <c r="L443" s="241"/>
      <c r="M443" s="242"/>
      <c r="N443" s="243"/>
      <c r="O443" s="243"/>
      <c r="P443" s="243"/>
      <c r="Q443" s="243"/>
      <c r="R443" s="243"/>
      <c r="S443" s="243"/>
      <c r="T443" s="24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5" t="s">
        <v>169</v>
      </c>
      <c r="AU443" s="245" t="s">
        <v>88</v>
      </c>
      <c r="AV443" s="13" t="s">
        <v>88</v>
      </c>
      <c r="AW443" s="13" t="s">
        <v>33</v>
      </c>
      <c r="AX443" s="13" t="s">
        <v>78</v>
      </c>
      <c r="AY443" s="245" t="s">
        <v>158</v>
      </c>
    </row>
    <row r="444" s="2" customFormat="1" ht="16.5" customHeight="1">
      <c r="A444" s="37"/>
      <c r="B444" s="38"/>
      <c r="C444" s="256" t="s">
        <v>575</v>
      </c>
      <c r="D444" s="256" t="s">
        <v>255</v>
      </c>
      <c r="E444" s="257" t="s">
        <v>1616</v>
      </c>
      <c r="F444" s="258" t="s">
        <v>1617</v>
      </c>
      <c r="G444" s="259" t="s">
        <v>412</v>
      </c>
      <c r="H444" s="260">
        <v>2</v>
      </c>
      <c r="I444" s="261"/>
      <c r="J444" s="262">
        <f>ROUND(I444*H444,2)</f>
        <v>0</v>
      </c>
      <c r="K444" s="258" t="s">
        <v>164</v>
      </c>
      <c r="L444" s="263"/>
      <c r="M444" s="264" t="s">
        <v>1</v>
      </c>
      <c r="N444" s="265" t="s">
        <v>43</v>
      </c>
      <c r="O444" s="90"/>
      <c r="P444" s="226">
        <f>O444*H444</f>
        <v>0</v>
      </c>
      <c r="Q444" s="226">
        <v>0.254</v>
      </c>
      <c r="R444" s="226">
        <f>Q444*H444</f>
        <v>0.50800000000000001</v>
      </c>
      <c r="S444" s="226">
        <v>0</v>
      </c>
      <c r="T444" s="227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228" t="s">
        <v>213</v>
      </c>
      <c r="AT444" s="228" t="s">
        <v>255</v>
      </c>
      <c r="AU444" s="228" t="s">
        <v>88</v>
      </c>
      <c r="AY444" s="16" t="s">
        <v>158</v>
      </c>
      <c r="BE444" s="229">
        <f>IF(N444="základní",J444,0)</f>
        <v>0</v>
      </c>
      <c r="BF444" s="229">
        <f>IF(N444="snížená",J444,0)</f>
        <v>0</v>
      </c>
      <c r="BG444" s="229">
        <f>IF(N444="zákl. přenesená",J444,0)</f>
        <v>0</v>
      </c>
      <c r="BH444" s="229">
        <f>IF(N444="sníž. přenesená",J444,0)</f>
        <v>0</v>
      </c>
      <c r="BI444" s="229">
        <f>IF(N444="nulová",J444,0)</f>
        <v>0</v>
      </c>
      <c r="BJ444" s="16" t="s">
        <v>86</v>
      </c>
      <c r="BK444" s="229">
        <f>ROUND(I444*H444,2)</f>
        <v>0</v>
      </c>
      <c r="BL444" s="16" t="s">
        <v>165</v>
      </c>
      <c r="BM444" s="228" t="s">
        <v>1618</v>
      </c>
    </row>
    <row r="445" s="2" customFormat="1">
      <c r="A445" s="37"/>
      <c r="B445" s="38"/>
      <c r="C445" s="39"/>
      <c r="D445" s="230" t="s">
        <v>167</v>
      </c>
      <c r="E445" s="39"/>
      <c r="F445" s="231" t="s">
        <v>1617</v>
      </c>
      <c r="G445" s="39"/>
      <c r="H445" s="39"/>
      <c r="I445" s="232"/>
      <c r="J445" s="39"/>
      <c r="K445" s="39"/>
      <c r="L445" s="43"/>
      <c r="M445" s="233"/>
      <c r="N445" s="234"/>
      <c r="O445" s="90"/>
      <c r="P445" s="90"/>
      <c r="Q445" s="90"/>
      <c r="R445" s="90"/>
      <c r="S445" s="90"/>
      <c r="T445" s="91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16" t="s">
        <v>167</v>
      </c>
      <c r="AU445" s="16" t="s">
        <v>88</v>
      </c>
    </row>
    <row r="446" s="2" customFormat="1" ht="16.5" customHeight="1">
      <c r="A446" s="37"/>
      <c r="B446" s="38"/>
      <c r="C446" s="256" t="s">
        <v>581</v>
      </c>
      <c r="D446" s="256" t="s">
        <v>255</v>
      </c>
      <c r="E446" s="257" t="s">
        <v>1619</v>
      </c>
      <c r="F446" s="258" t="s">
        <v>1620</v>
      </c>
      <c r="G446" s="259" t="s">
        <v>412</v>
      </c>
      <c r="H446" s="260">
        <v>4</v>
      </c>
      <c r="I446" s="261"/>
      <c r="J446" s="262">
        <f>ROUND(I446*H446,2)</f>
        <v>0</v>
      </c>
      <c r="K446" s="258" t="s">
        <v>164</v>
      </c>
      <c r="L446" s="263"/>
      <c r="M446" s="264" t="s">
        <v>1</v>
      </c>
      <c r="N446" s="265" t="s">
        <v>43</v>
      </c>
      <c r="O446" s="90"/>
      <c r="P446" s="226">
        <f>O446*H446</f>
        <v>0</v>
      </c>
      <c r="Q446" s="226">
        <v>1.0129999999999999</v>
      </c>
      <c r="R446" s="226">
        <f>Q446*H446</f>
        <v>4.0519999999999996</v>
      </c>
      <c r="S446" s="226">
        <v>0</v>
      </c>
      <c r="T446" s="227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228" t="s">
        <v>213</v>
      </c>
      <c r="AT446" s="228" t="s">
        <v>255</v>
      </c>
      <c r="AU446" s="228" t="s">
        <v>88</v>
      </c>
      <c r="AY446" s="16" t="s">
        <v>158</v>
      </c>
      <c r="BE446" s="229">
        <f>IF(N446="základní",J446,0)</f>
        <v>0</v>
      </c>
      <c r="BF446" s="229">
        <f>IF(N446="snížená",J446,0)</f>
        <v>0</v>
      </c>
      <c r="BG446" s="229">
        <f>IF(N446="zákl. přenesená",J446,0)</f>
        <v>0</v>
      </c>
      <c r="BH446" s="229">
        <f>IF(N446="sníž. přenesená",J446,0)</f>
        <v>0</v>
      </c>
      <c r="BI446" s="229">
        <f>IF(N446="nulová",J446,0)</f>
        <v>0</v>
      </c>
      <c r="BJ446" s="16" t="s">
        <v>86</v>
      </c>
      <c r="BK446" s="229">
        <f>ROUND(I446*H446,2)</f>
        <v>0</v>
      </c>
      <c r="BL446" s="16" t="s">
        <v>165</v>
      </c>
      <c r="BM446" s="228" t="s">
        <v>1621</v>
      </c>
    </row>
    <row r="447" s="2" customFormat="1">
      <c r="A447" s="37"/>
      <c r="B447" s="38"/>
      <c r="C447" s="39"/>
      <c r="D447" s="230" t="s">
        <v>167</v>
      </c>
      <c r="E447" s="39"/>
      <c r="F447" s="231" t="s">
        <v>1620</v>
      </c>
      <c r="G447" s="39"/>
      <c r="H447" s="39"/>
      <c r="I447" s="232"/>
      <c r="J447" s="39"/>
      <c r="K447" s="39"/>
      <c r="L447" s="43"/>
      <c r="M447" s="233"/>
      <c r="N447" s="234"/>
      <c r="O447" s="90"/>
      <c r="P447" s="90"/>
      <c r="Q447" s="90"/>
      <c r="R447" s="90"/>
      <c r="S447" s="90"/>
      <c r="T447" s="91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T447" s="16" t="s">
        <v>167</v>
      </c>
      <c r="AU447" s="16" t="s">
        <v>88</v>
      </c>
    </row>
    <row r="448" s="2" customFormat="1" ht="16.5" customHeight="1">
      <c r="A448" s="37"/>
      <c r="B448" s="38"/>
      <c r="C448" s="256" t="s">
        <v>586</v>
      </c>
      <c r="D448" s="256" t="s">
        <v>255</v>
      </c>
      <c r="E448" s="257" t="s">
        <v>1622</v>
      </c>
      <c r="F448" s="258" t="s">
        <v>1623</v>
      </c>
      <c r="G448" s="259" t="s">
        <v>412</v>
      </c>
      <c r="H448" s="260">
        <v>2</v>
      </c>
      <c r="I448" s="261"/>
      <c r="J448" s="262">
        <f>ROUND(I448*H448,2)</f>
        <v>0</v>
      </c>
      <c r="K448" s="258" t="s">
        <v>164</v>
      </c>
      <c r="L448" s="263"/>
      <c r="M448" s="264" t="s">
        <v>1</v>
      </c>
      <c r="N448" s="265" t="s">
        <v>43</v>
      </c>
      <c r="O448" s="90"/>
      <c r="P448" s="226">
        <f>O448*H448</f>
        <v>0</v>
      </c>
      <c r="Q448" s="226">
        <v>0.040000000000000001</v>
      </c>
      <c r="R448" s="226">
        <f>Q448*H448</f>
        <v>0.080000000000000002</v>
      </c>
      <c r="S448" s="226">
        <v>0</v>
      </c>
      <c r="T448" s="227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228" t="s">
        <v>213</v>
      </c>
      <c r="AT448" s="228" t="s">
        <v>255</v>
      </c>
      <c r="AU448" s="228" t="s">
        <v>88</v>
      </c>
      <c r="AY448" s="16" t="s">
        <v>158</v>
      </c>
      <c r="BE448" s="229">
        <f>IF(N448="základní",J448,0)</f>
        <v>0</v>
      </c>
      <c r="BF448" s="229">
        <f>IF(N448="snížená",J448,0)</f>
        <v>0</v>
      </c>
      <c r="BG448" s="229">
        <f>IF(N448="zákl. přenesená",J448,0)</f>
        <v>0</v>
      </c>
      <c r="BH448" s="229">
        <f>IF(N448="sníž. přenesená",J448,0)</f>
        <v>0</v>
      </c>
      <c r="BI448" s="229">
        <f>IF(N448="nulová",J448,0)</f>
        <v>0</v>
      </c>
      <c r="BJ448" s="16" t="s">
        <v>86</v>
      </c>
      <c r="BK448" s="229">
        <f>ROUND(I448*H448,2)</f>
        <v>0</v>
      </c>
      <c r="BL448" s="16" t="s">
        <v>165</v>
      </c>
      <c r="BM448" s="228" t="s">
        <v>1624</v>
      </c>
    </row>
    <row r="449" s="2" customFormat="1">
      <c r="A449" s="37"/>
      <c r="B449" s="38"/>
      <c r="C449" s="39"/>
      <c r="D449" s="230" t="s">
        <v>167</v>
      </c>
      <c r="E449" s="39"/>
      <c r="F449" s="231" t="s">
        <v>1623</v>
      </c>
      <c r="G449" s="39"/>
      <c r="H449" s="39"/>
      <c r="I449" s="232"/>
      <c r="J449" s="39"/>
      <c r="K449" s="39"/>
      <c r="L449" s="43"/>
      <c r="M449" s="233"/>
      <c r="N449" s="234"/>
      <c r="O449" s="90"/>
      <c r="P449" s="90"/>
      <c r="Q449" s="90"/>
      <c r="R449" s="90"/>
      <c r="S449" s="90"/>
      <c r="T449" s="91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T449" s="16" t="s">
        <v>167</v>
      </c>
      <c r="AU449" s="16" t="s">
        <v>88</v>
      </c>
    </row>
    <row r="450" s="2" customFormat="1" ht="16.5" customHeight="1">
      <c r="A450" s="37"/>
      <c r="B450" s="38"/>
      <c r="C450" s="256" t="s">
        <v>592</v>
      </c>
      <c r="D450" s="256" t="s">
        <v>255</v>
      </c>
      <c r="E450" s="257" t="s">
        <v>1625</v>
      </c>
      <c r="F450" s="258" t="s">
        <v>1626</v>
      </c>
      <c r="G450" s="259" t="s">
        <v>412</v>
      </c>
      <c r="H450" s="260">
        <v>2</v>
      </c>
      <c r="I450" s="261"/>
      <c r="J450" s="262">
        <f>ROUND(I450*H450,2)</f>
        <v>0</v>
      </c>
      <c r="K450" s="258" t="s">
        <v>164</v>
      </c>
      <c r="L450" s="263"/>
      <c r="M450" s="264" t="s">
        <v>1</v>
      </c>
      <c r="N450" s="265" t="s">
        <v>43</v>
      </c>
      <c r="O450" s="90"/>
      <c r="P450" s="226">
        <f>O450*H450</f>
        <v>0</v>
      </c>
      <c r="Q450" s="226">
        <v>0.54800000000000004</v>
      </c>
      <c r="R450" s="226">
        <f>Q450*H450</f>
        <v>1.0960000000000001</v>
      </c>
      <c r="S450" s="226">
        <v>0</v>
      </c>
      <c r="T450" s="227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228" t="s">
        <v>213</v>
      </c>
      <c r="AT450" s="228" t="s">
        <v>255</v>
      </c>
      <c r="AU450" s="228" t="s">
        <v>88</v>
      </c>
      <c r="AY450" s="16" t="s">
        <v>158</v>
      </c>
      <c r="BE450" s="229">
        <f>IF(N450="základní",J450,0)</f>
        <v>0</v>
      </c>
      <c r="BF450" s="229">
        <f>IF(N450="snížená",J450,0)</f>
        <v>0</v>
      </c>
      <c r="BG450" s="229">
        <f>IF(N450="zákl. přenesená",J450,0)</f>
        <v>0</v>
      </c>
      <c r="BH450" s="229">
        <f>IF(N450="sníž. přenesená",J450,0)</f>
        <v>0</v>
      </c>
      <c r="BI450" s="229">
        <f>IF(N450="nulová",J450,0)</f>
        <v>0</v>
      </c>
      <c r="BJ450" s="16" t="s">
        <v>86</v>
      </c>
      <c r="BK450" s="229">
        <f>ROUND(I450*H450,2)</f>
        <v>0</v>
      </c>
      <c r="BL450" s="16" t="s">
        <v>165</v>
      </c>
      <c r="BM450" s="228" t="s">
        <v>1627</v>
      </c>
    </row>
    <row r="451" s="2" customFormat="1">
      <c r="A451" s="37"/>
      <c r="B451" s="38"/>
      <c r="C451" s="39"/>
      <c r="D451" s="230" t="s">
        <v>167</v>
      </c>
      <c r="E451" s="39"/>
      <c r="F451" s="231" t="s">
        <v>1626</v>
      </c>
      <c r="G451" s="39"/>
      <c r="H451" s="39"/>
      <c r="I451" s="232"/>
      <c r="J451" s="39"/>
      <c r="K451" s="39"/>
      <c r="L451" s="43"/>
      <c r="M451" s="233"/>
      <c r="N451" s="234"/>
      <c r="O451" s="90"/>
      <c r="P451" s="90"/>
      <c r="Q451" s="90"/>
      <c r="R451" s="90"/>
      <c r="S451" s="90"/>
      <c r="T451" s="91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T451" s="16" t="s">
        <v>167</v>
      </c>
      <c r="AU451" s="16" t="s">
        <v>88</v>
      </c>
    </row>
    <row r="452" s="2" customFormat="1" ht="16.5" customHeight="1">
      <c r="A452" s="37"/>
      <c r="B452" s="38"/>
      <c r="C452" s="217" t="s">
        <v>598</v>
      </c>
      <c r="D452" s="217" t="s">
        <v>160</v>
      </c>
      <c r="E452" s="218" t="s">
        <v>1628</v>
      </c>
      <c r="F452" s="219" t="s">
        <v>1629</v>
      </c>
      <c r="G452" s="220" t="s">
        <v>412</v>
      </c>
      <c r="H452" s="221">
        <v>21</v>
      </c>
      <c r="I452" s="222"/>
      <c r="J452" s="223">
        <f>ROUND(I452*H452,2)</f>
        <v>0</v>
      </c>
      <c r="K452" s="219" t="s">
        <v>164</v>
      </c>
      <c r="L452" s="43"/>
      <c r="M452" s="224" t="s">
        <v>1</v>
      </c>
      <c r="N452" s="225" t="s">
        <v>43</v>
      </c>
      <c r="O452" s="90"/>
      <c r="P452" s="226">
        <f>O452*H452</f>
        <v>0</v>
      </c>
      <c r="Q452" s="226">
        <v>0.34089999999999998</v>
      </c>
      <c r="R452" s="226">
        <f>Q452*H452</f>
        <v>7.1588999999999992</v>
      </c>
      <c r="S452" s="226">
        <v>0</v>
      </c>
      <c r="T452" s="227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228" t="s">
        <v>165</v>
      </c>
      <c r="AT452" s="228" t="s">
        <v>160</v>
      </c>
      <c r="AU452" s="228" t="s">
        <v>88</v>
      </c>
      <c r="AY452" s="16" t="s">
        <v>158</v>
      </c>
      <c r="BE452" s="229">
        <f>IF(N452="základní",J452,0)</f>
        <v>0</v>
      </c>
      <c r="BF452" s="229">
        <f>IF(N452="snížená",J452,0)</f>
        <v>0</v>
      </c>
      <c r="BG452" s="229">
        <f>IF(N452="zákl. přenesená",J452,0)</f>
        <v>0</v>
      </c>
      <c r="BH452" s="229">
        <f>IF(N452="sníž. přenesená",J452,0)</f>
        <v>0</v>
      </c>
      <c r="BI452" s="229">
        <f>IF(N452="nulová",J452,0)</f>
        <v>0</v>
      </c>
      <c r="BJ452" s="16" t="s">
        <v>86</v>
      </c>
      <c r="BK452" s="229">
        <f>ROUND(I452*H452,2)</f>
        <v>0</v>
      </c>
      <c r="BL452" s="16" t="s">
        <v>165</v>
      </c>
      <c r="BM452" s="228" t="s">
        <v>1630</v>
      </c>
    </row>
    <row r="453" s="2" customFormat="1">
      <c r="A453" s="37"/>
      <c r="B453" s="38"/>
      <c r="C453" s="39"/>
      <c r="D453" s="230" t="s">
        <v>167</v>
      </c>
      <c r="E453" s="39"/>
      <c r="F453" s="231" t="s">
        <v>1631</v>
      </c>
      <c r="G453" s="39"/>
      <c r="H453" s="39"/>
      <c r="I453" s="232"/>
      <c r="J453" s="39"/>
      <c r="K453" s="39"/>
      <c r="L453" s="43"/>
      <c r="M453" s="233"/>
      <c r="N453" s="234"/>
      <c r="O453" s="90"/>
      <c r="P453" s="90"/>
      <c r="Q453" s="90"/>
      <c r="R453" s="90"/>
      <c r="S453" s="90"/>
      <c r="T453" s="91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16" t="s">
        <v>167</v>
      </c>
      <c r="AU453" s="16" t="s">
        <v>88</v>
      </c>
    </row>
    <row r="454" s="14" customFormat="1">
      <c r="A454" s="14"/>
      <c r="B454" s="246"/>
      <c r="C454" s="247"/>
      <c r="D454" s="230" t="s">
        <v>169</v>
      </c>
      <c r="E454" s="248" t="s">
        <v>1</v>
      </c>
      <c r="F454" s="249" t="s">
        <v>1632</v>
      </c>
      <c r="G454" s="247"/>
      <c r="H454" s="248" t="s">
        <v>1</v>
      </c>
      <c r="I454" s="250"/>
      <c r="J454" s="247"/>
      <c r="K454" s="247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169</v>
      </c>
      <c r="AU454" s="255" t="s">
        <v>88</v>
      </c>
      <c r="AV454" s="14" t="s">
        <v>86</v>
      </c>
      <c r="AW454" s="14" t="s">
        <v>33</v>
      </c>
      <c r="AX454" s="14" t="s">
        <v>78</v>
      </c>
      <c r="AY454" s="255" t="s">
        <v>158</v>
      </c>
    </row>
    <row r="455" s="13" customFormat="1">
      <c r="A455" s="13"/>
      <c r="B455" s="235"/>
      <c r="C455" s="236"/>
      <c r="D455" s="230" t="s">
        <v>169</v>
      </c>
      <c r="E455" s="237" t="s">
        <v>1</v>
      </c>
      <c r="F455" s="238" t="s">
        <v>1633</v>
      </c>
      <c r="G455" s="236"/>
      <c r="H455" s="239">
        <v>11</v>
      </c>
      <c r="I455" s="240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5" t="s">
        <v>169</v>
      </c>
      <c r="AU455" s="245" t="s">
        <v>88</v>
      </c>
      <c r="AV455" s="13" t="s">
        <v>88</v>
      </c>
      <c r="AW455" s="13" t="s">
        <v>33</v>
      </c>
      <c r="AX455" s="13" t="s">
        <v>78</v>
      </c>
      <c r="AY455" s="245" t="s">
        <v>158</v>
      </c>
    </row>
    <row r="456" s="13" customFormat="1">
      <c r="A456" s="13"/>
      <c r="B456" s="235"/>
      <c r="C456" s="236"/>
      <c r="D456" s="230" t="s">
        <v>169</v>
      </c>
      <c r="E456" s="237" t="s">
        <v>1</v>
      </c>
      <c r="F456" s="238" t="s">
        <v>1634</v>
      </c>
      <c r="G456" s="236"/>
      <c r="H456" s="239">
        <v>3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169</v>
      </c>
      <c r="AU456" s="245" t="s">
        <v>88</v>
      </c>
      <c r="AV456" s="13" t="s">
        <v>88</v>
      </c>
      <c r="AW456" s="13" t="s">
        <v>33</v>
      </c>
      <c r="AX456" s="13" t="s">
        <v>78</v>
      </c>
      <c r="AY456" s="245" t="s">
        <v>158</v>
      </c>
    </row>
    <row r="457" s="13" customFormat="1">
      <c r="A457" s="13"/>
      <c r="B457" s="235"/>
      <c r="C457" s="236"/>
      <c r="D457" s="230" t="s">
        <v>169</v>
      </c>
      <c r="E457" s="237" t="s">
        <v>1</v>
      </c>
      <c r="F457" s="238" t="s">
        <v>1635</v>
      </c>
      <c r="G457" s="236"/>
      <c r="H457" s="239">
        <v>4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5" t="s">
        <v>169</v>
      </c>
      <c r="AU457" s="245" t="s">
        <v>88</v>
      </c>
      <c r="AV457" s="13" t="s">
        <v>88</v>
      </c>
      <c r="AW457" s="13" t="s">
        <v>33</v>
      </c>
      <c r="AX457" s="13" t="s">
        <v>78</v>
      </c>
      <c r="AY457" s="245" t="s">
        <v>158</v>
      </c>
    </row>
    <row r="458" s="13" customFormat="1">
      <c r="A458" s="13"/>
      <c r="B458" s="235"/>
      <c r="C458" s="236"/>
      <c r="D458" s="230" t="s">
        <v>169</v>
      </c>
      <c r="E458" s="237" t="s">
        <v>1</v>
      </c>
      <c r="F458" s="238" t="s">
        <v>1636</v>
      </c>
      <c r="G458" s="236"/>
      <c r="H458" s="239">
        <v>3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5" t="s">
        <v>169</v>
      </c>
      <c r="AU458" s="245" t="s">
        <v>88</v>
      </c>
      <c r="AV458" s="13" t="s">
        <v>88</v>
      </c>
      <c r="AW458" s="13" t="s">
        <v>33</v>
      </c>
      <c r="AX458" s="13" t="s">
        <v>78</v>
      </c>
      <c r="AY458" s="245" t="s">
        <v>158</v>
      </c>
    </row>
    <row r="459" s="2" customFormat="1" ht="16.5" customHeight="1">
      <c r="A459" s="37"/>
      <c r="B459" s="38"/>
      <c r="C459" s="256" t="s">
        <v>603</v>
      </c>
      <c r="D459" s="256" t="s">
        <v>255</v>
      </c>
      <c r="E459" s="257" t="s">
        <v>1637</v>
      </c>
      <c r="F459" s="258" t="s">
        <v>1638</v>
      </c>
      <c r="G459" s="259" t="s">
        <v>412</v>
      </c>
      <c r="H459" s="260">
        <v>21</v>
      </c>
      <c r="I459" s="261"/>
      <c r="J459" s="262">
        <f>ROUND(I459*H459,2)</f>
        <v>0</v>
      </c>
      <c r="K459" s="258" t="s">
        <v>164</v>
      </c>
      <c r="L459" s="263"/>
      <c r="M459" s="264" t="s">
        <v>1</v>
      </c>
      <c r="N459" s="265" t="s">
        <v>43</v>
      </c>
      <c r="O459" s="90"/>
      <c r="P459" s="226">
        <f>O459*H459</f>
        <v>0</v>
      </c>
      <c r="Q459" s="226">
        <v>0.071999999999999995</v>
      </c>
      <c r="R459" s="226">
        <f>Q459*H459</f>
        <v>1.5119999999999998</v>
      </c>
      <c r="S459" s="226">
        <v>0</v>
      </c>
      <c r="T459" s="227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228" t="s">
        <v>213</v>
      </c>
      <c r="AT459" s="228" t="s">
        <v>255</v>
      </c>
      <c r="AU459" s="228" t="s">
        <v>88</v>
      </c>
      <c r="AY459" s="16" t="s">
        <v>158</v>
      </c>
      <c r="BE459" s="229">
        <f>IF(N459="základní",J459,0)</f>
        <v>0</v>
      </c>
      <c r="BF459" s="229">
        <f>IF(N459="snížená",J459,0)</f>
        <v>0</v>
      </c>
      <c r="BG459" s="229">
        <f>IF(N459="zákl. přenesená",J459,0)</f>
        <v>0</v>
      </c>
      <c r="BH459" s="229">
        <f>IF(N459="sníž. přenesená",J459,0)</f>
        <v>0</v>
      </c>
      <c r="BI459" s="229">
        <f>IF(N459="nulová",J459,0)</f>
        <v>0</v>
      </c>
      <c r="BJ459" s="16" t="s">
        <v>86</v>
      </c>
      <c r="BK459" s="229">
        <f>ROUND(I459*H459,2)</f>
        <v>0</v>
      </c>
      <c r="BL459" s="16" t="s">
        <v>165</v>
      </c>
      <c r="BM459" s="228" t="s">
        <v>1639</v>
      </c>
    </row>
    <row r="460" s="2" customFormat="1">
      <c r="A460" s="37"/>
      <c r="B460" s="38"/>
      <c r="C460" s="39"/>
      <c r="D460" s="230" t="s">
        <v>167</v>
      </c>
      <c r="E460" s="39"/>
      <c r="F460" s="231" t="s">
        <v>1638</v>
      </c>
      <c r="G460" s="39"/>
      <c r="H460" s="39"/>
      <c r="I460" s="232"/>
      <c r="J460" s="39"/>
      <c r="K460" s="39"/>
      <c r="L460" s="43"/>
      <c r="M460" s="233"/>
      <c r="N460" s="234"/>
      <c r="O460" s="90"/>
      <c r="P460" s="90"/>
      <c r="Q460" s="90"/>
      <c r="R460" s="90"/>
      <c r="S460" s="90"/>
      <c r="T460" s="91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16" t="s">
        <v>167</v>
      </c>
      <c r="AU460" s="16" t="s">
        <v>88</v>
      </c>
    </row>
    <row r="461" s="2" customFormat="1" ht="16.5" customHeight="1">
      <c r="A461" s="37"/>
      <c r="B461" s="38"/>
      <c r="C461" s="256" t="s">
        <v>612</v>
      </c>
      <c r="D461" s="256" t="s">
        <v>255</v>
      </c>
      <c r="E461" s="257" t="s">
        <v>1640</v>
      </c>
      <c r="F461" s="258" t="s">
        <v>1641</v>
      </c>
      <c r="G461" s="259" t="s">
        <v>412</v>
      </c>
      <c r="H461" s="260">
        <v>21</v>
      </c>
      <c r="I461" s="261"/>
      <c r="J461" s="262">
        <f>ROUND(I461*H461,2)</f>
        <v>0</v>
      </c>
      <c r="K461" s="258" t="s">
        <v>164</v>
      </c>
      <c r="L461" s="263"/>
      <c r="M461" s="264" t="s">
        <v>1</v>
      </c>
      <c r="N461" s="265" t="s">
        <v>43</v>
      </c>
      <c r="O461" s="90"/>
      <c r="P461" s="226">
        <f>O461*H461</f>
        <v>0</v>
      </c>
      <c r="Q461" s="226">
        <v>0.080000000000000002</v>
      </c>
      <c r="R461" s="226">
        <f>Q461*H461</f>
        <v>1.6799999999999999</v>
      </c>
      <c r="S461" s="226">
        <v>0</v>
      </c>
      <c r="T461" s="227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28" t="s">
        <v>213</v>
      </c>
      <c r="AT461" s="228" t="s">
        <v>255</v>
      </c>
      <c r="AU461" s="228" t="s">
        <v>88</v>
      </c>
      <c r="AY461" s="16" t="s">
        <v>158</v>
      </c>
      <c r="BE461" s="229">
        <f>IF(N461="základní",J461,0)</f>
        <v>0</v>
      </c>
      <c r="BF461" s="229">
        <f>IF(N461="snížená",J461,0)</f>
        <v>0</v>
      </c>
      <c r="BG461" s="229">
        <f>IF(N461="zákl. přenesená",J461,0)</f>
        <v>0</v>
      </c>
      <c r="BH461" s="229">
        <f>IF(N461="sníž. přenesená",J461,0)</f>
        <v>0</v>
      </c>
      <c r="BI461" s="229">
        <f>IF(N461="nulová",J461,0)</f>
        <v>0</v>
      </c>
      <c r="BJ461" s="16" t="s">
        <v>86</v>
      </c>
      <c r="BK461" s="229">
        <f>ROUND(I461*H461,2)</f>
        <v>0</v>
      </c>
      <c r="BL461" s="16" t="s">
        <v>165</v>
      </c>
      <c r="BM461" s="228" t="s">
        <v>1642</v>
      </c>
    </row>
    <row r="462" s="2" customFormat="1">
      <c r="A462" s="37"/>
      <c r="B462" s="38"/>
      <c r="C462" s="39"/>
      <c r="D462" s="230" t="s">
        <v>167</v>
      </c>
      <c r="E462" s="39"/>
      <c r="F462" s="231" t="s">
        <v>1641</v>
      </c>
      <c r="G462" s="39"/>
      <c r="H462" s="39"/>
      <c r="I462" s="232"/>
      <c r="J462" s="39"/>
      <c r="K462" s="39"/>
      <c r="L462" s="43"/>
      <c r="M462" s="233"/>
      <c r="N462" s="234"/>
      <c r="O462" s="90"/>
      <c r="P462" s="90"/>
      <c r="Q462" s="90"/>
      <c r="R462" s="90"/>
      <c r="S462" s="90"/>
      <c r="T462" s="91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16" t="s">
        <v>167</v>
      </c>
      <c r="AU462" s="16" t="s">
        <v>88</v>
      </c>
    </row>
    <row r="463" s="2" customFormat="1" ht="16.5" customHeight="1">
      <c r="A463" s="37"/>
      <c r="B463" s="38"/>
      <c r="C463" s="256" t="s">
        <v>618</v>
      </c>
      <c r="D463" s="256" t="s">
        <v>255</v>
      </c>
      <c r="E463" s="257" t="s">
        <v>1643</v>
      </c>
      <c r="F463" s="258" t="s">
        <v>1644</v>
      </c>
      <c r="G463" s="259" t="s">
        <v>412</v>
      </c>
      <c r="H463" s="260">
        <v>21</v>
      </c>
      <c r="I463" s="261"/>
      <c r="J463" s="262">
        <f>ROUND(I463*H463,2)</f>
        <v>0</v>
      </c>
      <c r="K463" s="258" t="s">
        <v>164</v>
      </c>
      <c r="L463" s="263"/>
      <c r="M463" s="264" t="s">
        <v>1</v>
      </c>
      <c r="N463" s="265" t="s">
        <v>43</v>
      </c>
      <c r="O463" s="90"/>
      <c r="P463" s="226">
        <f>O463*H463</f>
        <v>0</v>
      </c>
      <c r="Q463" s="226">
        <v>0.111</v>
      </c>
      <c r="R463" s="226">
        <f>Q463*H463</f>
        <v>2.331</v>
      </c>
      <c r="S463" s="226">
        <v>0</v>
      </c>
      <c r="T463" s="227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228" t="s">
        <v>213</v>
      </c>
      <c r="AT463" s="228" t="s">
        <v>255</v>
      </c>
      <c r="AU463" s="228" t="s">
        <v>88</v>
      </c>
      <c r="AY463" s="16" t="s">
        <v>158</v>
      </c>
      <c r="BE463" s="229">
        <f>IF(N463="základní",J463,0)</f>
        <v>0</v>
      </c>
      <c r="BF463" s="229">
        <f>IF(N463="snížená",J463,0)</f>
        <v>0</v>
      </c>
      <c r="BG463" s="229">
        <f>IF(N463="zákl. přenesená",J463,0)</f>
        <v>0</v>
      </c>
      <c r="BH463" s="229">
        <f>IF(N463="sníž. přenesená",J463,0)</f>
        <v>0</v>
      </c>
      <c r="BI463" s="229">
        <f>IF(N463="nulová",J463,0)</f>
        <v>0</v>
      </c>
      <c r="BJ463" s="16" t="s">
        <v>86</v>
      </c>
      <c r="BK463" s="229">
        <f>ROUND(I463*H463,2)</f>
        <v>0</v>
      </c>
      <c r="BL463" s="16" t="s">
        <v>165</v>
      </c>
      <c r="BM463" s="228" t="s">
        <v>1645</v>
      </c>
    </row>
    <row r="464" s="2" customFormat="1">
      <c r="A464" s="37"/>
      <c r="B464" s="38"/>
      <c r="C464" s="39"/>
      <c r="D464" s="230" t="s">
        <v>167</v>
      </c>
      <c r="E464" s="39"/>
      <c r="F464" s="231" t="s">
        <v>1644</v>
      </c>
      <c r="G464" s="39"/>
      <c r="H464" s="39"/>
      <c r="I464" s="232"/>
      <c r="J464" s="39"/>
      <c r="K464" s="39"/>
      <c r="L464" s="43"/>
      <c r="M464" s="233"/>
      <c r="N464" s="234"/>
      <c r="O464" s="90"/>
      <c r="P464" s="90"/>
      <c r="Q464" s="90"/>
      <c r="R464" s="90"/>
      <c r="S464" s="90"/>
      <c r="T464" s="91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16" t="s">
        <v>167</v>
      </c>
      <c r="AU464" s="16" t="s">
        <v>88</v>
      </c>
    </row>
    <row r="465" s="2" customFormat="1" ht="16.5" customHeight="1">
      <c r="A465" s="37"/>
      <c r="B465" s="38"/>
      <c r="C465" s="256" t="s">
        <v>622</v>
      </c>
      <c r="D465" s="256" t="s">
        <v>255</v>
      </c>
      <c r="E465" s="257" t="s">
        <v>1646</v>
      </c>
      <c r="F465" s="258" t="s">
        <v>1647</v>
      </c>
      <c r="G465" s="259" t="s">
        <v>412</v>
      </c>
      <c r="H465" s="260">
        <v>21</v>
      </c>
      <c r="I465" s="261"/>
      <c r="J465" s="262">
        <f>ROUND(I465*H465,2)</f>
        <v>0</v>
      </c>
      <c r="K465" s="258" t="s">
        <v>164</v>
      </c>
      <c r="L465" s="263"/>
      <c r="M465" s="264" t="s">
        <v>1</v>
      </c>
      <c r="N465" s="265" t="s">
        <v>43</v>
      </c>
      <c r="O465" s="90"/>
      <c r="P465" s="226">
        <f>O465*H465</f>
        <v>0</v>
      </c>
      <c r="Q465" s="226">
        <v>0.027</v>
      </c>
      <c r="R465" s="226">
        <f>Q465*H465</f>
        <v>0.56699999999999995</v>
      </c>
      <c r="S465" s="226">
        <v>0</v>
      </c>
      <c r="T465" s="227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228" t="s">
        <v>213</v>
      </c>
      <c r="AT465" s="228" t="s">
        <v>255</v>
      </c>
      <c r="AU465" s="228" t="s">
        <v>88</v>
      </c>
      <c r="AY465" s="16" t="s">
        <v>158</v>
      </c>
      <c r="BE465" s="229">
        <f>IF(N465="základní",J465,0)</f>
        <v>0</v>
      </c>
      <c r="BF465" s="229">
        <f>IF(N465="snížená",J465,0)</f>
        <v>0</v>
      </c>
      <c r="BG465" s="229">
        <f>IF(N465="zákl. přenesená",J465,0)</f>
        <v>0</v>
      </c>
      <c r="BH465" s="229">
        <f>IF(N465="sníž. přenesená",J465,0)</f>
        <v>0</v>
      </c>
      <c r="BI465" s="229">
        <f>IF(N465="nulová",J465,0)</f>
        <v>0</v>
      </c>
      <c r="BJ465" s="16" t="s">
        <v>86</v>
      </c>
      <c r="BK465" s="229">
        <f>ROUND(I465*H465,2)</f>
        <v>0</v>
      </c>
      <c r="BL465" s="16" t="s">
        <v>165</v>
      </c>
      <c r="BM465" s="228" t="s">
        <v>1648</v>
      </c>
    </row>
    <row r="466" s="2" customFormat="1">
      <c r="A466" s="37"/>
      <c r="B466" s="38"/>
      <c r="C466" s="39"/>
      <c r="D466" s="230" t="s">
        <v>167</v>
      </c>
      <c r="E466" s="39"/>
      <c r="F466" s="231" t="s">
        <v>1647</v>
      </c>
      <c r="G466" s="39"/>
      <c r="H466" s="39"/>
      <c r="I466" s="232"/>
      <c r="J466" s="39"/>
      <c r="K466" s="39"/>
      <c r="L466" s="43"/>
      <c r="M466" s="233"/>
      <c r="N466" s="234"/>
      <c r="O466" s="90"/>
      <c r="P466" s="90"/>
      <c r="Q466" s="90"/>
      <c r="R466" s="90"/>
      <c r="S466" s="90"/>
      <c r="T466" s="91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16" t="s">
        <v>167</v>
      </c>
      <c r="AU466" s="16" t="s">
        <v>88</v>
      </c>
    </row>
    <row r="467" s="2" customFormat="1" ht="16.5" customHeight="1">
      <c r="A467" s="37"/>
      <c r="B467" s="38"/>
      <c r="C467" s="256" t="s">
        <v>628</v>
      </c>
      <c r="D467" s="256" t="s">
        <v>255</v>
      </c>
      <c r="E467" s="257" t="s">
        <v>1649</v>
      </c>
      <c r="F467" s="258" t="s">
        <v>1650</v>
      </c>
      <c r="G467" s="259" t="s">
        <v>412</v>
      </c>
      <c r="H467" s="260">
        <v>21</v>
      </c>
      <c r="I467" s="261"/>
      <c r="J467" s="262">
        <f>ROUND(I467*H467,2)</f>
        <v>0</v>
      </c>
      <c r="K467" s="258" t="s">
        <v>164</v>
      </c>
      <c r="L467" s="263"/>
      <c r="M467" s="264" t="s">
        <v>1</v>
      </c>
      <c r="N467" s="265" t="s">
        <v>43</v>
      </c>
      <c r="O467" s="90"/>
      <c r="P467" s="226">
        <f>O467*H467</f>
        <v>0</v>
      </c>
      <c r="Q467" s="226">
        <v>0.0040000000000000001</v>
      </c>
      <c r="R467" s="226">
        <f>Q467*H467</f>
        <v>0.084000000000000005</v>
      </c>
      <c r="S467" s="226">
        <v>0</v>
      </c>
      <c r="T467" s="227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228" t="s">
        <v>213</v>
      </c>
      <c r="AT467" s="228" t="s">
        <v>255</v>
      </c>
      <c r="AU467" s="228" t="s">
        <v>88</v>
      </c>
      <c r="AY467" s="16" t="s">
        <v>158</v>
      </c>
      <c r="BE467" s="229">
        <f>IF(N467="základní",J467,0)</f>
        <v>0</v>
      </c>
      <c r="BF467" s="229">
        <f>IF(N467="snížená",J467,0)</f>
        <v>0</v>
      </c>
      <c r="BG467" s="229">
        <f>IF(N467="zákl. přenesená",J467,0)</f>
        <v>0</v>
      </c>
      <c r="BH467" s="229">
        <f>IF(N467="sníž. přenesená",J467,0)</f>
        <v>0</v>
      </c>
      <c r="BI467" s="229">
        <f>IF(N467="nulová",J467,0)</f>
        <v>0</v>
      </c>
      <c r="BJ467" s="16" t="s">
        <v>86</v>
      </c>
      <c r="BK467" s="229">
        <f>ROUND(I467*H467,2)</f>
        <v>0</v>
      </c>
      <c r="BL467" s="16" t="s">
        <v>165</v>
      </c>
      <c r="BM467" s="228" t="s">
        <v>1651</v>
      </c>
    </row>
    <row r="468" s="2" customFormat="1">
      <c r="A468" s="37"/>
      <c r="B468" s="38"/>
      <c r="C468" s="39"/>
      <c r="D468" s="230" t="s">
        <v>167</v>
      </c>
      <c r="E468" s="39"/>
      <c r="F468" s="231" t="s">
        <v>1650</v>
      </c>
      <c r="G468" s="39"/>
      <c r="H468" s="39"/>
      <c r="I468" s="232"/>
      <c r="J468" s="39"/>
      <c r="K468" s="39"/>
      <c r="L468" s="43"/>
      <c r="M468" s="233"/>
      <c r="N468" s="234"/>
      <c r="O468" s="90"/>
      <c r="P468" s="90"/>
      <c r="Q468" s="90"/>
      <c r="R468" s="90"/>
      <c r="S468" s="90"/>
      <c r="T468" s="91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16" t="s">
        <v>167</v>
      </c>
      <c r="AU468" s="16" t="s">
        <v>88</v>
      </c>
    </row>
    <row r="469" s="2" customFormat="1" ht="16.5" customHeight="1">
      <c r="A469" s="37"/>
      <c r="B469" s="38"/>
      <c r="C469" s="217" t="s">
        <v>633</v>
      </c>
      <c r="D469" s="217" t="s">
        <v>160</v>
      </c>
      <c r="E469" s="218" t="s">
        <v>1652</v>
      </c>
      <c r="F469" s="219" t="s">
        <v>1653</v>
      </c>
      <c r="G469" s="220" t="s">
        <v>412</v>
      </c>
      <c r="H469" s="221">
        <v>2</v>
      </c>
      <c r="I469" s="222"/>
      <c r="J469" s="223">
        <f>ROUND(I469*H469,2)</f>
        <v>0</v>
      </c>
      <c r="K469" s="219" t="s">
        <v>1</v>
      </c>
      <c r="L469" s="43"/>
      <c r="M469" s="224" t="s">
        <v>1</v>
      </c>
      <c r="N469" s="225" t="s">
        <v>43</v>
      </c>
      <c r="O469" s="90"/>
      <c r="P469" s="226">
        <f>O469*H469</f>
        <v>0</v>
      </c>
      <c r="Q469" s="226">
        <v>0.14494000000000001</v>
      </c>
      <c r="R469" s="226">
        <f>Q469*H469</f>
        <v>0.28988000000000003</v>
      </c>
      <c r="S469" s="226">
        <v>0</v>
      </c>
      <c r="T469" s="227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228" t="s">
        <v>165</v>
      </c>
      <c r="AT469" s="228" t="s">
        <v>160</v>
      </c>
      <c r="AU469" s="228" t="s">
        <v>88</v>
      </c>
      <c r="AY469" s="16" t="s">
        <v>158</v>
      </c>
      <c r="BE469" s="229">
        <f>IF(N469="základní",J469,0)</f>
        <v>0</v>
      </c>
      <c r="BF469" s="229">
        <f>IF(N469="snížená",J469,0)</f>
        <v>0</v>
      </c>
      <c r="BG469" s="229">
        <f>IF(N469="zákl. přenesená",J469,0)</f>
        <v>0</v>
      </c>
      <c r="BH469" s="229">
        <f>IF(N469="sníž. přenesená",J469,0)</f>
        <v>0</v>
      </c>
      <c r="BI469" s="229">
        <f>IF(N469="nulová",J469,0)</f>
        <v>0</v>
      </c>
      <c r="BJ469" s="16" t="s">
        <v>86</v>
      </c>
      <c r="BK469" s="229">
        <f>ROUND(I469*H469,2)</f>
        <v>0</v>
      </c>
      <c r="BL469" s="16" t="s">
        <v>165</v>
      </c>
      <c r="BM469" s="228" t="s">
        <v>1654</v>
      </c>
    </row>
    <row r="470" s="2" customFormat="1">
      <c r="A470" s="37"/>
      <c r="B470" s="38"/>
      <c r="C470" s="39"/>
      <c r="D470" s="230" t="s">
        <v>167</v>
      </c>
      <c r="E470" s="39"/>
      <c r="F470" s="231" t="s">
        <v>1653</v>
      </c>
      <c r="G470" s="39"/>
      <c r="H470" s="39"/>
      <c r="I470" s="232"/>
      <c r="J470" s="39"/>
      <c r="K470" s="39"/>
      <c r="L470" s="43"/>
      <c r="M470" s="233"/>
      <c r="N470" s="234"/>
      <c r="O470" s="90"/>
      <c r="P470" s="90"/>
      <c r="Q470" s="90"/>
      <c r="R470" s="90"/>
      <c r="S470" s="90"/>
      <c r="T470" s="91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T470" s="16" t="s">
        <v>167</v>
      </c>
      <c r="AU470" s="16" t="s">
        <v>88</v>
      </c>
    </row>
    <row r="471" s="14" customFormat="1">
      <c r="A471" s="14"/>
      <c r="B471" s="246"/>
      <c r="C471" s="247"/>
      <c r="D471" s="230" t="s">
        <v>169</v>
      </c>
      <c r="E471" s="248" t="s">
        <v>1</v>
      </c>
      <c r="F471" s="249" t="s">
        <v>1655</v>
      </c>
      <c r="G471" s="247"/>
      <c r="H471" s="248" t="s">
        <v>1</v>
      </c>
      <c r="I471" s="250"/>
      <c r="J471" s="247"/>
      <c r="K471" s="247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169</v>
      </c>
      <c r="AU471" s="255" t="s">
        <v>88</v>
      </c>
      <c r="AV471" s="14" t="s">
        <v>86</v>
      </c>
      <c r="AW471" s="14" t="s">
        <v>33</v>
      </c>
      <c r="AX471" s="14" t="s">
        <v>78</v>
      </c>
      <c r="AY471" s="255" t="s">
        <v>158</v>
      </c>
    </row>
    <row r="472" s="13" customFormat="1">
      <c r="A472" s="13"/>
      <c r="B472" s="235"/>
      <c r="C472" s="236"/>
      <c r="D472" s="230" t="s">
        <v>169</v>
      </c>
      <c r="E472" s="237" t="s">
        <v>1</v>
      </c>
      <c r="F472" s="238" t="s">
        <v>1397</v>
      </c>
      <c r="G472" s="236"/>
      <c r="H472" s="239">
        <v>2</v>
      </c>
      <c r="I472" s="240"/>
      <c r="J472" s="236"/>
      <c r="K472" s="236"/>
      <c r="L472" s="241"/>
      <c r="M472" s="242"/>
      <c r="N472" s="243"/>
      <c r="O472" s="243"/>
      <c r="P472" s="243"/>
      <c r="Q472" s="243"/>
      <c r="R472" s="243"/>
      <c r="S472" s="243"/>
      <c r="T472" s="24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5" t="s">
        <v>169</v>
      </c>
      <c r="AU472" s="245" t="s">
        <v>88</v>
      </c>
      <c r="AV472" s="13" t="s">
        <v>88</v>
      </c>
      <c r="AW472" s="13" t="s">
        <v>33</v>
      </c>
      <c r="AX472" s="13" t="s">
        <v>78</v>
      </c>
      <c r="AY472" s="245" t="s">
        <v>158</v>
      </c>
    </row>
    <row r="473" s="2" customFormat="1" ht="16.5" customHeight="1">
      <c r="A473" s="37"/>
      <c r="B473" s="38"/>
      <c r="C473" s="256" t="s">
        <v>639</v>
      </c>
      <c r="D473" s="256" t="s">
        <v>255</v>
      </c>
      <c r="E473" s="257" t="s">
        <v>1656</v>
      </c>
      <c r="F473" s="258" t="s">
        <v>1657</v>
      </c>
      <c r="G473" s="259" t="s">
        <v>412</v>
      </c>
      <c r="H473" s="260">
        <v>2</v>
      </c>
      <c r="I473" s="261"/>
      <c r="J473" s="262">
        <f>ROUND(I473*H473,2)</f>
        <v>0</v>
      </c>
      <c r="K473" s="258" t="s">
        <v>164</v>
      </c>
      <c r="L473" s="263"/>
      <c r="M473" s="264" t="s">
        <v>1</v>
      </c>
      <c r="N473" s="265" t="s">
        <v>43</v>
      </c>
      <c r="O473" s="90"/>
      <c r="P473" s="226">
        <f>O473*H473</f>
        <v>0</v>
      </c>
      <c r="Q473" s="226">
        <v>0.0114</v>
      </c>
      <c r="R473" s="226">
        <f>Q473*H473</f>
        <v>0.022800000000000001</v>
      </c>
      <c r="S473" s="226">
        <v>0</v>
      </c>
      <c r="T473" s="227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228" t="s">
        <v>213</v>
      </c>
      <c r="AT473" s="228" t="s">
        <v>255</v>
      </c>
      <c r="AU473" s="228" t="s">
        <v>88</v>
      </c>
      <c r="AY473" s="16" t="s">
        <v>158</v>
      </c>
      <c r="BE473" s="229">
        <f>IF(N473="základní",J473,0)</f>
        <v>0</v>
      </c>
      <c r="BF473" s="229">
        <f>IF(N473="snížená",J473,0)</f>
        <v>0</v>
      </c>
      <c r="BG473" s="229">
        <f>IF(N473="zákl. přenesená",J473,0)</f>
        <v>0</v>
      </c>
      <c r="BH473" s="229">
        <f>IF(N473="sníž. přenesená",J473,0)</f>
        <v>0</v>
      </c>
      <c r="BI473" s="229">
        <f>IF(N473="nulová",J473,0)</f>
        <v>0</v>
      </c>
      <c r="BJ473" s="16" t="s">
        <v>86</v>
      </c>
      <c r="BK473" s="229">
        <f>ROUND(I473*H473,2)</f>
        <v>0</v>
      </c>
      <c r="BL473" s="16" t="s">
        <v>165</v>
      </c>
      <c r="BM473" s="228" t="s">
        <v>1658</v>
      </c>
    </row>
    <row r="474" s="2" customFormat="1">
      <c r="A474" s="37"/>
      <c r="B474" s="38"/>
      <c r="C474" s="39"/>
      <c r="D474" s="230" t="s">
        <v>167</v>
      </c>
      <c r="E474" s="39"/>
      <c r="F474" s="231" t="s">
        <v>1659</v>
      </c>
      <c r="G474" s="39"/>
      <c r="H474" s="39"/>
      <c r="I474" s="232"/>
      <c r="J474" s="39"/>
      <c r="K474" s="39"/>
      <c r="L474" s="43"/>
      <c r="M474" s="233"/>
      <c r="N474" s="234"/>
      <c r="O474" s="90"/>
      <c r="P474" s="90"/>
      <c r="Q474" s="90"/>
      <c r="R474" s="90"/>
      <c r="S474" s="90"/>
      <c r="T474" s="91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T474" s="16" t="s">
        <v>167</v>
      </c>
      <c r="AU474" s="16" t="s">
        <v>88</v>
      </c>
    </row>
    <row r="475" s="2" customFormat="1" ht="16.5" customHeight="1">
      <c r="A475" s="37"/>
      <c r="B475" s="38"/>
      <c r="C475" s="217" t="s">
        <v>645</v>
      </c>
      <c r="D475" s="217" t="s">
        <v>160</v>
      </c>
      <c r="E475" s="218" t="s">
        <v>1660</v>
      </c>
      <c r="F475" s="219" t="s">
        <v>1661</v>
      </c>
      <c r="G475" s="220" t="s">
        <v>412</v>
      </c>
      <c r="H475" s="221">
        <v>23</v>
      </c>
      <c r="I475" s="222"/>
      <c r="J475" s="223">
        <f>ROUND(I475*H475,2)</f>
        <v>0</v>
      </c>
      <c r="K475" s="219" t="s">
        <v>164</v>
      </c>
      <c r="L475" s="43"/>
      <c r="M475" s="224" t="s">
        <v>1</v>
      </c>
      <c r="N475" s="225" t="s">
        <v>43</v>
      </c>
      <c r="O475" s="90"/>
      <c r="P475" s="226">
        <f>O475*H475</f>
        <v>0</v>
      </c>
      <c r="Q475" s="226">
        <v>0.21734000000000001</v>
      </c>
      <c r="R475" s="226">
        <f>Q475*H475</f>
        <v>4.9988200000000003</v>
      </c>
      <c r="S475" s="226">
        <v>0</v>
      </c>
      <c r="T475" s="227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228" t="s">
        <v>165</v>
      </c>
      <c r="AT475" s="228" t="s">
        <v>160</v>
      </c>
      <c r="AU475" s="228" t="s">
        <v>88</v>
      </c>
      <c r="AY475" s="16" t="s">
        <v>158</v>
      </c>
      <c r="BE475" s="229">
        <f>IF(N475="základní",J475,0)</f>
        <v>0</v>
      </c>
      <c r="BF475" s="229">
        <f>IF(N475="snížená",J475,0)</f>
        <v>0</v>
      </c>
      <c r="BG475" s="229">
        <f>IF(N475="zákl. přenesená",J475,0)</f>
        <v>0</v>
      </c>
      <c r="BH475" s="229">
        <f>IF(N475="sníž. přenesená",J475,0)</f>
        <v>0</v>
      </c>
      <c r="BI475" s="229">
        <f>IF(N475="nulová",J475,0)</f>
        <v>0</v>
      </c>
      <c r="BJ475" s="16" t="s">
        <v>86</v>
      </c>
      <c r="BK475" s="229">
        <f>ROUND(I475*H475,2)</f>
        <v>0</v>
      </c>
      <c r="BL475" s="16" t="s">
        <v>165</v>
      </c>
      <c r="BM475" s="228" t="s">
        <v>1662</v>
      </c>
    </row>
    <row r="476" s="2" customFormat="1">
      <c r="A476" s="37"/>
      <c r="B476" s="38"/>
      <c r="C476" s="39"/>
      <c r="D476" s="230" t="s">
        <v>167</v>
      </c>
      <c r="E476" s="39"/>
      <c r="F476" s="231" t="s">
        <v>1661</v>
      </c>
      <c r="G476" s="39"/>
      <c r="H476" s="39"/>
      <c r="I476" s="232"/>
      <c r="J476" s="39"/>
      <c r="K476" s="39"/>
      <c r="L476" s="43"/>
      <c r="M476" s="233"/>
      <c r="N476" s="234"/>
      <c r="O476" s="90"/>
      <c r="P476" s="90"/>
      <c r="Q476" s="90"/>
      <c r="R476" s="90"/>
      <c r="S476" s="90"/>
      <c r="T476" s="91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16" t="s">
        <v>167</v>
      </c>
      <c r="AU476" s="16" t="s">
        <v>88</v>
      </c>
    </row>
    <row r="477" s="2" customFormat="1" ht="16.5" customHeight="1">
      <c r="A477" s="37"/>
      <c r="B477" s="38"/>
      <c r="C477" s="256" t="s">
        <v>650</v>
      </c>
      <c r="D477" s="256" t="s">
        <v>255</v>
      </c>
      <c r="E477" s="257" t="s">
        <v>1663</v>
      </c>
      <c r="F477" s="258" t="s">
        <v>1664</v>
      </c>
      <c r="G477" s="259" t="s">
        <v>412</v>
      </c>
      <c r="H477" s="260">
        <v>23</v>
      </c>
      <c r="I477" s="261"/>
      <c r="J477" s="262">
        <f>ROUND(I477*H477,2)</f>
        <v>0</v>
      </c>
      <c r="K477" s="258" t="s">
        <v>164</v>
      </c>
      <c r="L477" s="263"/>
      <c r="M477" s="264" t="s">
        <v>1</v>
      </c>
      <c r="N477" s="265" t="s">
        <v>43</v>
      </c>
      <c r="O477" s="90"/>
      <c r="P477" s="226">
        <f>O477*H477</f>
        <v>0</v>
      </c>
      <c r="Q477" s="226">
        <v>0.050599999999999999</v>
      </c>
      <c r="R477" s="226">
        <f>Q477*H477</f>
        <v>1.1638</v>
      </c>
      <c r="S477" s="226">
        <v>0</v>
      </c>
      <c r="T477" s="227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228" t="s">
        <v>213</v>
      </c>
      <c r="AT477" s="228" t="s">
        <v>255</v>
      </c>
      <c r="AU477" s="228" t="s">
        <v>88</v>
      </c>
      <c r="AY477" s="16" t="s">
        <v>158</v>
      </c>
      <c r="BE477" s="229">
        <f>IF(N477="základní",J477,0)</f>
        <v>0</v>
      </c>
      <c r="BF477" s="229">
        <f>IF(N477="snížená",J477,0)</f>
        <v>0</v>
      </c>
      <c r="BG477" s="229">
        <f>IF(N477="zákl. přenesená",J477,0)</f>
        <v>0</v>
      </c>
      <c r="BH477" s="229">
        <f>IF(N477="sníž. přenesená",J477,0)</f>
        <v>0</v>
      </c>
      <c r="BI477" s="229">
        <f>IF(N477="nulová",J477,0)</f>
        <v>0</v>
      </c>
      <c r="BJ477" s="16" t="s">
        <v>86</v>
      </c>
      <c r="BK477" s="229">
        <f>ROUND(I477*H477,2)</f>
        <v>0</v>
      </c>
      <c r="BL477" s="16" t="s">
        <v>165</v>
      </c>
      <c r="BM477" s="228" t="s">
        <v>1665</v>
      </c>
    </row>
    <row r="478" s="2" customFormat="1">
      <c r="A478" s="37"/>
      <c r="B478" s="38"/>
      <c r="C478" s="39"/>
      <c r="D478" s="230" t="s">
        <v>167</v>
      </c>
      <c r="E478" s="39"/>
      <c r="F478" s="231" t="s">
        <v>1664</v>
      </c>
      <c r="G478" s="39"/>
      <c r="H478" s="39"/>
      <c r="I478" s="232"/>
      <c r="J478" s="39"/>
      <c r="K478" s="39"/>
      <c r="L478" s="43"/>
      <c r="M478" s="233"/>
      <c r="N478" s="234"/>
      <c r="O478" s="90"/>
      <c r="P478" s="90"/>
      <c r="Q478" s="90"/>
      <c r="R478" s="90"/>
      <c r="S478" s="90"/>
      <c r="T478" s="91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T478" s="16" t="s">
        <v>167</v>
      </c>
      <c r="AU478" s="16" t="s">
        <v>88</v>
      </c>
    </row>
    <row r="479" s="2" customFormat="1" ht="16.5" customHeight="1">
      <c r="A479" s="37"/>
      <c r="B479" s="38"/>
      <c r="C479" s="217" t="s">
        <v>656</v>
      </c>
      <c r="D479" s="217" t="s">
        <v>160</v>
      </c>
      <c r="E479" s="218" t="s">
        <v>1666</v>
      </c>
      <c r="F479" s="219" t="s">
        <v>1667</v>
      </c>
      <c r="G479" s="220" t="s">
        <v>412</v>
      </c>
      <c r="H479" s="221">
        <v>19</v>
      </c>
      <c r="I479" s="222"/>
      <c r="J479" s="223">
        <f>ROUND(I479*H479,2)</f>
        <v>0</v>
      </c>
      <c r="K479" s="219" t="s">
        <v>164</v>
      </c>
      <c r="L479" s="43"/>
      <c r="M479" s="224" t="s">
        <v>1</v>
      </c>
      <c r="N479" s="225" t="s">
        <v>43</v>
      </c>
      <c r="O479" s="90"/>
      <c r="P479" s="226">
        <f>O479*H479</f>
        <v>0</v>
      </c>
      <c r="Q479" s="226">
        <v>0.42080000000000001</v>
      </c>
      <c r="R479" s="226">
        <f>Q479*H479</f>
        <v>7.9952000000000005</v>
      </c>
      <c r="S479" s="226">
        <v>0</v>
      </c>
      <c r="T479" s="227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228" t="s">
        <v>165</v>
      </c>
      <c r="AT479" s="228" t="s">
        <v>160</v>
      </c>
      <c r="AU479" s="228" t="s">
        <v>88</v>
      </c>
      <c r="AY479" s="16" t="s">
        <v>158</v>
      </c>
      <c r="BE479" s="229">
        <f>IF(N479="základní",J479,0)</f>
        <v>0</v>
      </c>
      <c r="BF479" s="229">
        <f>IF(N479="snížená",J479,0)</f>
        <v>0</v>
      </c>
      <c r="BG479" s="229">
        <f>IF(N479="zákl. přenesená",J479,0)</f>
        <v>0</v>
      </c>
      <c r="BH479" s="229">
        <f>IF(N479="sníž. přenesená",J479,0)</f>
        <v>0</v>
      </c>
      <c r="BI479" s="229">
        <f>IF(N479="nulová",J479,0)</f>
        <v>0</v>
      </c>
      <c r="BJ479" s="16" t="s">
        <v>86</v>
      </c>
      <c r="BK479" s="229">
        <f>ROUND(I479*H479,2)</f>
        <v>0</v>
      </c>
      <c r="BL479" s="16" t="s">
        <v>165</v>
      </c>
      <c r="BM479" s="228" t="s">
        <v>1668</v>
      </c>
    </row>
    <row r="480" s="2" customFormat="1">
      <c r="A480" s="37"/>
      <c r="B480" s="38"/>
      <c r="C480" s="39"/>
      <c r="D480" s="230" t="s">
        <v>167</v>
      </c>
      <c r="E480" s="39"/>
      <c r="F480" s="231" t="s">
        <v>1669</v>
      </c>
      <c r="G480" s="39"/>
      <c r="H480" s="39"/>
      <c r="I480" s="232"/>
      <c r="J480" s="39"/>
      <c r="K480" s="39"/>
      <c r="L480" s="43"/>
      <c r="M480" s="233"/>
      <c r="N480" s="234"/>
      <c r="O480" s="90"/>
      <c r="P480" s="90"/>
      <c r="Q480" s="90"/>
      <c r="R480" s="90"/>
      <c r="S480" s="90"/>
      <c r="T480" s="91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T480" s="16" t="s">
        <v>167</v>
      </c>
      <c r="AU480" s="16" t="s">
        <v>88</v>
      </c>
    </row>
    <row r="481" s="13" customFormat="1">
      <c r="A481" s="13"/>
      <c r="B481" s="235"/>
      <c r="C481" s="236"/>
      <c r="D481" s="230" t="s">
        <v>169</v>
      </c>
      <c r="E481" s="237" t="s">
        <v>1</v>
      </c>
      <c r="F481" s="238" t="s">
        <v>1670</v>
      </c>
      <c r="G481" s="236"/>
      <c r="H481" s="239">
        <v>19</v>
      </c>
      <c r="I481" s="240"/>
      <c r="J481" s="236"/>
      <c r="K481" s="236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169</v>
      </c>
      <c r="AU481" s="245" t="s">
        <v>88</v>
      </c>
      <c r="AV481" s="13" t="s">
        <v>88</v>
      </c>
      <c r="AW481" s="13" t="s">
        <v>33</v>
      </c>
      <c r="AX481" s="13" t="s">
        <v>78</v>
      </c>
      <c r="AY481" s="245" t="s">
        <v>158</v>
      </c>
    </row>
    <row r="482" s="2" customFormat="1" ht="16.5" customHeight="1">
      <c r="A482" s="37"/>
      <c r="B482" s="38"/>
      <c r="C482" s="217" t="s">
        <v>661</v>
      </c>
      <c r="D482" s="217" t="s">
        <v>160</v>
      </c>
      <c r="E482" s="218" t="s">
        <v>1671</v>
      </c>
      <c r="F482" s="219" t="s">
        <v>1672</v>
      </c>
      <c r="G482" s="220" t="s">
        <v>412</v>
      </c>
      <c r="H482" s="221">
        <v>21</v>
      </c>
      <c r="I482" s="222"/>
      <c r="J482" s="223">
        <f>ROUND(I482*H482,2)</f>
        <v>0</v>
      </c>
      <c r="K482" s="219" t="s">
        <v>164</v>
      </c>
      <c r="L482" s="43"/>
      <c r="M482" s="224" t="s">
        <v>1</v>
      </c>
      <c r="N482" s="225" t="s">
        <v>43</v>
      </c>
      <c r="O482" s="90"/>
      <c r="P482" s="226">
        <f>O482*H482</f>
        <v>0</v>
      </c>
      <c r="Q482" s="226">
        <v>0.21734000000000001</v>
      </c>
      <c r="R482" s="226">
        <f>Q482*H482</f>
        <v>4.5641400000000001</v>
      </c>
      <c r="S482" s="226">
        <v>0</v>
      </c>
      <c r="T482" s="227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228" t="s">
        <v>165</v>
      </c>
      <c r="AT482" s="228" t="s">
        <v>160</v>
      </c>
      <c r="AU482" s="228" t="s">
        <v>88</v>
      </c>
      <c r="AY482" s="16" t="s">
        <v>158</v>
      </c>
      <c r="BE482" s="229">
        <f>IF(N482="základní",J482,0)</f>
        <v>0</v>
      </c>
      <c r="BF482" s="229">
        <f>IF(N482="snížená",J482,0)</f>
        <v>0</v>
      </c>
      <c r="BG482" s="229">
        <f>IF(N482="zákl. přenesená",J482,0)</f>
        <v>0</v>
      </c>
      <c r="BH482" s="229">
        <f>IF(N482="sníž. přenesená",J482,0)</f>
        <v>0</v>
      </c>
      <c r="BI482" s="229">
        <f>IF(N482="nulová",J482,0)</f>
        <v>0</v>
      </c>
      <c r="BJ482" s="16" t="s">
        <v>86</v>
      </c>
      <c r="BK482" s="229">
        <f>ROUND(I482*H482,2)</f>
        <v>0</v>
      </c>
      <c r="BL482" s="16" t="s">
        <v>165</v>
      </c>
      <c r="BM482" s="228" t="s">
        <v>1673</v>
      </c>
    </row>
    <row r="483" s="2" customFormat="1">
      <c r="A483" s="37"/>
      <c r="B483" s="38"/>
      <c r="C483" s="39"/>
      <c r="D483" s="230" t="s">
        <v>167</v>
      </c>
      <c r="E483" s="39"/>
      <c r="F483" s="231" t="s">
        <v>1674</v>
      </c>
      <c r="G483" s="39"/>
      <c r="H483" s="39"/>
      <c r="I483" s="232"/>
      <c r="J483" s="39"/>
      <c r="K483" s="39"/>
      <c r="L483" s="43"/>
      <c r="M483" s="233"/>
      <c r="N483" s="234"/>
      <c r="O483" s="90"/>
      <c r="P483" s="90"/>
      <c r="Q483" s="90"/>
      <c r="R483" s="90"/>
      <c r="S483" s="90"/>
      <c r="T483" s="91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T483" s="16" t="s">
        <v>167</v>
      </c>
      <c r="AU483" s="16" t="s">
        <v>88</v>
      </c>
    </row>
    <row r="484" s="13" customFormat="1">
      <c r="A484" s="13"/>
      <c r="B484" s="235"/>
      <c r="C484" s="236"/>
      <c r="D484" s="230" t="s">
        <v>169</v>
      </c>
      <c r="E484" s="237" t="s">
        <v>1</v>
      </c>
      <c r="F484" s="238" t="s">
        <v>1670</v>
      </c>
      <c r="G484" s="236"/>
      <c r="H484" s="239">
        <v>19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169</v>
      </c>
      <c r="AU484" s="245" t="s">
        <v>88</v>
      </c>
      <c r="AV484" s="13" t="s">
        <v>88</v>
      </c>
      <c r="AW484" s="13" t="s">
        <v>33</v>
      </c>
      <c r="AX484" s="13" t="s">
        <v>78</v>
      </c>
      <c r="AY484" s="245" t="s">
        <v>158</v>
      </c>
    </row>
    <row r="485" s="13" customFormat="1">
      <c r="A485" s="13"/>
      <c r="B485" s="235"/>
      <c r="C485" s="236"/>
      <c r="D485" s="230" t="s">
        <v>169</v>
      </c>
      <c r="E485" s="237" t="s">
        <v>1</v>
      </c>
      <c r="F485" s="238" t="s">
        <v>1675</v>
      </c>
      <c r="G485" s="236"/>
      <c r="H485" s="239">
        <v>2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169</v>
      </c>
      <c r="AU485" s="245" t="s">
        <v>88</v>
      </c>
      <c r="AV485" s="13" t="s">
        <v>88</v>
      </c>
      <c r="AW485" s="13" t="s">
        <v>33</v>
      </c>
      <c r="AX485" s="13" t="s">
        <v>78</v>
      </c>
      <c r="AY485" s="245" t="s">
        <v>158</v>
      </c>
    </row>
    <row r="486" s="2" customFormat="1" ht="16.5" customHeight="1">
      <c r="A486" s="37"/>
      <c r="B486" s="38"/>
      <c r="C486" s="256" t="s">
        <v>670</v>
      </c>
      <c r="D486" s="256" t="s">
        <v>255</v>
      </c>
      <c r="E486" s="257" t="s">
        <v>1676</v>
      </c>
      <c r="F486" s="258" t="s">
        <v>1677</v>
      </c>
      <c r="G486" s="259" t="s">
        <v>412</v>
      </c>
      <c r="H486" s="260">
        <v>21</v>
      </c>
      <c r="I486" s="261"/>
      <c r="J486" s="262">
        <f>ROUND(I486*H486,2)</f>
        <v>0</v>
      </c>
      <c r="K486" s="258" t="s">
        <v>164</v>
      </c>
      <c r="L486" s="263"/>
      <c r="M486" s="264" t="s">
        <v>1</v>
      </c>
      <c r="N486" s="265" t="s">
        <v>43</v>
      </c>
      <c r="O486" s="90"/>
      <c r="P486" s="226">
        <f>O486*H486</f>
        <v>0</v>
      </c>
      <c r="Q486" s="226">
        <v>0.19600000000000001</v>
      </c>
      <c r="R486" s="226">
        <f>Q486*H486</f>
        <v>4.1160000000000005</v>
      </c>
      <c r="S486" s="226">
        <v>0</v>
      </c>
      <c r="T486" s="227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228" t="s">
        <v>213</v>
      </c>
      <c r="AT486" s="228" t="s">
        <v>255</v>
      </c>
      <c r="AU486" s="228" t="s">
        <v>88</v>
      </c>
      <c r="AY486" s="16" t="s">
        <v>158</v>
      </c>
      <c r="BE486" s="229">
        <f>IF(N486="základní",J486,0)</f>
        <v>0</v>
      </c>
      <c r="BF486" s="229">
        <f>IF(N486="snížená",J486,0)</f>
        <v>0</v>
      </c>
      <c r="BG486" s="229">
        <f>IF(N486="zákl. přenesená",J486,0)</f>
        <v>0</v>
      </c>
      <c r="BH486" s="229">
        <f>IF(N486="sníž. přenesená",J486,0)</f>
        <v>0</v>
      </c>
      <c r="BI486" s="229">
        <f>IF(N486="nulová",J486,0)</f>
        <v>0</v>
      </c>
      <c r="BJ486" s="16" t="s">
        <v>86</v>
      </c>
      <c r="BK486" s="229">
        <f>ROUND(I486*H486,2)</f>
        <v>0</v>
      </c>
      <c r="BL486" s="16" t="s">
        <v>165</v>
      </c>
      <c r="BM486" s="228" t="s">
        <v>1678</v>
      </c>
    </row>
    <row r="487" s="2" customFormat="1">
      <c r="A487" s="37"/>
      <c r="B487" s="38"/>
      <c r="C487" s="39"/>
      <c r="D487" s="230" t="s">
        <v>167</v>
      </c>
      <c r="E487" s="39"/>
      <c r="F487" s="231" t="s">
        <v>1677</v>
      </c>
      <c r="G487" s="39"/>
      <c r="H487" s="39"/>
      <c r="I487" s="232"/>
      <c r="J487" s="39"/>
      <c r="K487" s="39"/>
      <c r="L487" s="43"/>
      <c r="M487" s="233"/>
      <c r="N487" s="234"/>
      <c r="O487" s="90"/>
      <c r="P487" s="90"/>
      <c r="Q487" s="90"/>
      <c r="R487" s="90"/>
      <c r="S487" s="90"/>
      <c r="T487" s="91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T487" s="16" t="s">
        <v>167</v>
      </c>
      <c r="AU487" s="16" t="s">
        <v>88</v>
      </c>
    </row>
    <row r="488" s="2" customFormat="1" ht="16.5" customHeight="1">
      <c r="A488" s="37"/>
      <c r="B488" s="38"/>
      <c r="C488" s="217" t="s">
        <v>675</v>
      </c>
      <c r="D488" s="217" t="s">
        <v>160</v>
      </c>
      <c r="E488" s="218" t="s">
        <v>1679</v>
      </c>
      <c r="F488" s="219" t="s">
        <v>1680</v>
      </c>
      <c r="G488" s="220" t="s">
        <v>412</v>
      </c>
      <c r="H488" s="221">
        <v>9</v>
      </c>
      <c r="I488" s="222"/>
      <c r="J488" s="223">
        <f>ROUND(I488*H488,2)</f>
        <v>0</v>
      </c>
      <c r="K488" s="219" t="s">
        <v>164</v>
      </c>
      <c r="L488" s="43"/>
      <c r="M488" s="224" t="s">
        <v>1</v>
      </c>
      <c r="N488" s="225" t="s">
        <v>43</v>
      </c>
      <c r="O488" s="90"/>
      <c r="P488" s="226">
        <f>O488*H488</f>
        <v>0</v>
      </c>
      <c r="Q488" s="226">
        <v>0.21734000000000001</v>
      </c>
      <c r="R488" s="226">
        <f>Q488*H488</f>
        <v>1.9560600000000001</v>
      </c>
      <c r="S488" s="226">
        <v>0</v>
      </c>
      <c r="T488" s="227">
        <f>S488*H488</f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228" t="s">
        <v>165</v>
      </c>
      <c r="AT488" s="228" t="s">
        <v>160</v>
      </c>
      <c r="AU488" s="228" t="s">
        <v>88</v>
      </c>
      <c r="AY488" s="16" t="s">
        <v>158</v>
      </c>
      <c r="BE488" s="229">
        <f>IF(N488="základní",J488,0)</f>
        <v>0</v>
      </c>
      <c r="BF488" s="229">
        <f>IF(N488="snížená",J488,0)</f>
        <v>0</v>
      </c>
      <c r="BG488" s="229">
        <f>IF(N488="zákl. přenesená",J488,0)</f>
        <v>0</v>
      </c>
      <c r="BH488" s="229">
        <f>IF(N488="sníž. přenesená",J488,0)</f>
        <v>0</v>
      </c>
      <c r="BI488" s="229">
        <f>IF(N488="nulová",J488,0)</f>
        <v>0</v>
      </c>
      <c r="BJ488" s="16" t="s">
        <v>86</v>
      </c>
      <c r="BK488" s="229">
        <f>ROUND(I488*H488,2)</f>
        <v>0</v>
      </c>
      <c r="BL488" s="16" t="s">
        <v>165</v>
      </c>
      <c r="BM488" s="228" t="s">
        <v>1681</v>
      </c>
    </row>
    <row r="489" s="2" customFormat="1">
      <c r="A489" s="37"/>
      <c r="B489" s="38"/>
      <c r="C489" s="39"/>
      <c r="D489" s="230" t="s">
        <v>167</v>
      </c>
      <c r="E489" s="39"/>
      <c r="F489" s="231" t="s">
        <v>1682</v>
      </c>
      <c r="G489" s="39"/>
      <c r="H489" s="39"/>
      <c r="I489" s="232"/>
      <c r="J489" s="39"/>
      <c r="K489" s="39"/>
      <c r="L489" s="43"/>
      <c r="M489" s="233"/>
      <c r="N489" s="234"/>
      <c r="O489" s="90"/>
      <c r="P489" s="90"/>
      <c r="Q489" s="90"/>
      <c r="R489" s="90"/>
      <c r="S489" s="90"/>
      <c r="T489" s="91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T489" s="16" t="s">
        <v>167</v>
      </c>
      <c r="AU489" s="16" t="s">
        <v>88</v>
      </c>
    </row>
    <row r="490" s="13" customFormat="1">
      <c r="A490" s="13"/>
      <c r="B490" s="235"/>
      <c r="C490" s="236"/>
      <c r="D490" s="230" t="s">
        <v>169</v>
      </c>
      <c r="E490" s="237" t="s">
        <v>1</v>
      </c>
      <c r="F490" s="238" t="s">
        <v>1683</v>
      </c>
      <c r="G490" s="236"/>
      <c r="H490" s="239">
        <v>9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169</v>
      </c>
      <c r="AU490" s="245" t="s">
        <v>88</v>
      </c>
      <c r="AV490" s="13" t="s">
        <v>88</v>
      </c>
      <c r="AW490" s="13" t="s">
        <v>33</v>
      </c>
      <c r="AX490" s="13" t="s">
        <v>78</v>
      </c>
      <c r="AY490" s="245" t="s">
        <v>158</v>
      </c>
    </row>
    <row r="491" s="2" customFormat="1" ht="16.5" customHeight="1">
      <c r="A491" s="37"/>
      <c r="B491" s="38"/>
      <c r="C491" s="256" t="s">
        <v>681</v>
      </c>
      <c r="D491" s="256" t="s">
        <v>255</v>
      </c>
      <c r="E491" s="257" t="s">
        <v>1684</v>
      </c>
      <c r="F491" s="258" t="s">
        <v>1685</v>
      </c>
      <c r="G491" s="259" t="s">
        <v>412</v>
      </c>
      <c r="H491" s="260">
        <v>9</v>
      </c>
      <c r="I491" s="261"/>
      <c r="J491" s="262">
        <f>ROUND(I491*H491,2)</f>
        <v>0</v>
      </c>
      <c r="K491" s="258" t="s">
        <v>164</v>
      </c>
      <c r="L491" s="263"/>
      <c r="M491" s="264" t="s">
        <v>1</v>
      </c>
      <c r="N491" s="265" t="s">
        <v>43</v>
      </c>
      <c r="O491" s="90"/>
      <c r="P491" s="226">
        <f>O491*H491</f>
        <v>0</v>
      </c>
      <c r="Q491" s="226">
        <v>0.080000000000000002</v>
      </c>
      <c r="R491" s="226">
        <f>Q491*H491</f>
        <v>0.71999999999999997</v>
      </c>
      <c r="S491" s="226">
        <v>0</v>
      </c>
      <c r="T491" s="227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228" t="s">
        <v>213</v>
      </c>
      <c r="AT491" s="228" t="s">
        <v>255</v>
      </c>
      <c r="AU491" s="228" t="s">
        <v>88</v>
      </c>
      <c r="AY491" s="16" t="s">
        <v>158</v>
      </c>
      <c r="BE491" s="229">
        <f>IF(N491="základní",J491,0)</f>
        <v>0</v>
      </c>
      <c r="BF491" s="229">
        <f>IF(N491="snížená",J491,0)</f>
        <v>0</v>
      </c>
      <c r="BG491" s="229">
        <f>IF(N491="zákl. přenesená",J491,0)</f>
        <v>0</v>
      </c>
      <c r="BH491" s="229">
        <f>IF(N491="sníž. přenesená",J491,0)</f>
        <v>0</v>
      </c>
      <c r="BI491" s="229">
        <f>IF(N491="nulová",J491,0)</f>
        <v>0</v>
      </c>
      <c r="BJ491" s="16" t="s">
        <v>86</v>
      </c>
      <c r="BK491" s="229">
        <f>ROUND(I491*H491,2)</f>
        <v>0</v>
      </c>
      <c r="BL491" s="16" t="s">
        <v>165</v>
      </c>
      <c r="BM491" s="228" t="s">
        <v>1686</v>
      </c>
    </row>
    <row r="492" s="2" customFormat="1">
      <c r="A492" s="37"/>
      <c r="B492" s="38"/>
      <c r="C492" s="39"/>
      <c r="D492" s="230" t="s">
        <v>167</v>
      </c>
      <c r="E492" s="39"/>
      <c r="F492" s="231" t="s">
        <v>1685</v>
      </c>
      <c r="G492" s="39"/>
      <c r="H492" s="39"/>
      <c r="I492" s="232"/>
      <c r="J492" s="39"/>
      <c r="K492" s="39"/>
      <c r="L492" s="43"/>
      <c r="M492" s="233"/>
      <c r="N492" s="234"/>
      <c r="O492" s="90"/>
      <c r="P492" s="90"/>
      <c r="Q492" s="90"/>
      <c r="R492" s="90"/>
      <c r="S492" s="90"/>
      <c r="T492" s="91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16" t="s">
        <v>167</v>
      </c>
      <c r="AU492" s="16" t="s">
        <v>88</v>
      </c>
    </row>
    <row r="493" s="2" customFormat="1" ht="21.75" customHeight="1">
      <c r="A493" s="37"/>
      <c r="B493" s="38"/>
      <c r="C493" s="217" t="s">
        <v>686</v>
      </c>
      <c r="D493" s="217" t="s">
        <v>160</v>
      </c>
      <c r="E493" s="218" t="s">
        <v>1687</v>
      </c>
      <c r="F493" s="219" t="s">
        <v>1688</v>
      </c>
      <c r="G493" s="220" t="s">
        <v>412</v>
      </c>
      <c r="H493" s="221">
        <v>31</v>
      </c>
      <c r="I493" s="222"/>
      <c r="J493" s="223">
        <f>ROUND(I493*H493,2)</f>
        <v>0</v>
      </c>
      <c r="K493" s="219" t="s">
        <v>164</v>
      </c>
      <c r="L493" s="43"/>
      <c r="M493" s="224" t="s">
        <v>1</v>
      </c>
      <c r="N493" s="225" t="s">
        <v>43</v>
      </c>
      <c r="O493" s="90"/>
      <c r="P493" s="226">
        <f>O493*H493</f>
        <v>0</v>
      </c>
      <c r="Q493" s="226">
        <v>0.31108000000000002</v>
      </c>
      <c r="R493" s="226">
        <f>Q493*H493</f>
        <v>9.6434800000000003</v>
      </c>
      <c r="S493" s="226">
        <v>0</v>
      </c>
      <c r="T493" s="227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228" t="s">
        <v>165</v>
      </c>
      <c r="AT493" s="228" t="s">
        <v>160</v>
      </c>
      <c r="AU493" s="228" t="s">
        <v>88</v>
      </c>
      <c r="AY493" s="16" t="s">
        <v>158</v>
      </c>
      <c r="BE493" s="229">
        <f>IF(N493="základní",J493,0)</f>
        <v>0</v>
      </c>
      <c r="BF493" s="229">
        <f>IF(N493="snížená",J493,0)</f>
        <v>0</v>
      </c>
      <c r="BG493" s="229">
        <f>IF(N493="zákl. přenesená",J493,0)</f>
        <v>0</v>
      </c>
      <c r="BH493" s="229">
        <f>IF(N493="sníž. přenesená",J493,0)</f>
        <v>0</v>
      </c>
      <c r="BI493" s="229">
        <f>IF(N493="nulová",J493,0)</f>
        <v>0</v>
      </c>
      <c r="BJ493" s="16" t="s">
        <v>86</v>
      </c>
      <c r="BK493" s="229">
        <f>ROUND(I493*H493,2)</f>
        <v>0</v>
      </c>
      <c r="BL493" s="16" t="s">
        <v>165</v>
      </c>
      <c r="BM493" s="228" t="s">
        <v>1689</v>
      </c>
    </row>
    <row r="494" s="2" customFormat="1">
      <c r="A494" s="37"/>
      <c r="B494" s="38"/>
      <c r="C494" s="39"/>
      <c r="D494" s="230" t="s">
        <v>167</v>
      </c>
      <c r="E494" s="39"/>
      <c r="F494" s="231" t="s">
        <v>1690</v>
      </c>
      <c r="G494" s="39"/>
      <c r="H494" s="39"/>
      <c r="I494" s="232"/>
      <c r="J494" s="39"/>
      <c r="K494" s="39"/>
      <c r="L494" s="43"/>
      <c r="M494" s="233"/>
      <c r="N494" s="234"/>
      <c r="O494" s="90"/>
      <c r="P494" s="90"/>
      <c r="Q494" s="90"/>
      <c r="R494" s="90"/>
      <c r="S494" s="90"/>
      <c r="T494" s="91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T494" s="16" t="s">
        <v>167</v>
      </c>
      <c r="AU494" s="16" t="s">
        <v>88</v>
      </c>
    </row>
    <row r="495" s="13" customFormat="1">
      <c r="A495" s="13"/>
      <c r="B495" s="235"/>
      <c r="C495" s="236"/>
      <c r="D495" s="230" t="s">
        <v>169</v>
      </c>
      <c r="E495" s="237" t="s">
        <v>1</v>
      </c>
      <c r="F495" s="238" t="s">
        <v>1691</v>
      </c>
      <c r="G495" s="236"/>
      <c r="H495" s="239">
        <v>31</v>
      </c>
      <c r="I495" s="240"/>
      <c r="J495" s="236"/>
      <c r="K495" s="236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169</v>
      </c>
      <c r="AU495" s="245" t="s">
        <v>88</v>
      </c>
      <c r="AV495" s="13" t="s">
        <v>88</v>
      </c>
      <c r="AW495" s="13" t="s">
        <v>33</v>
      </c>
      <c r="AX495" s="13" t="s">
        <v>78</v>
      </c>
      <c r="AY495" s="245" t="s">
        <v>158</v>
      </c>
    </row>
    <row r="496" s="2" customFormat="1" ht="16.5" customHeight="1">
      <c r="A496" s="37"/>
      <c r="B496" s="38"/>
      <c r="C496" s="217" t="s">
        <v>691</v>
      </c>
      <c r="D496" s="217" t="s">
        <v>160</v>
      </c>
      <c r="E496" s="218" t="s">
        <v>1692</v>
      </c>
      <c r="F496" s="219" t="s">
        <v>1693</v>
      </c>
      <c r="G496" s="220" t="s">
        <v>412</v>
      </c>
      <c r="H496" s="221">
        <v>10</v>
      </c>
      <c r="I496" s="222"/>
      <c r="J496" s="223">
        <f>ROUND(I496*H496,2)</f>
        <v>0</v>
      </c>
      <c r="K496" s="219" t="s">
        <v>164</v>
      </c>
      <c r="L496" s="43"/>
      <c r="M496" s="224" t="s">
        <v>1</v>
      </c>
      <c r="N496" s="225" t="s">
        <v>43</v>
      </c>
      <c r="O496" s="90"/>
      <c r="P496" s="226">
        <f>O496*H496</f>
        <v>0</v>
      </c>
      <c r="Q496" s="226">
        <v>0.063829999999999998</v>
      </c>
      <c r="R496" s="226">
        <f>Q496*H496</f>
        <v>0.63829999999999998</v>
      </c>
      <c r="S496" s="226">
        <v>0</v>
      </c>
      <c r="T496" s="227">
        <f>S496*H496</f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228" t="s">
        <v>165</v>
      </c>
      <c r="AT496" s="228" t="s">
        <v>160</v>
      </c>
      <c r="AU496" s="228" t="s">
        <v>88</v>
      </c>
      <c r="AY496" s="16" t="s">
        <v>158</v>
      </c>
      <c r="BE496" s="229">
        <f>IF(N496="základní",J496,0)</f>
        <v>0</v>
      </c>
      <c r="BF496" s="229">
        <f>IF(N496="snížená",J496,0)</f>
        <v>0</v>
      </c>
      <c r="BG496" s="229">
        <f>IF(N496="zákl. přenesená",J496,0)</f>
        <v>0</v>
      </c>
      <c r="BH496" s="229">
        <f>IF(N496="sníž. přenesená",J496,0)</f>
        <v>0</v>
      </c>
      <c r="BI496" s="229">
        <f>IF(N496="nulová",J496,0)</f>
        <v>0</v>
      </c>
      <c r="BJ496" s="16" t="s">
        <v>86</v>
      </c>
      <c r="BK496" s="229">
        <f>ROUND(I496*H496,2)</f>
        <v>0</v>
      </c>
      <c r="BL496" s="16" t="s">
        <v>165</v>
      </c>
      <c r="BM496" s="228" t="s">
        <v>1694</v>
      </c>
    </row>
    <row r="497" s="2" customFormat="1">
      <c r="A497" s="37"/>
      <c r="B497" s="38"/>
      <c r="C497" s="39"/>
      <c r="D497" s="230" t="s">
        <v>167</v>
      </c>
      <c r="E497" s="39"/>
      <c r="F497" s="231" t="s">
        <v>1693</v>
      </c>
      <c r="G497" s="39"/>
      <c r="H497" s="39"/>
      <c r="I497" s="232"/>
      <c r="J497" s="39"/>
      <c r="K497" s="39"/>
      <c r="L497" s="43"/>
      <c r="M497" s="233"/>
      <c r="N497" s="234"/>
      <c r="O497" s="90"/>
      <c r="P497" s="90"/>
      <c r="Q497" s="90"/>
      <c r="R497" s="90"/>
      <c r="S497" s="90"/>
      <c r="T497" s="91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T497" s="16" t="s">
        <v>167</v>
      </c>
      <c r="AU497" s="16" t="s">
        <v>88</v>
      </c>
    </row>
    <row r="498" s="13" customFormat="1">
      <c r="A498" s="13"/>
      <c r="B498" s="235"/>
      <c r="C498" s="236"/>
      <c r="D498" s="230" t="s">
        <v>169</v>
      </c>
      <c r="E498" s="237" t="s">
        <v>1</v>
      </c>
      <c r="F498" s="238" t="s">
        <v>1695</v>
      </c>
      <c r="G498" s="236"/>
      <c r="H498" s="239">
        <v>10</v>
      </c>
      <c r="I498" s="240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5" t="s">
        <v>169</v>
      </c>
      <c r="AU498" s="245" t="s">
        <v>88</v>
      </c>
      <c r="AV498" s="13" t="s">
        <v>88</v>
      </c>
      <c r="AW498" s="13" t="s">
        <v>33</v>
      </c>
      <c r="AX498" s="13" t="s">
        <v>78</v>
      </c>
      <c r="AY498" s="245" t="s">
        <v>158</v>
      </c>
    </row>
    <row r="499" s="2" customFormat="1" ht="16.5" customHeight="1">
      <c r="A499" s="37"/>
      <c r="B499" s="38"/>
      <c r="C499" s="256" t="s">
        <v>698</v>
      </c>
      <c r="D499" s="256" t="s">
        <v>255</v>
      </c>
      <c r="E499" s="257" t="s">
        <v>1696</v>
      </c>
      <c r="F499" s="258" t="s">
        <v>1697</v>
      </c>
      <c r="G499" s="259" t="s">
        <v>412</v>
      </c>
      <c r="H499" s="260">
        <v>10</v>
      </c>
      <c r="I499" s="261"/>
      <c r="J499" s="262">
        <f>ROUND(I499*H499,2)</f>
        <v>0</v>
      </c>
      <c r="K499" s="258" t="s">
        <v>164</v>
      </c>
      <c r="L499" s="263"/>
      <c r="M499" s="264" t="s">
        <v>1</v>
      </c>
      <c r="N499" s="265" t="s">
        <v>43</v>
      </c>
      <c r="O499" s="90"/>
      <c r="P499" s="226">
        <f>O499*H499</f>
        <v>0</v>
      </c>
      <c r="Q499" s="226">
        <v>0.0073000000000000001</v>
      </c>
      <c r="R499" s="226">
        <f>Q499*H499</f>
        <v>0.072999999999999995</v>
      </c>
      <c r="S499" s="226">
        <v>0</v>
      </c>
      <c r="T499" s="227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228" t="s">
        <v>213</v>
      </c>
      <c r="AT499" s="228" t="s">
        <v>255</v>
      </c>
      <c r="AU499" s="228" t="s">
        <v>88</v>
      </c>
      <c r="AY499" s="16" t="s">
        <v>158</v>
      </c>
      <c r="BE499" s="229">
        <f>IF(N499="základní",J499,0)</f>
        <v>0</v>
      </c>
      <c r="BF499" s="229">
        <f>IF(N499="snížená",J499,0)</f>
        <v>0</v>
      </c>
      <c r="BG499" s="229">
        <f>IF(N499="zákl. přenesená",J499,0)</f>
        <v>0</v>
      </c>
      <c r="BH499" s="229">
        <f>IF(N499="sníž. přenesená",J499,0)</f>
        <v>0</v>
      </c>
      <c r="BI499" s="229">
        <f>IF(N499="nulová",J499,0)</f>
        <v>0</v>
      </c>
      <c r="BJ499" s="16" t="s">
        <v>86</v>
      </c>
      <c r="BK499" s="229">
        <f>ROUND(I499*H499,2)</f>
        <v>0</v>
      </c>
      <c r="BL499" s="16" t="s">
        <v>165</v>
      </c>
      <c r="BM499" s="228" t="s">
        <v>1698</v>
      </c>
    </row>
    <row r="500" s="2" customFormat="1">
      <c r="A500" s="37"/>
      <c r="B500" s="38"/>
      <c r="C500" s="39"/>
      <c r="D500" s="230" t="s">
        <v>167</v>
      </c>
      <c r="E500" s="39"/>
      <c r="F500" s="231" t="s">
        <v>1697</v>
      </c>
      <c r="G500" s="39"/>
      <c r="H500" s="39"/>
      <c r="I500" s="232"/>
      <c r="J500" s="39"/>
      <c r="K500" s="39"/>
      <c r="L500" s="43"/>
      <c r="M500" s="233"/>
      <c r="N500" s="234"/>
      <c r="O500" s="90"/>
      <c r="P500" s="90"/>
      <c r="Q500" s="90"/>
      <c r="R500" s="90"/>
      <c r="S500" s="90"/>
      <c r="T500" s="91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T500" s="16" t="s">
        <v>167</v>
      </c>
      <c r="AU500" s="16" t="s">
        <v>88</v>
      </c>
    </row>
    <row r="501" s="2" customFormat="1" ht="16.5" customHeight="1">
      <c r="A501" s="37"/>
      <c r="B501" s="38"/>
      <c r="C501" s="217" t="s">
        <v>705</v>
      </c>
      <c r="D501" s="217" t="s">
        <v>160</v>
      </c>
      <c r="E501" s="218" t="s">
        <v>1699</v>
      </c>
      <c r="F501" s="219" t="s">
        <v>1700</v>
      </c>
      <c r="G501" s="220" t="s">
        <v>412</v>
      </c>
      <c r="H501" s="221">
        <v>11</v>
      </c>
      <c r="I501" s="222"/>
      <c r="J501" s="223">
        <f>ROUND(I501*H501,2)</f>
        <v>0</v>
      </c>
      <c r="K501" s="219" t="s">
        <v>164</v>
      </c>
      <c r="L501" s="43"/>
      <c r="M501" s="224" t="s">
        <v>1</v>
      </c>
      <c r="N501" s="225" t="s">
        <v>43</v>
      </c>
      <c r="O501" s="90"/>
      <c r="P501" s="226">
        <f>O501*H501</f>
        <v>0</v>
      </c>
      <c r="Q501" s="226">
        <v>0.12303</v>
      </c>
      <c r="R501" s="226">
        <f>Q501*H501</f>
        <v>1.3533299999999999</v>
      </c>
      <c r="S501" s="226">
        <v>0</v>
      </c>
      <c r="T501" s="227">
        <f>S501*H501</f>
        <v>0</v>
      </c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R501" s="228" t="s">
        <v>165</v>
      </c>
      <c r="AT501" s="228" t="s">
        <v>160</v>
      </c>
      <c r="AU501" s="228" t="s">
        <v>88</v>
      </c>
      <c r="AY501" s="16" t="s">
        <v>158</v>
      </c>
      <c r="BE501" s="229">
        <f>IF(N501="základní",J501,0)</f>
        <v>0</v>
      </c>
      <c r="BF501" s="229">
        <f>IF(N501="snížená",J501,0)</f>
        <v>0</v>
      </c>
      <c r="BG501" s="229">
        <f>IF(N501="zákl. přenesená",J501,0)</f>
        <v>0</v>
      </c>
      <c r="BH501" s="229">
        <f>IF(N501="sníž. přenesená",J501,0)</f>
        <v>0</v>
      </c>
      <c r="BI501" s="229">
        <f>IF(N501="nulová",J501,0)</f>
        <v>0</v>
      </c>
      <c r="BJ501" s="16" t="s">
        <v>86</v>
      </c>
      <c r="BK501" s="229">
        <f>ROUND(I501*H501,2)</f>
        <v>0</v>
      </c>
      <c r="BL501" s="16" t="s">
        <v>165</v>
      </c>
      <c r="BM501" s="228" t="s">
        <v>1701</v>
      </c>
    </row>
    <row r="502" s="2" customFormat="1">
      <c r="A502" s="37"/>
      <c r="B502" s="38"/>
      <c r="C502" s="39"/>
      <c r="D502" s="230" t="s">
        <v>167</v>
      </c>
      <c r="E502" s="39"/>
      <c r="F502" s="231" t="s">
        <v>1700</v>
      </c>
      <c r="G502" s="39"/>
      <c r="H502" s="39"/>
      <c r="I502" s="232"/>
      <c r="J502" s="39"/>
      <c r="K502" s="39"/>
      <c r="L502" s="43"/>
      <c r="M502" s="233"/>
      <c r="N502" s="234"/>
      <c r="O502" s="90"/>
      <c r="P502" s="90"/>
      <c r="Q502" s="90"/>
      <c r="R502" s="90"/>
      <c r="S502" s="90"/>
      <c r="T502" s="91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T502" s="16" t="s">
        <v>167</v>
      </c>
      <c r="AU502" s="16" t="s">
        <v>88</v>
      </c>
    </row>
    <row r="503" s="13" customFormat="1">
      <c r="A503" s="13"/>
      <c r="B503" s="235"/>
      <c r="C503" s="236"/>
      <c r="D503" s="230" t="s">
        <v>169</v>
      </c>
      <c r="E503" s="237" t="s">
        <v>1</v>
      </c>
      <c r="F503" s="238" t="s">
        <v>1702</v>
      </c>
      <c r="G503" s="236"/>
      <c r="H503" s="239">
        <v>11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169</v>
      </c>
      <c r="AU503" s="245" t="s">
        <v>88</v>
      </c>
      <c r="AV503" s="13" t="s">
        <v>88</v>
      </c>
      <c r="AW503" s="13" t="s">
        <v>33</v>
      </c>
      <c r="AX503" s="13" t="s">
        <v>78</v>
      </c>
      <c r="AY503" s="245" t="s">
        <v>158</v>
      </c>
    </row>
    <row r="504" s="2" customFormat="1" ht="16.5" customHeight="1">
      <c r="A504" s="37"/>
      <c r="B504" s="38"/>
      <c r="C504" s="256" t="s">
        <v>711</v>
      </c>
      <c r="D504" s="256" t="s">
        <v>255</v>
      </c>
      <c r="E504" s="257" t="s">
        <v>1703</v>
      </c>
      <c r="F504" s="258" t="s">
        <v>1704</v>
      </c>
      <c r="G504" s="259" t="s">
        <v>412</v>
      </c>
      <c r="H504" s="260">
        <v>11</v>
      </c>
      <c r="I504" s="261"/>
      <c r="J504" s="262">
        <f>ROUND(I504*H504,2)</f>
        <v>0</v>
      </c>
      <c r="K504" s="258" t="s">
        <v>164</v>
      </c>
      <c r="L504" s="263"/>
      <c r="M504" s="264" t="s">
        <v>1</v>
      </c>
      <c r="N504" s="265" t="s">
        <v>43</v>
      </c>
      <c r="O504" s="90"/>
      <c r="P504" s="226">
        <f>O504*H504</f>
        <v>0</v>
      </c>
      <c r="Q504" s="226">
        <v>0.013299999999999999</v>
      </c>
      <c r="R504" s="226">
        <f>Q504*H504</f>
        <v>0.14629999999999999</v>
      </c>
      <c r="S504" s="226">
        <v>0</v>
      </c>
      <c r="T504" s="227">
        <f>S504*H504</f>
        <v>0</v>
      </c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R504" s="228" t="s">
        <v>213</v>
      </c>
      <c r="AT504" s="228" t="s">
        <v>255</v>
      </c>
      <c r="AU504" s="228" t="s">
        <v>88</v>
      </c>
      <c r="AY504" s="16" t="s">
        <v>158</v>
      </c>
      <c r="BE504" s="229">
        <f>IF(N504="základní",J504,0)</f>
        <v>0</v>
      </c>
      <c r="BF504" s="229">
        <f>IF(N504="snížená",J504,0)</f>
        <v>0</v>
      </c>
      <c r="BG504" s="229">
        <f>IF(N504="zákl. přenesená",J504,0)</f>
        <v>0</v>
      </c>
      <c r="BH504" s="229">
        <f>IF(N504="sníž. přenesená",J504,0)</f>
        <v>0</v>
      </c>
      <c r="BI504" s="229">
        <f>IF(N504="nulová",J504,0)</f>
        <v>0</v>
      </c>
      <c r="BJ504" s="16" t="s">
        <v>86</v>
      </c>
      <c r="BK504" s="229">
        <f>ROUND(I504*H504,2)</f>
        <v>0</v>
      </c>
      <c r="BL504" s="16" t="s">
        <v>165</v>
      </c>
      <c r="BM504" s="228" t="s">
        <v>1705</v>
      </c>
    </row>
    <row r="505" s="2" customFormat="1">
      <c r="A505" s="37"/>
      <c r="B505" s="38"/>
      <c r="C505" s="39"/>
      <c r="D505" s="230" t="s">
        <v>167</v>
      </c>
      <c r="E505" s="39"/>
      <c r="F505" s="231" t="s">
        <v>1704</v>
      </c>
      <c r="G505" s="39"/>
      <c r="H505" s="39"/>
      <c r="I505" s="232"/>
      <c r="J505" s="39"/>
      <c r="K505" s="39"/>
      <c r="L505" s="43"/>
      <c r="M505" s="233"/>
      <c r="N505" s="234"/>
      <c r="O505" s="90"/>
      <c r="P505" s="90"/>
      <c r="Q505" s="90"/>
      <c r="R505" s="90"/>
      <c r="S505" s="90"/>
      <c r="T505" s="91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T505" s="16" t="s">
        <v>167</v>
      </c>
      <c r="AU505" s="16" t="s">
        <v>88</v>
      </c>
    </row>
    <row r="506" s="2" customFormat="1" ht="16.5" customHeight="1">
      <c r="A506" s="37"/>
      <c r="B506" s="38"/>
      <c r="C506" s="217" t="s">
        <v>716</v>
      </c>
      <c r="D506" s="217" t="s">
        <v>160</v>
      </c>
      <c r="E506" s="218" t="s">
        <v>1706</v>
      </c>
      <c r="F506" s="219" t="s">
        <v>1707</v>
      </c>
      <c r="G506" s="220" t="s">
        <v>412</v>
      </c>
      <c r="H506" s="221">
        <v>10</v>
      </c>
      <c r="I506" s="222"/>
      <c r="J506" s="223">
        <f>ROUND(I506*H506,2)</f>
        <v>0</v>
      </c>
      <c r="K506" s="219" t="s">
        <v>164</v>
      </c>
      <c r="L506" s="43"/>
      <c r="M506" s="224" t="s">
        <v>1</v>
      </c>
      <c r="N506" s="225" t="s">
        <v>43</v>
      </c>
      <c r="O506" s="90"/>
      <c r="P506" s="226">
        <f>O506*H506</f>
        <v>0</v>
      </c>
      <c r="Q506" s="226">
        <v>0.32906000000000002</v>
      </c>
      <c r="R506" s="226">
        <f>Q506*H506</f>
        <v>3.2906000000000004</v>
      </c>
      <c r="S506" s="226">
        <v>0</v>
      </c>
      <c r="T506" s="227">
        <f>S506*H506</f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228" t="s">
        <v>165</v>
      </c>
      <c r="AT506" s="228" t="s">
        <v>160</v>
      </c>
      <c r="AU506" s="228" t="s">
        <v>88</v>
      </c>
      <c r="AY506" s="16" t="s">
        <v>158</v>
      </c>
      <c r="BE506" s="229">
        <f>IF(N506="základní",J506,0)</f>
        <v>0</v>
      </c>
      <c r="BF506" s="229">
        <f>IF(N506="snížená",J506,0)</f>
        <v>0</v>
      </c>
      <c r="BG506" s="229">
        <f>IF(N506="zákl. přenesená",J506,0)</f>
        <v>0</v>
      </c>
      <c r="BH506" s="229">
        <f>IF(N506="sníž. přenesená",J506,0)</f>
        <v>0</v>
      </c>
      <c r="BI506" s="229">
        <f>IF(N506="nulová",J506,0)</f>
        <v>0</v>
      </c>
      <c r="BJ506" s="16" t="s">
        <v>86</v>
      </c>
      <c r="BK506" s="229">
        <f>ROUND(I506*H506,2)</f>
        <v>0</v>
      </c>
      <c r="BL506" s="16" t="s">
        <v>165</v>
      </c>
      <c r="BM506" s="228" t="s">
        <v>1708</v>
      </c>
    </row>
    <row r="507" s="2" customFormat="1">
      <c r="A507" s="37"/>
      <c r="B507" s="38"/>
      <c r="C507" s="39"/>
      <c r="D507" s="230" t="s">
        <v>167</v>
      </c>
      <c r="E507" s="39"/>
      <c r="F507" s="231" t="s">
        <v>1707</v>
      </c>
      <c r="G507" s="39"/>
      <c r="H507" s="39"/>
      <c r="I507" s="232"/>
      <c r="J507" s="39"/>
      <c r="K507" s="39"/>
      <c r="L507" s="43"/>
      <c r="M507" s="233"/>
      <c r="N507" s="234"/>
      <c r="O507" s="90"/>
      <c r="P507" s="90"/>
      <c r="Q507" s="90"/>
      <c r="R507" s="90"/>
      <c r="S507" s="90"/>
      <c r="T507" s="91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T507" s="16" t="s">
        <v>167</v>
      </c>
      <c r="AU507" s="16" t="s">
        <v>88</v>
      </c>
    </row>
    <row r="508" s="13" customFormat="1">
      <c r="A508" s="13"/>
      <c r="B508" s="235"/>
      <c r="C508" s="236"/>
      <c r="D508" s="230" t="s">
        <v>169</v>
      </c>
      <c r="E508" s="237" t="s">
        <v>1</v>
      </c>
      <c r="F508" s="238" t="s">
        <v>1709</v>
      </c>
      <c r="G508" s="236"/>
      <c r="H508" s="239">
        <v>10</v>
      </c>
      <c r="I508" s="240"/>
      <c r="J508" s="236"/>
      <c r="K508" s="236"/>
      <c r="L508" s="241"/>
      <c r="M508" s="242"/>
      <c r="N508" s="243"/>
      <c r="O508" s="243"/>
      <c r="P508" s="243"/>
      <c r="Q508" s="243"/>
      <c r="R508" s="243"/>
      <c r="S508" s="243"/>
      <c r="T508" s="24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5" t="s">
        <v>169</v>
      </c>
      <c r="AU508" s="245" t="s">
        <v>88</v>
      </c>
      <c r="AV508" s="13" t="s">
        <v>88</v>
      </c>
      <c r="AW508" s="13" t="s">
        <v>33</v>
      </c>
      <c r="AX508" s="13" t="s">
        <v>78</v>
      </c>
      <c r="AY508" s="245" t="s">
        <v>158</v>
      </c>
    </row>
    <row r="509" s="2" customFormat="1" ht="16.5" customHeight="1">
      <c r="A509" s="37"/>
      <c r="B509" s="38"/>
      <c r="C509" s="256" t="s">
        <v>721</v>
      </c>
      <c r="D509" s="256" t="s">
        <v>255</v>
      </c>
      <c r="E509" s="257" t="s">
        <v>1710</v>
      </c>
      <c r="F509" s="258" t="s">
        <v>1711</v>
      </c>
      <c r="G509" s="259" t="s">
        <v>412</v>
      </c>
      <c r="H509" s="260">
        <v>10</v>
      </c>
      <c r="I509" s="261"/>
      <c r="J509" s="262">
        <f>ROUND(I509*H509,2)</f>
        <v>0</v>
      </c>
      <c r="K509" s="258" t="s">
        <v>164</v>
      </c>
      <c r="L509" s="263"/>
      <c r="M509" s="264" t="s">
        <v>1</v>
      </c>
      <c r="N509" s="265" t="s">
        <v>43</v>
      </c>
      <c r="O509" s="90"/>
      <c r="P509" s="226">
        <f>O509*H509</f>
        <v>0</v>
      </c>
      <c r="Q509" s="226">
        <v>0.029499999999999998</v>
      </c>
      <c r="R509" s="226">
        <f>Q509*H509</f>
        <v>0.29499999999999998</v>
      </c>
      <c r="S509" s="226">
        <v>0</v>
      </c>
      <c r="T509" s="227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228" t="s">
        <v>213</v>
      </c>
      <c r="AT509" s="228" t="s">
        <v>255</v>
      </c>
      <c r="AU509" s="228" t="s">
        <v>88</v>
      </c>
      <c r="AY509" s="16" t="s">
        <v>158</v>
      </c>
      <c r="BE509" s="229">
        <f>IF(N509="základní",J509,0)</f>
        <v>0</v>
      </c>
      <c r="BF509" s="229">
        <f>IF(N509="snížená",J509,0)</f>
        <v>0</v>
      </c>
      <c r="BG509" s="229">
        <f>IF(N509="zákl. přenesená",J509,0)</f>
        <v>0</v>
      </c>
      <c r="BH509" s="229">
        <f>IF(N509="sníž. přenesená",J509,0)</f>
        <v>0</v>
      </c>
      <c r="BI509" s="229">
        <f>IF(N509="nulová",J509,0)</f>
        <v>0</v>
      </c>
      <c r="BJ509" s="16" t="s">
        <v>86</v>
      </c>
      <c r="BK509" s="229">
        <f>ROUND(I509*H509,2)</f>
        <v>0</v>
      </c>
      <c r="BL509" s="16" t="s">
        <v>165</v>
      </c>
      <c r="BM509" s="228" t="s">
        <v>1712</v>
      </c>
    </row>
    <row r="510" s="2" customFormat="1">
      <c r="A510" s="37"/>
      <c r="B510" s="38"/>
      <c r="C510" s="39"/>
      <c r="D510" s="230" t="s">
        <v>167</v>
      </c>
      <c r="E510" s="39"/>
      <c r="F510" s="231" t="s">
        <v>1711</v>
      </c>
      <c r="G510" s="39"/>
      <c r="H510" s="39"/>
      <c r="I510" s="232"/>
      <c r="J510" s="39"/>
      <c r="K510" s="39"/>
      <c r="L510" s="43"/>
      <c r="M510" s="233"/>
      <c r="N510" s="234"/>
      <c r="O510" s="90"/>
      <c r="P510" s="90"/>
      <c r="Q510" s="90"/>
      <c r="R510" s="90"/>
      <c r="S510" s="90"/>
      <c r="T510" s="91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T510" s="16" t="s">
        <v>167</v>
      </c>
      <c r="AU510" s="16" t="s">
        <v>88</v>
      </c>
    </row>
    <row r="511" s="12" customFormat="1" ht="22.8" customHeight="1">
      <c r="A511" s="12"/>
      <c r="B511" s="201"/>
      <c r="C511" s="202"/>
      <c r="D511" s="203" t="s">
        <v>77</v>
      </c>
      <c r="E511" s="215" t="s">
        <v>223</v>
      </c>
      <c r="F511" s="215" t="s">
        <v>565</v>
      </c>
      <c r="G511" s="202"/>
      <c r="H511" s="202"/>
      <c r="I511" s="205"/>
      <c r="J511" s="216">
        <f>BK511</f>
        <v>0</v>
      </c>
      <c r="K511" s="202"/>
      <c r="L511" s="207"/>
      <c r="M511" s="208"/>
      <c r="N511" s="209"/>
      <c r="O511" s="209"/>
      <c r="P511" s="210">
        <f>P512+P743</f>
        <v>0</v>
      </c>
      <c r="Q511" s="209"/>
      <c r="R511" s="210">
        <f>R512+R743</f>
        <v>560.07134370000006</v>
      </c>
      <c r="S511" s="209"/>
      <c r="T511" s="211">
        <f>T512+T743</f>
        <v>2568.5533200000004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12" t="s">
        <v>86</v>
      </c>
      <c r="AT511" s="213" t="s">
        <v>77</v>
      </c>
      <c r="AU511" s="213" t="s">
        <v>86</v>
      </c>
      <c r="AY511" s="212" t="s">
        <v>158</v>
      </c>
      <c r="BK511" s="214">
        <f>BK512+BK743</f>
        <v>0</v>
      </c>
    </row>
    <row r="512" s="12" customFormat="1" ht="20.88" customHeight="1">
      <c r="A512" s="12"/>
      <c r="B512" s="201"/>
      <c r="C512" s="202"/>
      <c r="D512" s="203" t="s">
        <v>77</v>
      </c>
      <c r="E512" s="215" t="s">
        <v>721</v>
      </c>
      <c r="F512" s="215" t="s">
        <v>1713</v>
      </c>
      <c r="G512" s="202"/>
      <c r="H512" s="202"/>
      <c r="I512" s="205"/>
      <c r="J512" s="216">
        <f>BK512</f>
        <v>0</v>
      </c>
      <c r="K512" s="202"/>
      <c r="L512" s="207"/>
      <c r="M512" s="208"/>
      <c r="N512" s="209"/>
      <c r="O512" s="209"/>
      <c r="P512" s="210">
        <f>SUM(P513:P742)</f>
        <v>0</v>
      </c>
      <c r="Q512" s="209"/>
      <c r="R512" s="210">
        <f>SUM(R513:R742)</f>
        <v>558.87534370000003</v>
      </c>
      <c r="S512" s="209"/>
      <c r="T512" s="211">
        <f>SUM(T513:T742)</f>
        <v>34.960000000000001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12" t="s">
        <v>86</v>
      </c>
      <c r="AT512" s="213" t="s">
        <v>77</v>
      </c>
      <c r="AU512" s="213" t="s">
        <v>88</v>
      </c>
      <c r="AY512" s="212" t="s">
        <v>158</v>
      </c>
      <c r="BK512" s="214">
        <f>SUM(BK513:BK742)</f>
        <v>0</v>
      </c>
    </row>
    <row r="513" s="2" customFormat="1" ht="16.5" customHeight="1">
      <c r="A513" s="37"/>
      <c r="B513" s="38"/>
      <c r="C513" s="217" t="s">
        <v>727</v>
      </c>
      <c r="D513" s="217" t="s">
        <v>160</v>
      </c>
      <c r="E513" s="218" t="s">
        <v>1714</v>
      </c>
      <c r="F513" s="219" t="s">
        <v>1715</v>
      </c>
      <c r="G513" s="220" t="s">
        <v>412</v>
      </c>
      <c r="H513" s="221">
        <v>59</v>
      </c>
      <c r="I513" s="222"/>
      <c r="J513" s="223">
        <f>ROUND(I513*H513,2)</f>
        <v>0</v>
      </c>
      <c r="K513" s="219" t="s">
        <v>164</v>
      </c>
      <c r="L513" s="43"/>
      <c r="M513" s="224" t="s">
        <v>1</v>
      </c>
      <c r="N513" s="225" t="s">
        <v>43</v>
      </c>
      <c r="O513" s="90"/>
      <c r="P513" s="226">
        <f>O513*H513</f>
        <v>0</v>
      </c>
      <c r="Q513" s="226">
        <v>0.00069999999999999999</v>
      </c>
      <c r="R513" s="226">
        <f>Q513*H513</f>
        <v>0.041299999999999996</v>
      </c>
      <c r="S513" s="226">
        <v>0</v>
      </c>
      <c r="T513" s="227">
        <f>S513*H513</f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228" t="s">
        <v>165</v>
      </c>
      <c r="AT513" s="228" t="s">
        <v>160</v>
      </c>
      <c r="AU513" s="228" t="s">
        <v>176</v>
      </c>
      <c r="AY513" s="16" t="s">
        <v>158</v>
      </c>
      <c r="BE513" s="229">
        <f>IF(N513="základní",J513,0)</f>
        <v>0</v>
      </c>
      <c r="BF513" s="229">
        <f>IF(N513="snížená",J513,0)</f>
        <v>0</v>
      </c>
      <c r="BG513" s="229">
        <f>IF(N513="zákl. přenesená",J513,0)</f>
        <v>0</v>
      </c>
      <c r="BH513" s="229">
        <f>IF(N513="sníž. přenesená",J513,0)</f>
        <v>0</v>
      </c>
      <c r="BI513" s="229">
        <f>IF(N513="nulová",J513,0)</f>
        <v>0</v>
      </c>
      <c r="BJ513" s="16" t="s">
        <v>86</v>
      </c>
      <c r="BK513" s="229">
        <f>ROUND(I513*H513,2)</f>
        <v>0</v>
      </c>
      <c r="BL513" s="16" t="s">
        <v>165</v>
      </c>
      <c r="BM513" s="228" t="s">
        <v>1716</v>
      </c>
    </row>
    <row r="514" s="2" customFormat="1">
      <c r="A514" s="37"/>
      <c r="B514" s="38"/>
      <c r="C514" s="39"/>
      <c r="D514" s="230" t="s">
        <v>167</v>
      </c>
      <c r="E514" s="39"/>
      <c r="F514" s="231" t="s">
        <v>1717</v>
      </c>
      <c r="G514" s="39"/>
      <c r="H514" s="39"/>
      <c r="I514" s="232"/>
      <c r="J514" s="39"/>
      <c r="K514" s="39"/>
      <c r="L514" s="43"/>
      <c r="M514" s="233"/>
      <c r="N514" s="234"/>
      <c r="O514" s="90"/>
      <c r="P514" s="90"/>
      <c r="Q514" s="90"/>
      <c r="R514" s="90"/>
      <c r="S514" s="90"/>
      <c r="T514" s="91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T514" s="16" t="s">
        <v>167</v>
      </c>
      <c r="AU514" s="16" t="s">
        <v>176</v>
      </c>
    </row>
    <row r="515" s="13" customFormat="1">
      <c r="A515" s="13"/>
      <c r="B515" s="235"/>
      <c r="C515" s="236"/>
      <c r="D515" s="230" t="s">
        <v>169</v>
      </c>
      <c r="E515" s="237" t="s">
        <v>1</v>
      </c>
      <c r="F515" s="238" t="s">
        <v>1718</v>
      </c>
      <c r="G515" s="236"/>
      <c r="H515" s="239">
        <v>2</v>
      </c>
      <c r="I515" s="240"/>
      <c r="J515" s="236"/>
      <c r="K515" s="236"/>
      <c r="L515" s="241"/>
      <c r="M515" s="242"/>
      <c r="N515" s="243"/>
      <c r="O515" s="243"/>
      <c r="P515" s="243"/>
      <c r="Q515" s="243"/>
      <c r="R515" s="243"/>
      <c r="S515" s="243"/>
      <c r="T515" s="24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5" t="s">
        <v>169</v>
      </c>
      <c r="AU515" s="245" t="s">
        <v>176</v>
      </c>
      <c r="AV515" s="13" t="s">
        <v>88</v>
      </c>
      <c r="AW515" s="13" t="s">
        <v>33</v>
      </c>
      <c r="AX515" s="13" t="s">
        <v>78</v>
      </c>
      <c r="AY515" s="245" t="s">
        <v>158</v>
      </c>
    </row>
    <row r="516" s="13" customFormat="1">
      <c r="A516" s="13"/>
      <c r="B516" s="235"/>
      <c r="C516" s="236"/>
      <c r="D516" s="230" t="s">
        <v>169</v>
      </c>
      <c r="E516" s="237" t="s">
        <v>1</v>
      </c>
      <c r="F516" s="238" t="s">
        <v>1719</v>
      </c>
      <c r="G516" s="236"/>
      <c r="H516" s="239">
        <v>4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5" t="s">
        <v>169</v>
      </c>
      <c r="AU516" s="245" t="s">
        <v>176</v>
      </c>
      <c r="AV516" s="13" t="s">
        <v>88</v>
      </c>
      <c r="AW516" s="13" t="s">
        <v>33</v>
      </c>
      <c r="AX516" s="13" t="s">
        <v>78</v>
      </c>
      <c r="AY516" s="245" t="s">
        <v>158</v>
      </c>
    </row>
    <row r="517" s="13" customFormat="1">
      <c r="A517" s="13"/>
      <c r="B517" s="235"/>
      <c r="C517" s="236"/>
      <c r="D517" s="230" t="s">
        <v>169</v>
      </c>
      <c r="E517" s="237" t="s">
        <v>1</v>
      </c>
      <c r="F517" s="238" t="s">
        <v>1720</v>
      </c>
      <c r="G517" s="236"/>
      <c r="H517" s="239">
        <v>1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169</v>
      </c>
      <c r="AU517" s="245" t="s">
        <v>176</v>
      </c>
      <c r="AV517" s="13" t="s">
        <v>88</v>
      </c>
      <c r="AW517" s="13" t="s">
        <v>33</v>
      </c>
      <c r="AX517" s="13" t="s">
        <v>78</v>
      </c>
      <c r="AY517" s="245" t="s">
        <v>158</v>
      </c>
    </row>
    <row r="518" s="13" customFormat="1">
      <c r="A518" s="13"/>
      <c r="B518" s="235"/>
      <c r="C518" s="236"/>
      <c r="D518" s="230" t="s">
        <v>169</v>
      </c>
      <c r="E518" s="237" t="s">
        <v>1</v>
      </c>
      <c r="F518" s="238" t="s">
        <v>1721</v>
      </c>
      <c r="G518" s="236"/>
      <c r="H518" s="239">
        <v>1</v>
      </c>
      <c r="I518" s="240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5" t="s">
        <v>169</v>
      </c>
      <c r="AU518" s="245" t="s">
        <v>176</v>
      </c>
      <c r="AV518" s="13" t="s">
        <v>88</v>
      </c>
      <c r="AW518" s="13" t="s">
        <v>33</v>
      </c>
      <c r="AX518" s="13" t="s">
        <v>78</v>
      </c>
      <c r="AY518" s="245" t="s">
        <v>158</v>
      </c>
    </row>
    <row r="519" s="13" customFormat="1">
      <c r="A519" s="13"/>
      <c r="B519" s="235"/>
      <c r="C519" s="236"/>
      <c r="D519" s="230" t="s">
        <v>169</v>
      </c>
      <c r="E519" s="237" t="s">
        <v>1</v>
      </c>
      <c r="F519" s="238" t="s">
        <v>1722</v>
      </c>
      <c r="G519" s="236"/>
      <c r="H519" s="239">
        <v>1</v>
      </c>
      <c r="I519" s="240"/>
      <c r="J519" s="236"/>
      <c r="K519" s="236"/>
      <c r="L519" s="241"/>
      <c r="M519" s="242"/>
      <c r="N519" s="243"/>
      <c r="O519" s="243"/>
      <c r="P519" s="243"/>
      <c r="Q519" s="243"/>
      <c r="R519" s="243"/>
      <c r="S519" s="243"/>
      <c r="T519" s="24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5" t="s">
        <v>169</v>
      </c>
      <c r="AU519" s="245" t="s">
        <v>176</v>
      </c>
      <c r="AV519" s="13" t="s">
        <v>88</v>
      </c>
      <c r="AW519" s="13" t="s">
        <v>33</v>
      </c>
      <c r="AX519" s="13" t="s">
        <v>78</v>
      </c>
      <c r="AY519" s="245" t="s">
        <v>158</v>
      </c>
    </row>
    <row r="520" s="13" customFormat="1">
      <c r="A520" s="13"/>
      <c r="B520" s="235"/>
      <c r="C520" s="236"/>
      <c r="D520" s="230" t="s">
        <v>169</v>
      </c>
      <c r="E520" s="237" t="s">
        <v>1</v>
      </c>
      <c r="F520" s="238" t="s">
        <v>1723</v>
      </c>
      <c r="G520" s="236"/>
      <c r="H520" s="239">
        <v>3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169</v>
      </c>
      <c r="AU520" s="245" t="s">
        <v>176</v>
      </c>
      <c r="AV520" s="13" t="s">
        <v>88</v>
      </c>
      <c r="AW520" s="13" t="s">
        <v>33</v>
      </c>
      <c r="AX520" s="13" t="s">
        <v>78</v>
      </c>
      <c r="AY520" s="245" t="s">
        <v>158</v>
      </c>
    </row>
    <row r="521" s="13" customFormat="1">
      <c r="A521" s="13"/>
      <c r="B521" s="235"/>
      <c r="C521" s="236"/>
      <c r="D521" s="230" t="s">
        <v>169</v>
      </c>
      <c r="E521" s="237" t="s">
        <v>1</v>
      </c>
      <c r="F521" s="238" t="s">
        <v>1724</v>
      </c>
      <c r="G521" s="236"/>
      <c r="H521" s="239">
        <v>1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169</v>
      </c>
      <c r="AU521" s="245" t="s">
        <v>176</v>
      </c>
      <c r="AV521" s="13" t="s">
        <v>88</v>
      </c>
      <c r="AW521" s="13" t="s">
        <v>33</v>
      </c>
      <c r="AX521" s="13" t="s">
        <v>78</v>
      </c>
      <c r="AY521" s="245" t="s">
        <v>158</v>
      </c>
    </row>
    <row r="522" s="13" customFormat="1">
      <c r="A522" s="13"/>
      <c r="B522" s="235"/>
      <c r="C522" s="236"/>
      <c r="D522" s="230" t="s">
        <v>169</v>
      </c>
      <c r="E522" s="237" t="s">
        <v>1</v>
      </c>
      <c r="F522" s="238" t="s">
        <v>1725</v>
      </c>
      <c r="G522" s="236"/>
      <c r="H522" s="239">
        <v>10</v>
      </c>
      <c r="I522" s="240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5" t="s">
        <v>169</v>
      </c>
      <c r="AU522" s="245" t="s">
        <v>176</v>
      </c>
      <c r="AV522" s="13" t="s">
        <v>88</v>
      </c>
      <c r="AW522" s="13" t="s">
        <v>33</v>
      </c>
      <c r="AX522" s="13" t="s">
        <v>78</v>
      </c>
      <c r="AY522" s="245" t="s">
        <v>158</v>
      </c>
    </row>
    <row r="523" s="13" customFormat="1">
      <c r="A523" s="13"/>
      <c r="B523" s="235"/>
      <c r="C523" s="236"/>
      <c r="D523" s="230" t="s">
        <v>169</v>
      </c>
      <c r="E523" s="237" t="s">
        <v>1</v>
      </c>
      <c r="F523" s="238" t="s">
        <v>1726</v>
      </c>
      <c r="G523" s="236"/>
      <c r="H523" s="239">
        <v>3</v>
      </c>
      <c r="I523" s="240"/>
      <c r="J523" s="236"/>
      <c r="K523" s="236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169</v>
      </c>
      <c r="AU523" s="245" t="s">
        <v>176</v>
      </c>
      <c r="AV523" s="13" t="s">
        <v>88</v>
      </c>
      <c r="AW523" s="13" t="s">
        <v>33</v>
      </c>
      <c r="AX523" s="13" t="s">
        <v>78</v>
      </c>
      <c r="AY523" s="245" t="s">
        <v>158</v>
      </c>
    </row>
    <row r="524" s="13" customFormat="1">
      <c r="A524" s="13"/>
      <c r="B524" s="235"/>
      <c r="C524" s="236"/>
      <c r="D524" s="230" t="s">
        <v>169</v>
      </c>
      <c r="E524" s="237" t="s">
        <v>1</v>
      </c>
      <c r="F524" s="238" t="s">
        <v>1727</v>
      </c>
      <c r="G524" s="236"/>
      <c r="H524" s="239">
        <v>2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5" t="s">
        <v>169</v>
      </c>
      <c r="AU524" s="245" t="s">
        <v>176</v>
      </c>
      <c r="AV524" s="13" t="s">
        <v>88</v>
      </c>
      <c r="AW524" s="13" t="s">
        <v>33</v>
      </c>
      <c r="AX524" s="13" t="s">
        <v>78</v>
      </c>
      <c r="AY524" s="245" t="s">
        <v>158</v>
      </c>
    </row>
    <row r="525" s="13" customFormat="1">
      <c r="A525" s="13"/>
      <c r="B525" s="235"/>
      <c r="C525" s="236"/>
      <c r="D525" s="230" t="s">
        <v>169</v>
      </c>
      <c r="E525" s="237" t="s">
        <v>1</v>
      </c>
      <c r="F525" s="238" t="s">
        <v>1728</v>
      </c>
      <c r="G525" s="236"/>
      <c r="H525" s="239">
        <v>8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169</v>
      </c>
      <c r="AU525" s="245" t="s">
        <v>176</v>
      </c>
      <c r="AV525" s="13" t="s">
        <v>88</v>
      </c>
      <c r="AW525" s="13" t="s">
        <v>33</v>
      </c>
      <c r="AX525" s="13" t="s">
        <v>78</v>
      </c>
      <c r="AY525" s="245" t="s">
        <v>158</v>
      </c>
    </row>
    <row r="526" s="13" customFormat="1">
      <c r="A526" s="13"/>
      <c r="B526" s="235"/>
      <c r="C526" s="236"/>
      <c r="D526" s="230" t="s">
        <v>169</v>
      </c>
      <c r="E526" s="237" t="s">
        <v>1</v>
      </c>
      <c r="F526" s="238" t="s">
        <v>1729</v>
      </c>
      <c r="G526" s="236"/>
      <c r="H526" s="239">
        <v>2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169</v>
      </c>
      <c r="AU526" s="245" t="s">
        <v>176</v>
      </c>
      <c r="AV526" s="13" t="s">
        <v>88</v>
      </c>
      <c r="AW526" s="13" t="s">
        <v>33</v>
      </c>
      <c r="AX526" s="13" t="s">
        <v>78</v>
      </c>
      <c r="AY526" s="245" t="s">
        <v>158</v>
      </c>
    </row>
    <row r="527" s="13" customFormat="1">
      <c r="A527" s="13"/>
      <c r="B527" s="235"/>
      <c r="C527" s="236"/>
      <c r="D527" s="230" t="s">
        <v>169</v>
      </c>
      <c r="E527" s="237" t="s">
        <v>1</v>
      </c>
      <c r="F527" s="238" t="s">
        <v>1730</v>
      </c>
      <c r="G527" s="236"/>
      <c r="H527" s="239">
        <v>1</v>
      </c>
      <c r="I527" s="240"/>
      <c r="J527" s="236"/>
      <c r="K527" s="236"/>
      <c r="L527" s="241"/>
      <c r="M527" s="242"/>
      <c r="N527" s="243"/>
      <c r="O527" s="243"/>
      <c r="P527" s="243"/>
      <c r="Q527" s="243"/>
      <c r="R527" s="243"/>
      <c r="S527" s="243"/>
      <c r="T527" s="24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5" t="s">
        <v>169</v>
      </c>
      <c r="AU527" s="245" t="s">
        <v>176</v>
      </c>
      <c r="AV527" s="13" t="s">
        <v>88</v>
      </c>
      <c r="AW527" s="13" t="s">
        <v>33</v>
      </c>
      <c r="AX527" s="13" t="s">
        <v>78</v>
      </c>
      <c r="AY527" s="245" t="s">
        <v>158</v>
      </c>
    </row>
    <row r="528" s="13" customFormat="1">
      <c r="A528" s="13"/>
      <c r="B528" s="235"/>
      <c r="C528" s="236"/>
      <c r="D528" s="230" t="s">
        <v>169</v>
      </c>
      <c r="E528" s="237" t="s">
        <v>1</v>
      </c>
      <c r="F528" s="238" t="s">
        <v>1731</v>
      </c>
      <c r="G528" s="236"/>
      <c r="H528" s="239">
        <v>4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169</v>
      </c>
      <c r="AU528" s="245" t="s">
        <v>176</v>
      </c>
      <c r="AV528" s="13" t="s">
        <v>88</v>
      </c>
      <c r="AW528" s="13" t="s">
        <v>33</v>
      </c>
      <c r="AX528" s="13" t="s">
        <v>78</v>
      </c>
      <c r="AY528" s="245" t="s">
        <v>158</v>
      </c>
    </row>
    <row r="529" s="13" customFormat="1">
      <c r="A529" s="13"/>
      <c r="B529" s="235"/>
      <c r="C529" s="236"/>
      <c r="D529" s="230" t="s">
        <v>169</v>
      </c>
      <c r="E529" s="237" t="s">
        <v>1</v>
      </c>
      <c r="F529" s="238" t="s">
        <v>1732</v>
      </c>
      <c r="G529" s="236"/>
      <c r="H529" s="239">
        <v>3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169</v>
      </c>
      <c r="AU529" s="245" t="s">
        <v>176</v>
      </c>
      <c r="AV529" s="13" t="s">
        <v>88</v>
      </c>
      <c r="AW529" s="13" t="s">
        <v>33</v>
      </c>
      <c r="AX529" s="13" t="s">
        <v>78</v>
      </c>
      <c r="AY529" s="245" t="s">
        <v>158</v>
      </c>
    </row>
    <row r="530" s="13" customFormat="1">
      <c r="A530" s="13"/>
      <c r="B530" s="235"/>
      <c r="C530" s="236"/>
      <c r="D530" s="230" t="s">
        <v>169</v>
      </c>
      <c r="E530" s="237" t="s">
        <v>1</v>
      </c>
      <c r="F530" s="238" t="s">
        <v>1733</v>
      </c>
      <c r="G530" s="236"/>
      <c r="H530" s="239">
        <v>3</v>
      </c>
      <c r="I530" s="240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169</v>
      </c>
      <c r="AU530" s="245" t="s">
        <v>176</v>
      </c>
      <c r="AV530" s="13" t="s">
        <v>88</v>
      </c>
      <c r="AW530" s="13" t="s">
        <v>33</v>
      </c>
      <c r="AX530" s="13" t="s">
        <v>78</v>
      </c>
      <c r="AY530" s="245" t="s">
        <v>158</v>
      </c>
    </row>
    <row r="531" s="13" customFormat="1">
      <c r="A531" s="13"/>
      <c r="B531" s="235"/>
      <c r="C531" s="236"/>
      <c r="D531" s="230" t="s">
        <v>169</v>
      </c>
      <c r="E531" s="237" t="s">
        <v>1</v>
      </c>
      <c r="F531" s="238" t="s">
        <v>1734</v>
      </c>
      <c r="G531" s="236"/>
      <c r="H531" s="239">
        <v>5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169</v>
      </c>
      <c r="AU531" s="245" t="s">
        <v>176</v>
      </c>
      <c r="AV531" s="13" t="s">
        <v>88</v>
      </c>
      <c r="AW531" s="13" t="s">
        <v>33</v>
      </c>
      <c r="AX531" s="13" t="s">
        <v>78</v>
      </c>
      <c r="AY531" s="245" t="s">
        <v>158</v>
      </c>
    </row>
    <row r="532" s="13" customFormat="1">
      <c r="A532" s="13"/>
      <c r="B532" s="235"/>
      <c r="C532" s="236"/>
      <c r="D532" s="230" t="s">
        <v>169</v>
      </c>
      <c r="E532" s="237" t="s">
        <v>1</v>
      </c>
      <c r="F532" s="238" t="s">
        <v>1735</v>
      </c>
      <c r="G532" s="236"/>
      <c r="H532" s="239">
        <v>3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5" t="s">
        <v>169</v>
      </c>
      <c r="AU532" s="245" t="s">
        <v>176</v>
      </c>
      <c r="AV532" s="13" t="s">
        <v>88</v>
      </c>
      <c r="AW532" s="13" t="s">
        <v>33</v>
      </c>
      <c r="AX532" s="13" t="s">
        <v>78</v>
      </c>
      <c r="AY532" s="245" t="s">
        <v>158</v>
      </c>
    </row>
    <row r="533" s="13" customFormat="1">
      <c r="A533" s="13"/>
      <c r="B533" s="235"/>
      <c r="C533" s="236"/>
      <c r="D533" s="230" t="s">
        <v>169</v>
      </c>
      <c r="E533" s="237" t="s">
        <v>1</v>
      </c>
      <c r="F533" s="238" t="s">
        <v>1736</v>
      </c>
      <c r="G533" s="236"/>
      <c r="H533" s="239">
        <v>2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5" t="s">
        <v>169</v>
      </c>
      <c r="AU533" s="245" t="s">
        <v>176</v>
      </c>
      <c r="AV533" s="13" t="s">
        <v>88</v>
      </c>
      <c r="AW533" s="13" t="s">
        <v>33</v>
      </c>
      <c r="AX533" s="13" t="s">
        <v>78</v>
      </c>
      <c r="AY533" s="245" t="s">
        <v>158</v>
      </c>
    </row>
    <row r="534" s="2" customFormat="1" ht="16.5" customHeight="1">
      <c r="A534" s="37"/>
      <c r="B534" s="38"/>
      <c r="C534" s="256" t="s">
        <v>735</v>
      </c>
      <c r="D534" s="256" t="s">
        <v>255</v>
      </c>
      <c r="E534" s="257" t="s">
        <v>1737</v>
      </c>
      <c r="F534" s="258" t="s">
        <v>1738</v>
      </c>
      <c r="G534" s="259" t="s">
        <v>412</v>
      </c>
      <c r="H534" s="260">
        <v>11</v>
      </c>
      <c r="I534" s="261"/>
      <c r="J534" s="262">
        <f>ROUND(I534*H534,2)</f>
        <v>0</v>
      </c>
      <c r="K534" s="258" t="s">
        <v>164</v>
      </c>
      <c r="L534" s="263"/>
      <c r="M534" s="264" t="s">
        <v>1</v>
      </c>
      <c r="N534" s="265" t="s">
        <v>43</v>
      </c>
      <c r="O534" s="90"/>
      <c r="P534" s="226">
        <f>O534*H534</f>
        <v>0</v>
      </c>
      <c r="Q534" s="226">
        <v>0.0012999999999999999</v>
      </c>
      <c r="R534" s="226">
        <f>Q534*H534</f>
        <v>0.0143</v>
      </c>
      <c r="S534" s="226">
        <v>0</v>
      </c>
      <c r="T534" s="227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228" t="s">
        <v>213</v>
      </c>
      <c r="AT534" s="228" t="s">
        <v>255</v>
      </c>
      <c r="AU534" s="228" t="s">
        <v>176</v>
      </c>
      <c r="AY534" s="16" t="s">
        <v>158</v>
      </c>
      <c r="BE534" s="229">
        <f>IF(N534="základní",J534,0)</f>
        <v>0</v>
      </c>
      <c r="BF534" s="229">
        <f>IF(N534="snížená",J534,0)</f>
        <v>0</v>
      </c>
      <c r="BG534" s="229">
        <f>IF(N534="zákl. přenesená",J534,0)</f>
        <v>0</v>
      </c>
      <c r="BH534" s="229">
        <f>IF(N534="sníž. přenesená",J534,0)</f>
        <v>0</v>
      </c>
      <c r="BI534" s="229">
        <f>IF(N534="nulová",J534,0)</f>
        <v>0</v>
      </c>
      <c r="BJ534" s="16" t="s">
        <v>86</v>
      </c>
      <c r="BK534" s="229">
        <f>ROUND(I534*H534,2)</f>
        <v>0</v>
      </c>
      <c r="BL534" s="16" t="s">
        <v>165</v>
      </c>
      <c r="BM534" s="228" t="s">
        <v>1739</v>
      </c>
    </row>
    <row r="535" s="2" customFormat="1">
      <c r="A535" s="37"/>
      <c r="B535" s="38"/>
      <c r="C535" s="39"/>
      <c r="D535" s="230" t="s">
        <v>167</v>
      </c>
      <c r="E535" s="39"/>
      <c r="F535" s="231" t="s">
        <v>1738</v>
      </c>
      <c r="G535" s="39"/>
      <c r="H535" s="39"/>
      <c r="I535" s="232"/>
      <c r="J535" s="39"/>
      <c r="K535" s="39"/>
      <c r="L535" s="43"/>
      <c r="M535" s="233"/>
      <c r="N535" s="234"/>
      <c r="O535" s="90"/>
      <c r="P535" s="90"/>
      <c r="Q535" s="90"/>
      <c r="R535" s="90"/>
      <c r="S535" s="90"/>
      <c r="T535" s="91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T535" s="16" t="s">
        <v>167</v>
      </c>
      <c r="AU535" s="16" t="s">
        <v>176</v>
      </c>
    </row>
    <row r="536" s="13" customFormat="1">
      <c r="A536" s="13"/>
      <c r="B536" s="235"/>
      <c r="C536" s="236"/>
      <c r="D536" s="230" t="s">
        <v>169</v>
      </c>
      <c r="E536" s="237" t="s">
        <v>1</v>
      </c>
      <c r="F536" s="238" t="s">
        <v>1740</v>
      </c>
      <c r="G536" s="236"/>
      <c r="H536" s="239">
        <v>2</v>
      </c>
      <c r="I536" s="240"/>
      <c r="J536" s="236"/>
      <c r="K536" s="236"/>
      <c r="L536" s="241"/>
      <c r="M536" s="242"/>
      <c r="N536" s="243"/>
      <c r="O536" s="243"/>
      <c r="P536" s="243"/>
      <c r="Q536" s="243"/>
      <c r="R536" s="243"/>
      <c r="S536" s="243"/>
      <c r="T536" s="24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5" t="s">
        <v>169</v>
      </c>
      <c r="AU536" s="245" t="s">
        <v>176</v>
      </c>
      <c r="AV536" s="13" t="s">
        <v>88</v>
      </c>
      <c r="AW536" s="13" t="s">
        <v>33</v>
      </c>
      <c r="AX536" s="13" t="s">
        <v>78</v>
      </c>
      <c r="AY536" s="245" t="s">
        <v>158</v>
      </c>
    </row>
    <row r="537" s="13" customFormat="1">
      <c r="A537" s="13"/>
      <c r="B537" s="235"/>
      <c r="C537" s="236"/>
      <c r="D537" s="230" t="s">
        <v>169</v>
      </c>
      <c r="E537" s="237" t="s">
        <v>1</v>
      </c>
      <c r="F537" s="238" t="s">
        <v>1741</v>
      </c>
      <c r="G537" s="236"/>
      <c r="H537" s="239">
        <v>4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5" t="s">
        <v>169</v>
      </c>
      <c r="AU537" s="245" t="s">
        <v>176</v>
      </c>
      <c r="AV537" s="13" t="s">
        <v>88</v>
      </c>
      <c r="AW537" s="13" t="s">
        <v>33</v>
      </c>
      <c r="AX537" s="13" t="s">
        <v>78</v>
      </c>
      <c r="AY537" s="245" t="s">
        <v>158</v>
      </c>
    </row>
    <row r="538" s="13" customFormat="1">
      <c r="A538" s="13"/>
      <c r="B538" s="235"/>
      <c r="C538" s="236"/>
      <c r="D538" s="230" t="s">
        <v>169</v>
      </c>
      <c r="E538" s="237" t="s">
        <v>1</v>
      </c>
      <c r="F538" s="238" t="s">
        <v>1742</v>
      </c>
      <c r="G538" s="236"/>
      <c r="H538" s="239">
        <v>1</v>
      </c>
      <c r="I538" s="240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5" t="s">
        <v>169</v>
      </c>
      <c r="AU538" s="245" t="s">
        <v>176</v>
      </c>
      <c r="AV538" s="13" t="s">
        <v>88</v>
      </c>
      <c r="AW538" s="13" t="s">
        <v>33</v>
      </c>
      <c r="AX538" s="13" t="s">
        <v>78</v>
      </c>
      <c r="AY538" s="245" t="s">
        <v>158</v>
      </c>
    </row>
    <row r="539" s="13" customFormat="1">
      <c r="A539" s="13"/>
      <c r="B539" s="235"/>
      <c r="C539" s="236"/>
      <c r="D539" s="230" t="s">
        <v>169</v>
      </c>
      <c r="E539" s="237" t="s">
        <v>1</v>
      </c>
      <c r="F539" s="238" t="s">
        <v>1743</v>
      </c>
      <c r="G539" s="236"/>
      <c r="H539" s="239">
        <v>1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5" t="s">
        <v>169</v>
      </c>
      <c r="AU539" s="245" t="s">
        <v>176</v>
      </c>
      <c r="AV539" s="13" t="s">
        <v>88</v>
      </c>
      <c r="AW539" s="13" t="s">
        <v>33</v>
      </c>
      <c r="AX539" s="13" t="s">
        <v>78</v>
      </c>
      <c r="AY539" s="245" t="s">
        <v>158</v>
      </c>
    </row>
    <row r="540" s="13" customFormat="1">
      <c r="A540" s="13"/>
      <c r="B540" s="235"/>
      <c r="C540" s="236"/>
      <c r="D540" s="230" t="s">
        <v>169</v>
      </c>
      <c r="E540" s="237" t="s">
        <v>1</v>
      </c>
      <c r="F540" s="238" t="s">
        <v>1722</v>
      </c>
      <c r="G540" s="236"/>
      <c r="H540" s="239">
        <v>1</v>
      </c>
      <c r="I540" s="240"/>
      <c r="J540" s="236"/>
      <c r="K540" s="236"/>
      <c r="L540" s="241"/>
      <c r="M540" s="242"/>
      <c r="N540" s="243"/>
      <c r="O540" s="243"/>
      <c r="P540" s="243"/>
      <c r="Q540" s="243"/>
      <c r="R540" s="243"/>
      <c r="S540" s="243"/>
      <c r="T540" s="24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5" t="s">
        <v>169</v>
      </c>
      <c r="AU540" s="245" t="s">
        <v>176</v>
      </c>
      <c r="AV540" s="13" t="s">
        <v>88</v>
      </c>
      <c r="AW540" s="13" t="s">
        <v>33</v>
      </c>
      <c r="AX540" s="13" t="s">
        <v>78</v>
      </c>
      <c r="AY540" s="245" t="s">
        <v>158</v>
      </c>
    </row>
    <row r="541" s="13" customFormat="1">
      <c r="A541" s="13"/>
      <c r="B541" s="235"/>
      <c r="C541" s="236"/>
      <c r="D541" s="230" t="s">
        <v>169</v>
      </c>
      <c r="E541" s="237" t="s">
        <v>1</v>
      </c>
      <c r="F541" s="238" t="s">
        <v>1744</v>
      </c>
      <c r="G541" s="236"/>
      <c r="H541" s="239">
        <v>2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5" t="s">
        <v>169</v>
      </c>
      <c r="AU541" s="245" t="s">
        <v>176</v>
      </c>
      <c r="AV541" s="13" t="s">
        <v>88</v>
      </c>
      <c r="AW541" s="13" t="s">
        <v>33</v>
      </c>
      <c r="AX541" s="13" t="s">
        <v>78</v>
      </c>
      <c r="AY541" s="245" t="s">
        <v>158</v>
      </c>
    </row>
    <row r="542" s="2" customFormat="1" ht="16.5" customHeight="1">
      <c r="A542" s="37"/>
      <c r="B542" s="38"/>
      <c r="C542" s="256" t="s">
        <v>566</v>
      </c>
      <c r="D542" s="256" t="s">
        <v>255</v>
      </c>
      <c r="E542" s="257" t="s">
        <v>1745</v>
      </c>
      <c r="F542" s="258" t="s">
        <v>1746</v>
      </c>
      <c r="G542" s="259" t="s">
        <v>412</v>
      </c>
      <c r="H542" s="260">
        <v>14</v>
      </c>
      <c r="I542" s="261"/>
      <c r="J542" s="262">
        <f>ROUND(I542*H542,2)</f>
        <v>0</v>
      </c>
      <c r="K542" s="258" t="s">
        <v>164</v>
      </c>
      <c r="L542" s="263"/>
      <c r="M542" s="264" t="s">
        <v>1</v>
      </c>
      <c r="N542" s="265" t="s">
        <v>43</v>
      </c>
      <c r="O542" s="90"/>
      <c r="P542" s="226">
        <f>O542*H542</f>
        <v>0</v>
      </c>
      <c r="Q542" s="226">
        <v>0.00089999999999999998</v>
      </c>
      <c r="R542" s="226">
        <f>Q542*H542</f>
        <v>0.0126</v>
      </c>
      <c r="S542" s="226">
        <v>0</v>
      </c>
      <c r="T542" s="227">
        <f>S542*H542</f>
        <v>0</v>
      </c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R542" s="228" t="s">
        <v>213</v>
      </c>
      <c r="AT542" s="228" t="s">
        <v>255</v>
      </c>
      <c r="AU542" s="228" t="s">
        <v>176</v>
      </c>
      <c r="AY542" s="16" t="s">
        <v>158</v>
      </c>
      <c r="BE542" s="229">
        <f>IF(N542="základní",J542,0)</f>
        <v>0</v>
      </c>
      <c r="BF542" s="229">
        <f>IF(N542="snížená",J542,0)</f>
        <v>0</v>
      </c>
      <c r="BG542" s="229">
        <f>IF(N542="zákl. přenesená",J542,0)</f>
        <v>0</v>
      </c>
      <c r="BH542" s="229">
        <f>IF(N542="sníž. přenesená",J542,0)</f>
        <v>0</v>
      </c>
      <c r="BI542" s="229">
        <f>IF(N542="nulová",J542,0)</f>
        <v>0</v>
      </c>
      <c r="BJ542" s="16" t="s">
        <v>86</v>
      </c>
      <c r="BK542" s="229">
        <f>ROUND(I542*H542,2)</f>
        <v>0</v>
      </c>
      <c r="BL542" s="16" t="s">
        <v>165</v>
      </c>
      <c r="BM542" s="228" t="s">
        <v>1747</v>
      </c>
    </row>
    <row r="543" s="2" customFormat="1">
      <c r="A543" s="37"/>
      <c r="B543" s="38"/>
      <c r="C543" s="39"/>
      <c r="D543" s="230" t="s">
        <v>167</v>
      </c>
      <c r="E543" s="39"/>
      <c r="F543" s="231" t="s">
        <v>1746</v>
      </c>
      <c r="G543" s="39"/>
      <c r="H543" s="39"/>
      <c r="I543" s="232"/>
      <c r="J543" s="39"/>
      <c r="K543" s="39"/>
      <c r="L543" s="43"/>
      <c r="M543" s="233"/>
      <c r="N543" s="234"/>
      <c r="O543" s="90"/>
      <c r="P543" s="90"/>
      <c r="Q543" s="90"/>
      <c r="R543" s="90"/>
      <c r="S543" s="90"/>
      <c r="T543" s="91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T543" s="16" t="s">
        <v>167</v>
      </c>
      <c r="AU543" s="16" t="s">
        <v>176</v>
      </c>
    </row>
    <row r="544" s="13" customFormat="1">
      <c r="A544" s="13"/>
      <c r="B544" s="235"/>
      <c r="C544" s="236"/>
      <c r="D544" s="230" t="s">
        <v>169</v>
      </c>
      <c r="E544" s="237" t="s">
        <v>1</v>
      </c>
      <c r="F544" s="238" t="s">
        <v>1723</v>
      </c>
      <c r="G544" s="236"/>
      <c r="H544" s="239">
        <v>3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5" t="s">
        <v>169</v>
      </c>
      <c r="AU544" s="245" t="s">
        <v>176</v>
      </c>
      <c r="AV544" s="13" t="s">
        <v>88</v>
      </c>
      <c r="AW544" s="13" t="s">
        <v>33</v>
      </c>
      <c r="AX544" s="13" t="s">
        <v>78</v>
      </c>
      <c r="AY544" s="245" t="s">
        <v>158</v>
      </c>
    </row>
    <row r="545" s="13" customFormat="1">
      <c r="A545" s="13"/>
      <c r="B545" s="235"/>
      <c r="C545" s="236"/>
      <c r="D545" s="230" t="s">
        <v>169</v>
      </c>
      <c r="E545" s="237" t="s">
        <v>1</v>
      </c>
      <c r="F545" s="238" t="s">
        <v>1748</v>
      </c>
      <c r="G545" s="236"/>
      <c r="H545" s="239">
        <v>1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169</v>
      </c>
      <c r="AU545" s="245" t="s">
        <v>176</v>
      </c>
      <c r="AV545" s="13" t="s">
        <v>88</v>
      </c>
      <c r="AW545" s="13" t="s">
        <v>33</v>
      </c>
      <c r="AX545" s="13" t="s">
        <v>78</v>
      </c>
      <c r="AY545" s="245" t="s">
        <v>158</v>
      </c>
    </row>
    <row r="546" s="13" customFormat="1">
      <c r="A546" s="13"/>
      <c r="B546" s="235"/>
      <c r="C546" s="236"/>
      <c r="D546" s="230" t="s">
        <v>169</v>
      </c>
      <c r="E546" s="237" t="s">
        <v>1</v>
      </c>
      <c r="F546" s="238" t="s">
        <v>1749</v>
      </c>
      <c r="G546" s="236"/>
      <c r="H546" s="239">
        <v>10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169</v>
      </c>
      <c r="AU546" s="245" t="s">
        <v>176</v>
      </c>
      <c r="AV546" s="13" t="s">
        <v>88</v>
      </c>
      <c r="AW546" s="13" t="s">
        <v>33</v>
      </c>
      <c r="AX546" s="13" t="s">
        <v>78</v>
      </c>
      <c r="AY546" s="245" t="s">
        <v>158</v>
      </c>
    </row>
    <row r="547" s="2" customFormat="1" ht="16.5" customHeight="1">
      <c r="A547" s="37"/>
      <c r="B547" s="38"/>
      <c r="C547" s="256" t="s">
        <v>610</v>
      </c>
      <c r="D547" s="256" t="s">
        <v>255</v>
      </c>
      <c r="E547" s="257" t="s">
        <v>1750</v>
      </c>
      <c r="F547" s="258" t="s">
        <v>1751</v>
      </c>
      <c r="G547" s="259" t="s">
        <v>412</v>
      </c>
      <c r="H547" s="260">
        <v>3</v>
      </c>
      <c r="I547" s="261"/>
      <c r="J547" s="262">
        <f>ROUND(I547*H547,2)</f>
        <v>0</v>
      </c>
      <c r="K547" s="258" t="s">
        <v>164</v>
      </c>
      <c r="L547" s="263"/>
      <c r="M547" s="264" t="s">
        <v>1</v>
      </c>
      <c r="N547" s="265" t="s">
        <v>43</v>
      </c>
      <c r="O547" s="90"/>
      <c r="P547" s="226">
        <f>O547*H547</f>
        <v>0</v>
      </c>
      <c r="Q547" s="226">
        <v>0.0025000000000000001</v>
      </c>
      <c r="R547" s="226">
        <f>Q547*H547</f>
        <v>0.0074999999999999997</v>
      </c>
      <c r="S547" s="226">
        <v>0</v>
      </c>
      <c r="T547" s="227">
        <f>S547*H547</f>
        <v>0</v>
      </c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R547" s="228" t="s">
        <v>213</v>
      </c>
      <c r="AT547" s="228" t="s">
        <v>255</v>
      </c>
      <c r="AU547" s="228" t="s">
        <v>176</v>
      </c>
      <c r="AY547" s="16" t="s">
        <v>158</v>
      </c>
      <c r="BE547" s="229">
        <f>IF(N547="základní",J547,0)</f>
        <v>0</v>
      </c>
      <c r="BF547" s="229">
        <f>IF(N547="snížená",J547,0)</f>
        <v>0</v>
      </c>
      <c r="BG547" s="229">
        <f>IF(N547="zákl. přenesená",J547,0)</f>
        <v>0</v>
      </c>
      <c r="BH547" s="229">
        <f>IF(N547="sníž. přenesená",J547,0)</f>
        <v>0</v>
      </c>
      <c r="BI547" s="229">
        <f>IF(N547="nulová",J547,0)</f>
        <v>0</v>
      </c>
      <c r="BJ547" s="16" t="s">
        <v>86</v>
      </c>
      <c r="BK547" s="229">
        <f>ROUND(I547*H547,2)</f>
        <v>0</v>
      </c>
      <c r="BL547" s="16" t="s">
        <v>165</v>
      </c>
      <c r="BM547" s="228" t="s">
        <v>1752</v>
      </c>
    </row>
    <row r="548" s="2" customFormat="1">
      <c r="A548" s="37"/>
      <c r="B548" s="38"/>
      <c r="C548" s="39"/>
      <c r="D548" s="230" t="s">
        <v>167</v>
      </c>
      <c r="E548" s="39"/>
      <c r="F548" s="231" t="s">
        <v>1751</v>
      </c>
      <c r="G548" s="39"/>
      <c r="H548" s="39"/>
      <c r="I548" s="232"/>
      <c r="J548" s="39"/>
      <c r="K548" s="39"/>
      <c r="L548" s="43"/>
      <c r="M548" s="233"/>
      <c r="N548" s="234"/>
      <c r="O548" s="90"/>
      <c r="P548" s="90"/>
      <c r="Q548" s="90"/>
      <c r="R548" s="90"/>
      <c r="S548" s="90"/>
      <c r="T548" s="91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T548" s="16" t="s">
        <v>167</v>
      </c>
      <c r="AU548" s="16" t="s">
        <v>176</v>
      </c>
    </row>
    <row r="549" s="13" customFormat="1">
      <c r="A549" s="13"/>
      <c r="B549" s="235"/>
      <c r="C549" s="236"/>
      <c r="D549" s="230" t="s">
        <v>169</v>
      </c>
      <c r="E549" s="237" t="s">
        <v>1</v>
      </c>
      <c r="F549" s="238" t="s">
        <v>1753</v>
      </c>
      <c r="G549" s="236"/>
      <c r="H549" s="239">
        <v>3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5" t="s">
        <v>169</v>
      </c>
      <c r="AU549" s="245" t="s">
        <v>176</v>
      </c>
      <c r="AV549" s="13" t="s">
        <v>88</v>
      </c>
      <c r="AW549" s="13" t="s">
        <v>33</v>
      </c>
      <c r="AX549" s="13" t="s">
        <v>78</v>
      </c>
      <c r="AY549" s="245" t="s">
        <v>158</v>
      </c>
    </row>
    <row r="550" s="2" customFormat="1" ht="16.5" customHeight="1">
      <c r="A550" s="37"/>
      <c r="B550" s="38"/>
      <c r="C550" s="256" t="s">
        <v>696</v>
      </c>
      <c r="D550" s="256" t="s">
        <v>255</v>
      </c>
      <c r="E550" s="257" t="s">
        <v>1754</v>
      </c>
      <c r="F550" s="258" t="s">
        <v>1755</v>
      </c>
      <c r="G550" s="259" t="s">
        <v>412</v>
      </c>
      <c r="H550" s="260">
        <v>3</v>
      </c>
      <c r="I550" s="261"/>
      <c r="J550" s="262">
        <f>ROUND(I550*H550,2)</f>
        <v>0</v>
      </c>
      <c r="K550" s="258" t="s">
        <v>164</v>
      </c>
      <c r="L550" s="263"/>
      <c r="M550" s="264" t="s">
        <v>1</v>
      </c>
      <c r="N550" s="265" t="s">
        <v>43</v>
      </c>
      <c r="O550" s="90"/>
      <c r="P550" s="226">
        <f>O550*H550</f>
        <v>0</v>
      </c>
      <c r="Q550" s="226">
        <v>0.0040000000000000001</v>
      </c>
      <c r="R550" s="226">
        <f>Q550*H550</f>
        <v>0.012</v>
      </c>
      <c r="S550" s="226">
        <v>0</v>
      </c>
      <c r="T550" s="227">
        <f>S550*H550</f>
        <v>0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228" t="s">
        <v>213</v>
      </c>
      <c r="AT550" s="228" t="s">
        <v>255</v>
      </c>
      <c r="AU550" s="228" t="s">
        <v>176</v>
      </c>
      <c r="AY550" s="16" t="s">
        <v>158</v>
      </c>
      <c r="BE550" s="229">
        <f>IF(N550="základní",J550,0)</f>
        <v>0</v>
      </c>
      <c r="BF550" s="229">
        <f>IF(N550="snížená",J550,0)</f>
        <v>0</v>
      </c>
      <c r="BG550" s="229">
        <f>IF(N550="zákl. přenesená",J550,0)</f>
        <v>0</v>
      </c>
      <c r="BH550" s="229">
        <f>IF(N550="sníž. přenesená",J550,0)</f>
        <v>0</v>
      </c>
      <c r="BI550" s="229">
        <f>IF(N550="nulová",J550,0)</f>
        <v>0</v>
      </c>
      <c r="BJ550" s="16" t="s">
        <v>86</v>
      </c>
      <c r="BK550" s="229">
        <f>ROUND(I550*H550,2)</f>
        <v>0</v>
      </c>
      <c r="BL550" s="16" t="s">
        <v>165</v>
      </c>
      <c r="BM550" s="228" t="s">
        <v>1756</v>
      </c>
    </row>
    <row r="551" s="2" customFormat="1">
      <c r="A551" s="37"/>
      <c r="B551" s="38"/>
      <c r="C551" s="39"/>
      <c r="D551" s="230" t="s">
        <v>167</v>
      </c>
      <c r="E551" s="39"/>
      <c r="F551" s="231" t="s">
        <v>1755</v>
      </c>
      <c r="G551" s="39"/>
      <c r="H551" s="39"/>
      <c r="I551" s="232"/>
      <c r="J551" s="39"/>
      <c r="K551" s="39"/>
      <c r="L551" s="43"/>
      <c r="M551" s="233"/>
      <c r="N551" s="234"/>
      <c r="O551" s="90"/>
      <c r="P551" s="90"/>
      <c r="Q551" s="90"/>
      <c r="R551" s="90"/>
      <c r="S551" s="90"/>
      <c r="T551" s="91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T551" s="16" t="s">
        <v>167</v>
      </c>
      <c r="AU551" s="16" t="s">
        <v>176</v>
      </c>
    </row>
    <row r="552" s="13" customFormat="1">
      <c r="A552" s="13"/>
      <c r="B552" s="235"/>
      <c r="C552" s="236"/>
      <c r="D552" s="230" t="s">
        <v>169</v>
      </c>
      <c r="E552" s="237" t="s">
        <v>1</v>
      </c>
      <c r="F552" s="238" t="s">
        <v>1726</v>
      </c>
      <c r="G552" s="236"/>
      <c r="H552" s="239">
        <v>3</v>
      </c>
      <c r="I552" s="240"/>
      <c r="J552" s="236"/>
      <c r="K552" s="236"/>
      <c r="L552" s="241"/>
      <c r="M552" s="242"/>
      <c r="N552" s="243"/>
      <c r="O552" s="243"/>
      <c r="P552" s="243"/>
      <c r="Q552" s="243"/>
      <c r="R552" s="243"/>
      <c r="S552" s="243"/>
      <c r="T552" s="24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5" t="s">
        <v>169</v>
      </c>
      <c r="AU552" s="245" t="s">
        <v>176</v>
      </c>
      <c r="AV552" s="13" t="s">
        <v>88</v>
      </c>
      <c r="AW552" s="13" t="s">
        <v>33</v>
      </c>
      <c r="AX552" s="13" t="s">
        <v>78</v>
      </c>
      <c r="AY552" s="245" t="s">
        <v>158</v>
      </c>
    </row>
    <row r="553" s="2" customFormat="1" ht="16.5" customHeight="1">
      <c r="A553" s="37"/>
      <c r="B553" s="38"/>
      <c r="C553" s="256" t="s">
        <v>752</v>
      </c>
      <c r="D553" s="256" t="s">
        <v>255</v>
      </c>
      <c r="E553" s="257" t="s">
        <v>1757</v>
      </c>
      <c r="F553" s="258" t="s">
        <v>1758</v>
      </c>
      <c r="G553" s="259" t="s">
        <v>412</v>
      </c>
      <c r="H553" s="260">
        <v>12</v>
      </c>
      <c r="I553" s="261"/>
      <c r="J553" s="262">
        <f>ROUND(I553*H553,2)</f>
        <v>0</v>
      </c>
      <c r="K553" s="258" t="s">
        <v>164</v>
      </c>
      <c r="L553" s="263"/>
      <c r="M553" s="264" t="s">
        <v>1</v>
      </c>
      <c r="N553" s="265" t="s">
        <v>43</v>
      </c>
      <c r="O553" s="90"/>
      <c r="P553" s="226">
        <f>O553*H553</f>
        <v>0</v>
      </c>
      <c r="Q553" s="226">
        <v>0.0025999999999999999</v>
      </c>
      <c r="R553" s="226">
        <f>Q553*H553</f>
        <v>0.031199999999999999</v>
      </c>
      <c r="S553" s="226">
        <v>0</v>
      </c>
      <c r="T553" s="227">
        <f>S553*H553</f>
        <v>0</v>
      </c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R553" s="228" t="s">
        <v>213</v>
      </c>
      <c r="AT553" s="228" t="s">
        <v>255</v>
      </c>
      <c r="AU553" s="228" t="s">
        <v>176</v>
      </c>
      <c r="AY553" s="16" t="s">
        <v>158</v>
      </c>
      <c r="BE553" s="229">
        <f>IF(N553="základní",J553,0)</f>
        <v>0</v>
      </c>
      <c r="BF553" s="229">
        <f>IF(N553="snížená",J553,0)</f>
        <v>0</v>
      </c>
      <c r="BG553" s="229">
        <f>IF(N553="zákl. přenesená",J553,0)</f>
        <v>0</v>
      </c>
      <c r="BH553" s="229">
        <f>IF(N553="sníž. přenesená",J553,0)</f>
        <v>0</v>
      </c>
      <c r="BI553" s="229">
        <f>IF(N553="nulová",J553,0)</f>
        <v>0</v>
      </c>
      <c r="BJ553" s="16" t="s">
        <v>86</v>
      </c>
      <c r="BK553" s="229">
        <f>ROUND(I553*H553,2)</f>
        <v>0</v>
      </c>
      <c r="BL553" s="16" t="s">
        <v>165</v>
      </c>
      <c r="BM553" s="228" t="s">
        <v>1759</v>
      </c>
    </row>
    <row r="554" s="2" customFormat="1">
      <c r="A554" s="37"/>
      <c r="B554" s="38"/>
      <c r="C554" s="39"/>
      <c r="D554" s="230" t="s">
        <v>167</v>
      </c>
      <c r="E554" s="39"/>
      <c r="F554" s="231" t="s">
        <v>1758</v>
      </c>
      <c r="G554" s="39"/>
      <c r="H554" s="39"/>
      <c r="I554" s="232"/>
      <c r="J554" s="39"/>
      <c r="K554" s="39"/>
      <c r="L554" s="43"/>
      <c r="M554" s="233"/>
      <c r="N554" s="234"/>
      <c r="O554" s="90"/>
      <c r="P554" s="90"/>
      <c r="Q554" s="90"/>
      <c r="R554" s="90"/>
      <c r="S554" s="90"/>
      <c r="T554" s="91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T554" s="16" t="s">
        <v>167</v>
      </c>
      <c r="AU554" s="16" t="s">
        <v>176</v>
      </c>
    </row>
    <row r="555" s="13" customFormat="1">
      <c r="A555" s="13"/>
      <c r="B555" s="235"/>
      <c r="C555" s="236"/>
      <c r="D555" s="230" t="s">
        <v>169</v>
      </c>
      <c r="E555" s="237" t="s">
        <v>1</v>
      </c>
      <c r="F555" s="238" t="s">
        <v>1760</v>
      </c>
      <c r="G555" s="236"/>
      <c r="H555" s="239">
        <v>2</v>
      </c>
      <c r="I555" s="240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5" t="s">
        <v>169</v>
      </c>
      <c r="AU555" s="245" t="s">
        <v>176</v>
      </c>
      <c r="AV555" s="13" t="s">
        <v>88</v>
      </c>
      <c r="AW555" s="13" t="s">
        <v>33</v>
      </c>
      <c r="AX555" s="13" t="s">
        <v>78</v>
      </c>
      <c r="AY555" s="245" t="s">
        <v>158</v>
      </c>
    </row>
    <row r="556" s="13" customFormat="1">
      <c r="A556" s="13"/>
      <c r="B556" s="235"/>
      <c r="C556" s="236"/>
      <c r="D556" s="230" t="s">
        <v>169</v>
      </c>
      <c r="E556" s="237" t="s">
        <v>1</v>
      </c>
      <c r="F556" s="238" t="s">
        <v>1761</v>
      </c>
      <c r="G556" s="236"/>
      <c r="H556" s="239">
        <v>8</v>
      </c>
      <c r="I556" s="240"/>
      <c r="J556" s="236"/>
      <c r="K556" s="236"/>
      <c r="L556" s="241"/>
      <c r="M556" s="242"/>
      <c r="N556" s="243"/>
      <c r="O556" s="243"/>
      <c r="P556" s="243"/>
      <c r="Q556" s="243"/>
      <c r="R556" s="243"/>
      <c r="S556" s="243"/>
      <c r="T556" s="24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5" t="s">
        <v>169</v>
      </c>
      <c r="AU556" s="245" t="s">
        <v>176</v>
      </c>
      <c r="AV556" s="13" t="s">
        <v>88</v>
      </c>
      <c r="AW556" s="13" t="s">
        <v>33</v>
      </c>
      <c r="AX556" s="13" t="s">
        <v>78</v>
      </c>
      <c r="AY556" s="245" t="s">
        <v>158</v>
      </c>
    </row>
    <row r="557" s="13" customFormat="1">
      <c r="A557" s="13"/>
      <c r="B557" s="235"/>
      <c r="C557" s="236"/>
      <c r="D557" s="230" t="s">
        <v>169</v>
      </c>
      <c r="E557" s="237" t="s">
        <v>1</v>
      </c>
      <c r="F557" s="238" t="s">
        <v>1762</v>
      </c>
      <c r="G557" s="236"/>
      <c r="H557" s="239">
        <v>2</v>
      </c>
      <c r="I557" s="240"/>
      <c r="J557" s="236"/>
      <c r="K557" s="236"/>
      <c r="L557" s="241"/>
      <c r="M557" s="242"/>
      <c r="N557" s="243"/>
      <c r="O557" s="243"/>
      <c r="P557" s="243"/>
      <c r="Q557" s="243"/>
      <c r="R557" s="243"/>
      <c r="S557" s="243"/>
      <c r="T557" s="24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5" t="s">
        <v>169</v>
      </c>
      <c r="AU557" s="245" t="s">
        <v>176</v>
      </c>
      <c r="AV557" s="13" t="s">
        <v>88</v>
      </c>
      <c r="AW557" s="13" t="s">
        <v>33</v>
      </c>
      <c r="AX557" s="13" t="s">
        <v>78</v>
      </c>
      <c r="AY557" s="245" t="s">
        <v>158</v>
      </c>
    </row>
    <row r="558" s="2" customFormat="1" ht="16.5" customHeight="1">
      <c r="A558" s="37"/>
      <c r="B558" s="38"/>
      <c r="C558" s="256" t="s">
        <v>733</v>
      </c>
      <c r="D558" s="256" t="s">
        <v>255</v>
      </c>
      <c r="E558" s="257" t="s">
        <v>1763</v>
      </c>
      <c r="F558" s="258" t="s">
        <v>1764</v>
      </c>
      <c r="G558" s="259" t="s">
        <v>412</v>
      </c>
      <c r="H558" s="260">
        <v>5</v>
      </c>
      <c r="I558" s="261"/>
      <c r="J558" s="262">
        <f>ROUND(I558*H558,2)</f>
        <v>0</v>
      </c>
      <c r="K558" s="258" t="s">
        <v>164</v>
      </c>
      <c r="L558" s="263"/>
      <c r="M558" s="264" t="s">
        <v>1</v>
      </c>
      <c r="N558" s="265" t="s">
        <v>43</v>
      </c>
      <c r="O558" s="90"/>
      <c r="P558" s="226">
        <f>O558*H558</f>
        <v>0</v>
      </c>
      <c r="Q558" s="226">
        <v>0.0035000000000000001</v>
      </c>
      <c r="R558" s="226">
        <f>Q558*H558</f>
        <v>0.017500000000000002</v>
      </c>
      <c r="S558" s="226">
        <v>0</v>
      </c>
      <c r="T558" s="227">
        <f>S558*H558</f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228" t="s">
        <v>213</v>
      </c>
      <c r="AT558" s="228" t="s">
        <v>255</v>
      </c>
      <c r="AU558" s="228" t="s">
        <v>176</v>
      </c>
      <c r="AY558" s="16" t="s">
        <v>158</v>
      </c>
      <c r="BE558" s="229">
        <f>IF(N558="základní",J558,0)</f>
        <v>0</v>
      </c>
      <c r="BF558" s="229">
        <f>IF(N558="snížená",J558,0)</f>
        <v>0</v>
      </c>
      <c r="BG558" s="229">
        <f>IF(N558="zákl. přenesená",J558,0)</f>
        <v>0</v>
      </c>
      <c r="BH558" s="229">
        <f>IF(N558="sníž. přenesená",J558,0)</f>
        <v>0</v>
      </c>
      <c r="BI558" s="229">
        <f>IF(N558="nulová",J558,0)</f>
        <v>0</v>
      </c>
      <c r="BJ558" s="16" t="s">
        <v>86</v>
      </c>
      <c r="BK558" s="229">
        <f>ROUND(I558*H558,2)</f>
        <v>0</v>
      </c>
      <c r="BL558" s="16" t="s">
        <v>165</v>
      </c>
      <c r="BM558" s="228" t="s">
        <v>1765</v>
      </c>
    </row>
    <row r="559" s="2" customFormat="1">
      <c r="A559" s="37"/>
      <c r="B559" s="38"/>
      <c r="C559" s="39"/>
      <c r="D559" s="230" t="s">
        <v>167</v>
      </c>
      <c r="E559" s="39"/>
      <c r="F559" s="231" t="s">
        <v>1764</v>
      </c>
      <c r="G559" s="39"/>
      <c r="H559" s="39"/>
      <c r="I559" s="232"/>
      <c r="J559" s="39"/>
      <c r="K559" s="39"/>
      <c r="L559" s="43"/>
      <c r="M559" s="233"/>
      <c r="N559" s="234"/>
      <c r="O559" s="90"/>
      <c r="P559" s="90"/>
      <c r="Q559" s="90"/>
      <c r="R559" s="90"/>
      <c r="S559" s="90"/>
      <c r="T559" s="91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T559" s="16" t="s">
        <v>167</v>
      </c>
      <c r="AU559" s="16" t="s">
        <v>176</v>
      </c>
    </row>
    <row r="560" s="13" customFormat="1">
      <c r="A560" s="13"/>
      <c r="B560" s="235"/>
      <c r="C560" s="236"/>
      <c r="D560" s="230" t="s">
        <v>169</v>
      </c>
      <c r="E560" s="237" t="s">
        <v>1</v>
      </c>
      <c r="F560" s="238" t="s">
        <v>1766</v>
      </c>
      <c r="G560" s="236"/>
      <c r="H560" s="239">
        <v>1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169</v>
      </c>
      <c r="AU560" s="245" t="s">
        <v>176</v>
      </c>
      <c r="AV560" s="13" t="s">
        <v>88</v>
      </c>
      <c r="AW560" s="13" t="s">
        <v>33</v>
      </c>
      <c r="AX560" s="13" t="s">
        <v>78</v>
      </c>
      <c r="AY560" s="245" t="s">
        <v>158</v>
      </c>
    </row>
    <row r="561" s="13" customFormat="1">
      <c r="A561" s="13"/>
      <c r="B561" s="235"/>
      <c r="C561" s="236"/>
      <c r="D561" s="230" t="s">
        <v>169</v>
      </c>
      <c r="E561" s="237" t="s">
        <v>1</v>
      </c>
      <c r="F561" s="238" t="s">
        <v>1767</v>
      </c>
      <c r="G561" s="236"/>
      <c r="H561" s="239">
        <v>4</v>
      </c>
      <c r="I561" s="240"/>
      <c r="J561" s="236"/>
      <c r="K561" s="236"/>
      <c r="L561" s="241"/>
      <c r="M561" s="242"/>
      <c r="N561" s="243"/>
      <c r="O561" s="243"/>
      <c r="P561" s="243"/>
      <c r="Q561" s="243"/>
      <c r="R561" s="243"/>
      <c r="S561" s="243"/>
      <c r="T561" s="24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5" t="s">
        <v>169</v>
      </c>
      <c r="AU561" s="245" t="s">
        <v>176</v>
      </c>
      <c r="AV561" s="13" t="s">
        <v>88</v>
      </c>
      <c r="AW561" s="13" t="s">
        <v>33</v>
      </c>
      <c r="AX561" s="13" t="s">
        <v>78</v>
      </c>
      <c r="AY561" s="245" t="s">
        <v>158</v>
      </c>
    </row>
    <row r="562" s="2" customFormat="1" ht="16.5" customHeight="1">
      <c r="A562" s="37"/>
      <c r="B562" s="38"/>
      <c r="C562" s="256" t="s">
        <v>761</v>
      </c>
      <c r="D562" s="256" t="s">
        <v>255</v>
      </c>
      <c r="E562" s="257" t="s">
        <v>1768</v>
      </c>
      <c r="F562" s="258" t="s">
        <v>1769</v>
      </c>
      <c r="G562" s="259" t="s">
        <v>412</v>
      </c>
      <c r="H562" s="260">
        <v>3</v>
      </c>
      <c r="I562" s="261"/>
      <c r="J562" s="262">
        <f>ROUND(I562*H562,2)</f>
        <v>0</v>
      </c>
      <c r="K562" s="258" t="s">
        <v>164</v>
      </c>
      <c r="L562" s="263"/>
      <c r="M562" s="264" t="s">
        <v>1</v>
      </c>
      <c r="N562" s="265" t="s">
        <v>43</v>
      </c>
      <c r="O562" s="90"/>
      <c r="P562" s="226">
        <f>O562*H562</f>
        <v>0</v>
      </c>
      <c r="Q562" s="226">
        <v>0.00050000000000000001</v>
      </c>
      <c r="R562" s="226">
        <f>Q562*H562</f>
        <v>0.0015</v>
      </c>
      <c r="S562" s="226">
        <v>0</v>
      </c>
      <c r="T562" s="227">
        <f>S562*H562</f>
        <v>0</v>
      </c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R562" s="228" t="s">
        <v>213</v>
      </c>
      <c r="AT562" s="228" t="s">
        <v>255</v>
      </c>
      <c r="AU562" s="228" t="s">
        <v>176</v>
      </c>
      <c r="AY562" s="16" t="s">
        <v>158</v>
      </c>
      <c r="BE562" s="229">
        <f>IF(N562="základní",J562,0)</f>
        <v>0</v>
      </c>
      <c r="BF562" s="229">
        <f>IF(N562="snížená",J562,0)</f>
        <v>0</v>
      </c>
      <c r="BG562" s="229">
        <f>IF(N562="zákl. přenesená",J562,0)</f>
        <v>0</v>
      </c>
      <c r="BH562" s="229">
        <f>IF(N562="sníž. přenesená",J562,0)</f>
        <v>0</v>
      </c>
      <c r="BI562" s="229">
        <f>IF(N562="nulová",J562,0)</f>
        <v>0</v>
      </c>
      <c r="BJ562" s="16" t="s">
        <v>86</v>
      </c>
      <c r="BK562" s="229">
        <f>ROUND(I562*H562,2)</f>
        <v>0</v>
      </c>
      <c r="BL562" s="16" t="s">
        <v>165</v>
      </c>
      <c r="BM562" s="228" t="s">
        <v>1770</v>
      </c>
    </row>
    <row r="563" s="2" customFormat="1">
      <c r="A563" s="37"/>
      <c r="B563" s="38"/>
      <c r="C563" s="39"/>
      <c r="D563" s="230" t="s">
        <v>167</v>
      </c>
      <c r="E563" s="39"/>
      <c r="F563" s="231" t="s">
        <v>1769</v>
      </c>
      <c r="G563" s="39"/>
      <c r="H563" s="39"/>
      <c r="I563" s="232"/>
      <c r="J563" s="39"/>
      <c r="K563" s="39"/>
      <c r="L563" s="43"/>
      <c r="M563" s="233"/>
      <c r="N563" s="234"/>
      <c r="O563" s="90"/>
      <c r="P563" s="90"/>
      <c r="Q563" s="90"/>
      <c r="R563" s="90"/>
      <c r="S563" s="90"/>
      <c r="T563" s="91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T563" s="16" t="s">
        <v>167</v>
      </c>
      <c r="AU563" s="16" t="s">
        <v>176</v>
      </c>
    </row>
    <row r="564" s="13" customFormat="1">
      <c r="A564" s="13"/>
      <c r="B564" s="235"/>
      <c r="C564" s="236"/>
      <c r="D564" s="230" t="s">
        <v>169</v>
      </c>
      <c r="E564" s="237" t="s">
        <v>1</v>
      </c>
      <c r="F564" s="238" t="s">
        <v>1771</v>
      </c>
      <c r="G564" s="236"/>
      <c r="H564" s="239">
        <v>3</v>
      </c>
      <c r="I564" s="240"/>
      <c r="J564" s="236"/>
      <c r="K564" s="236"/>
      <c r="L564" s="241"/>
      <c r="M564" s="242"/>
      <c r="N564" s="243"/>
      <c r="O564" s="243"/>
      <c r="P564" s="243"/>
      <c r="Q564" s="243"/>
      <c r="R564" s="243"/>
      <c r="S564" s="243"/>
      <c r="T564" s="24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5" t="s">
        <v>169</v>
      </c>
      <c r="AU564" s="245" t="s">
        <v>176</v>
      </c>
      <c r="AV564" s="13" t="s">
        <v>88</v>
      </c>
      <c r="AW564" s="13" t="s">
        <v>33</v>
      </c>
      <c r="AX564" s="13" t="s">
        <v>78</v>
      </c>
      <c r="AY564" s="245" t="s">
        <v>158</v>
      </c>
    </row>
    <row r="565" s="2" customFormat="1" ht="16.5" customHeight="1">
      <c r="A565" s="37"/>
      <c r="B565" s="38"/>
      <c r="C565" s="256" t="s">
        <v>766</v>
      </c>
      <c r="D565" s="256" t="s">
        <v>255</v>
      </c>
      <c r="E565" s="257" t="s">
        <v>1772</v>
      </c>
      <c r="F565" s="258" t="s">
        <v>1773</v>
      </c>
      <c r="G565" s="259" t="s">
        <v>412</v>
      </c>
      <c r="H565" s="260">
        <v>5</v>
      </c>
      <c r="I565" s="261"/>
      <c r="J565" s="262">
        <f>ROUND(I565*H565,2)</f>
        <v>0</v>
      </c>
      <c r="K565" s="258" t="s">
        <v>164</v>
      </c>
      <c r="L565" s="263"/>
      <c r="M565" s="264" t="s">
        <v>1</v>
      </c>
      <c r="N565" s="265" t="s">
        <v>43</v>
      </c>
      <c r="O565" s="90"/>
      <c r="P565" s="226">
        <f>O565*H565</f>
        <v>0</v>
      </c>
      <c r="Q565" s="226">
        <v>0.0025000000000000001</v>
      </c>
      <c r="R565" s="226">
        <f>Q565*H565</f>
        <v>0.012500000000000001</v>
      </c>
      <c r="S565" s="226">
        <v>0</v>
      </c>
      <c r="T565" s="227">
        <f>S565*H565</f>
        <v>0</v>
      </c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R565" s="228" t="s">
        <v>213</v>
      </c>
      <c r="AT565" s="228" t="s">
        <v>255</v>
      </c>
      <c r="AU565" s="228" t="s">
        <v>176</v>
      </c>
      <c r="AY565" s="16" t="s">
        <v>158</v>
      </c>
      <c r="BE565" s="229">
        <f>IF(N565="základní",J565,0)</f>
        <v>0</v>
      </c>
      <c r="BF565" s="229">
        <f>IF(N565="snížená",J565,0)</f>
        <v>0</v>
      </c>
      <c r="BG565" s="229">
        <f>IF(N565="zákl. přenesená",J565,0)</f>
        <v>0</v>
      </c>
      <c r="BH565" s="229">
        <f>IF(N565="sníž. přenesená",J565,0)</f>
        <v>0</v>
      </c>
      <c r="BI565" s="229">
        <f>IF(N565="nulová",J565,0)</f>
        <v>0</v>
      </c>
      <c r="BJ565" s="16" t="s">
        <v>86</v>
      </c>
      <c r="BK565" s="229">
        <f>ROUND(I565*H565,2)</f>
        <v>0</v>
      </c>
      <c r="BL565" s="16" t="s">
        <v>165</v>
      </c>
      <c r="BM565" s="228" t="s">
        <v>1774</v>
      </c>
    </row>
    <row r="566" s="2" customFormat="1">
      <c r="A566" s="37"/>
      <c r="B566" s="38"/>
      <c r="C566" s="39"/>
      <c r="D566" s="230" t="s">
        <v>167</v>
      </c>
      <c r="E566" s="39"/>
      <c r="F566" s="231" t="s">
        <v>1773</v>
      </c>
      <c r="G566" s="39"/>
      <c r="H566" s="39"/>
      <c r="I566" s="232"/>
      <c r="J566" s="39"/>
      <c r="K566" s="39"/>
      <c r="L566" s="43"/>
      <c r="M566" s="233"/>
      <c r="N566" s="234"/>
      <c r="O566" s="90"/>
      <c r="P566" s="90"/>
      <c r="Q566" s="90"/>
      <c r="R566" s="90"/>
      <c r="S566" s="90"/>
      <c r="T566" s="91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T566" s="16" t="s">
        <v>167</v>
      </c>
      <c r="AU566" s="16" t="s">
        <v>176</v>
      </c>
    </row>
    <row r="567" s="13" customFormat="1">
      <c r="A567" s="13"/>
      <c r="B567" s="235"/>
      <c r="C567" s="236"/>
      <c r="D567" s="230" t="s">
        <v>169</v>
      </c>
      <c r="E567" s="237" t="s">
        <v>1</v>
      </c>
      <c r="F567" s="238" t="s">
        <v>1775</v>
      </c>
      <c r="G567" s="236"/>
      <c r="H567" s="239">
        <v>5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169</v>
      </c>
      <c r="AU567" s="245" t="s">
        <v>176</v>
      </c>
      <c r="AV567" s="13" t="s">
        <v>88</v>
      </c>
      <c r="AW567" s="13" t="s">
        <v>33</v>
      </c>
      <c r="AX567" s="13" t="s">
        <v>78</v>
      </c>
      <c r="AY567" s="245" t="s">
        <v>158</v>
      </c>
    </row>
    <row r="568" s="2" customFormat="1" ht="16.5" customHeight="1">
      <c r="A568" s="37"/>
      <c r="B568" s="38"/>
      <c r="C568" s="256" t="s">
        <v>772</v>
      </c>
      <c r="D568" s="256" t="s">
        <v>255</v>
      </c>
      <c r="E568" s="257" t="s">
        <v>1776</v>
      </c>
      <c r="F568" s="258" t="s">
        <v>1777</v>
      </c>
      <c r="G568" s="259" t="s">
        <v>412</v>
      </c>
      <c r="H568" s="260">
        <v>3</v>
      </c>
      <c r="I568" s="261"/>
      <c r="J568" s="262">
        <f>ROUND(I568*H568,2)</f>
        <v>0</v>
      </c>
      <c r="K568" s="258" t="s">
        <v>164</v>
      </c>
      <c r="L568" s="263"/>
      <c r="M568" s="264" t="s">
        <v>1</v>
      </c>
      <c r="N568" s="265" t="s">
        <v>43</v>
      </c>
      <c r="O568" s="90"/>
      <c r="P568" s="226">
        <f>O568*H568</f>
        <v>0</v>
      </c>
      <c r="Q568" s="226">
        <v>0.0040000000000000001</v>
      </c>
      <c r="R568" s="226">
        <f>Q568*H568</f>
        <v>0.012</v>
      </c>
      <c r="S568" s="226">
        <v>0</v>
      </c>
      <c r="T568" s="227">
        <f>S568*H568</f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228" t="s">
        <v>213</v>
      </c>
      <c r="AT568" s="228" t="s">
        <v>255</v>
      </c>
      <c r="AU568" s="228" t="s">
        <v>176</v>
      </c>
      <c r="AY568" s="16" t="s">
        <v>158</v>
      </c>
      <c r="BE568" s="229">
        <f>IF(N568="základní",J568,0)</f>
        <v>0</v>
      </c>
      <c r="BF568" s="229">
        <f>IF(N568="snížená",J568,0)</f>
        <v>0</v>
      </c>
      <c r="BG568" s="229">
        <f>IF(N568="zákl. přenesená",J568,0)</f>
        <v>0</v>
      </c>
      <c r="BH568" s="229">
        <f>IF(N568="sníž. přenesená",J568,0)</f>
        <v>0</v>
      </c>
      <c r="BI568" s="229">
        <f>IF(N568="nulová",J568,0)</f>
        <v>0</v>
      </c>
      <c r="BJ568" s="16" t="s">
        <v>86</v>
      </c>
      <c r="BK568" s="229">
        <f>ROUND(I568*H568,2)</f>
        <v>0</v>
      </c>
      <c r="BL568" s="16" t="s">
        <v>165</v>
      </c>
      <c r="BM568" s="228" t="s">
        <v>1778</v>
      </c>
    </row>
    <row r="569" s="2" customFormat="1">
      <c r="A569" s="37"/>
      <c r="B569" s="38"/>
      <c r="C569" s="39"/>
      <c r="D569" s="230" t="s">
        <v>167</v>
      </c>
      <c r="E569" s="39"/>
      <c r="F569" s="231" t="s">
        <v>1777</v>
      </c>
      <c r="G569" s="39"/>
      <c r="H569" s="39"/>
      <c r="I569" s="232"/>
      <c r="J569" s="39"/>
      <c r="K569" s="39"/>
      <c r="L569" s="43"/>
      <c r="M569" s="233"/>
      <c r="N569" s="234"/>
      <c r="O569" s="90"/>
      <c r="P569" s="90"/>
      <c r="Q569" s="90"/>
      <c r="R569" s="90"/>
      <c r="S569" s="90"/>
      <c r="T569" s="91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T569" s="16" t="s">
        <v>167</v>
      </c>
      <c r="AU569" s="16" t="s">
        <v>176</v>
      </c>
    </row>
    <row r="570" s="13" customFormat="1">
      <c r="A570" s="13"/>
      <c r="B570" s="235"/>
      <c r="C570" s="236"/>
      <c r="D570" s="230" t="s">
        <v>169</v>
      </c>
      <c r="E570" s="237" t="s">
        <v>1</v>
      </c>
      <c r="F570" s="238" t="s">
        <v>1779</v>
      </c>
      <c r="G570" s="236"/>
      <c r="H570" s="239">
        <v>3</v>
      </c>
      <c r="I570" s="240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5" t="s">
        <v>169</v>
      </c>
      <c r="AU570" s="245" t="s">
        <v>176</v>
      </c>
      <c r="AV570" s="13" t="s">
        <v>88</v>
      </c>
      <c r="AW570" s="13" t="s">
        <v>33</v>
      </c>
      <c r="AX570" s="13" t="s">
        <v>78</v>
      </c>
      <c r="AY570" s="245" t="s">
        <v>158</v>
      </c>
    </row>
    <row r="571" s="2" customFormat="1" ht="16.5" customHeight="1">
      <c r="A571" s="37"/>
      <c r="B571" s="38"/>
      <c r="C571" s="256" t="s">
        <v>779</v>
      </c>
      <c r="D571" s="256" t="s">
        <v>255</v>
      </c>
      <c r="E571" s="257" t="s">
        <v>1780</v>
      </c>
      <c r="F571" s="258" t="s">
        <v>1781</v>
      </c>
      <c r="G571" s="259" t="s">
        <v>412</v>
      </c>
      <c r="H571" s="260">
        <v>2</v>
      </c>
      <c r="I571" s="261"/>
      <c r="J571" s="262">
        <f>ROUND(I571*H571,2)</f>
        <v>0</v>
      </c>
      <c r="K571" s="258" t="s">
        <v>164</v>
      </c>
      <c r="L571" s="263"/>
      <c r="M571" s="264" t="s">
        <v>1</v>
      </c>
      <c r="N571" s="265" t="s">
        <v>43</v>
      </c>
      <c r="O571" s="90"/>
      <c r="P571" s="226">
        <f>O571*H571</f>
        <v>0</v>
      </c>
      <c r="Q571" s="226">
        <v>0.0025999999999999999</v>
      </c>
      <c r="R571" s="226">
        <f>Q571*H571</f>
        <v>0.0051999999999999998</v>
      </c>
      <c r="S571" s="226">
        <v>0</v>
      </c>
      <c r="T571" s="227">
        <f>S571*H571</f>
        <v>0</v>
      </c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R571" s="228" t="s">
        <v>213</v>
      </c>
      <c r="AT571" s="228" t="s">
        <v>255</v>
      </c>
      <c r="AU571" s="228" t="s">
        <v>176</v>
      </c>
      <c r="AY571" s="16" t="s">
        <v>158</v>
      </c>
      <c r="BE571" s="229">
        <f>IF(N571="základní",J571,0)</f>
        <v>0</v>
      </c>
      <c r="BF571" s="229">
        <f>IF(N571="snížená",J571,0)</f>
        <v>0</v>
      </c>
      <c r="BG571" s="229">
        <f>IF(N571="zákl. přenesená",J571,0)</f>
        <v>0</v>
      </c>
      <c r="BH571" s="229">
        <f>IF(N571="sníž. přenesená",J571,0)</f>
        <v>0</v>
      </c>
      <c r="BI571" s="229">
        <f>IF(N571="nulová",J571,0)</f>
        <v>0</v>
      </c>
      <c r="BJ571" s="16" t="s">
        <v>86</v>
      </c>
      <c r="BK571" s="229">
        <f>ROUND(I571*H571,2)</f>
        <v>0</v>
      </c>
      <c r="BL571" s="16" t="s">
        <v>165</v>
      </c>
      <c r="BM571" s="228" t="s">
        <v>1782</v>
      </c>
    </row>
    <row r="572" s="2" customFormat="1">
      <c r="A572" s="37"/>
      <c r="B572" s="38"/>
      <c r="C572" s="39"/>
      <c r="D572" s="230" t="s">
        <v>167</v>
      </c>
      <c r="E572" s="39"/>
      <c r="F572" s="231" t="s">
        <v>1781</v>
      </c>
      <c r="G572" s="39"/>
      <c r="H572" s="39"/>
      <c r="I572" s="232"/>
      <c r="J572" s="39"/>
      <c r="K572" s="39"/>
      <c r="L572" s="43"/>
      <c r="M572" s="233"/>
      <c r="N572" s="234"/>
      <c r="O572" s="90"/>
      <c r="P572" s="90"/>
      <c r="Q572" s="90"/>
      <c r="R572" s="90"/>
      <c r="S572" s="90"/>
      <c r="T572" s="91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T572" s="16" t="s">
        <v>167</v>
      </c>
      <c r="AU572" s="16" t="s">
        <v>176</v>
      </c>
    </row>
    <row r="573" s="13" customFormat="1">
      <c r="A573" s="13"/>
      <c r="B573" s="235"/>
      <c r="C573" s="236"/>
      <c r="D573" s="230" t="s">
        <v>169</v>
      </c>
      <c r="E573" s="237" t="s">
        <v>1</v>
      </c>
      <c r="F573" s="238" t="s">
        <v>1783</v>
      </c>
      <c r="G573" s="236"/>
      <c r="H573" s="239">
        <v>2</v>
      </c>
      <c r="I573" s="240"/>
      <c r="J573" s="236"/>
      <c r="K573" s="236"/>
      <c r="L573" s="241"/>
      <c r="M573" s="242"/>
      <c r="N573" s="243"/>
      <c r="O573" s="243"/>
      <c r="P573" s="243"/>
      <c r="Q573" s="243"/>
      <c r="R573" s="243"/>
      <c r="S573" s="243"/>
      <c r="T573" s="24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5" t="s">
        <v>169</v>
      </c>
      <c r="AU573" s="245" t="s">
        <v>176</v>
      </c>
      <c r="AV573" s="13" t="s">
        <v>88</v>
      </c>
      <c r="AW573" s="13" t="s">
        <v>33</v>
      </c>
      <c r="AX573" s="13" t="s">
        <v>78</v>
      </c>
      <c r="AY573" s="245" t="s">
        <v>158</v>
      </c>
    </row>
    <row r="574" s="2" customFormat="1" ht="16.5" customHeight="1">
      <c r="A574" s="37"/>
      <c r="B574" s="38"/>
      <c r="C574" s="217" t="s">
        <v>784</v>
      </c>
      <c r="D574" s="217" t="s">
        <v>160</v>
      </c>
      <c r="E574" s="218" t="s">
        <v>1784</v>
      </c>
      <c r="F574" s="219" t="s">
        <v>1785</v>
      </c>
      <c r="G574" s="220" t="s">
        <v>412</v>
      </c>
      <c r="H574" s="221">
        <v>2</v>
      </c>
      <c r="I574" s="222"/>
      <c r="J574" s="223">
        <f>ROUND(I574*H574,2)</f>
        <v>0</v>
      </c>
      <c r="K574" s="219" t="s">
        <v>164</v>
      </c>
      <c r="L574" s="43"/>
      <c r="M574" s="224" t="s">
        <v>1</v>
      </c>
      <c r="N574" s="225" t="s">
        <v>43</v>
      </c>
      <c r="O574" s="90"/>
      <c r="P574" s="226">
        <f>O574*H574</f>
        <v>0</v>
      </c>
      <c r="Q574" s="226">
        <v>0.0010499999999999999</v>
      </c>
      <c r="R574" s="226">
        <f>Q574*H574</f>
        <v>0.0020999999999999999</v>
      </c>
      <c r="S574" s="226">
        <v>0</v>
      </c>
      <c r="T574" s="227">
        <f>S574*H574</f>
        <v>0</v>
      </c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R574" s="228" t="s">
        <v>165</v>
      </c>
      <c r="AT574" s="228" t="s">
        <v>160</v>
      </c>
      <c r="AU574" s="228" t="s">
        <v>176</v>
      </c>
      <c r="AY574" s="16" t="s">
        <v>158</v>
      </c>
      <c r="BE574" s="229">
        <f>IF(N574="základní",J574,0)</f>
        <v>0</v>
      </c>
      <c r="BF574" s="229">
        <f>IF(N574="snížená",J574,0)</f>
        <v>0</v>
      </c>
      <c r="BG574" s="229">
        <f>IF(N574="zákl. přenesená",J574,0)</f>
        <v>0</v>
      </c>
      <c r="BH574" s="229">
        <f>IF(N574="sníž. přenesená",J574,0)</f>
        <v>0</v>
      </c>
      <c r="BI574" s="229">
        <f>IF(N574="nulová",J574,0)</f>
        <v>0</v>
      </c>
      <c r="BJ574" s="16" t="s">
        <v>86</v>
      </c>
      <c r="BK574" s="229">
        <f>ROUND(I574*H574,2)</f>
        <v>0</v>
      </c>
      <c r="BL574" s="16" t="s">
        <v>165</v>
      </c>
      <c r="BM574" s="228" t="s">
        <v>1786</v>
      </c>
    </row>
    <row r="575" s="2" customFormat="1">
      <c r="A575" s="37"/>
      <c r="B575" s="38"/>
      <c r="C575" s="39"/>
      <c r="D575" s="230" t="s">
        <v>167</v>
      </c>
      <c r="E575" s="39"/>
      <c r="F575" s="231" t="s">
        <v>1787</v>
      </c>
      <c r="G575" s="39"/>
      <c r="H575" s="39"/>
      <c r="I575" s="232"/>
      <c r="J575" s="39"/>
      <c r="K575" s="39"/>
      <c r="L575" s="43"/>
      <c r="M575" s="233"/>
      <c r="N575" s="234"/>
      <c r="O575" s="90"/>
      <c r="P575" s="90"/>
      <c r="Q575" s="90"/>
      <c r="R575" s="90"/>
      <c r="S575" s="90"/>
      <c r="T575" s="91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T575" s="16" t="s">
        <v>167</v>
      </c>
      <c r="AU575" s="16" t="s">
        <v>176</v>
      </c>
    </row>
    <row r="576" s="14" customFormat="1">
      <c r="A576" s="14"/>
      <c r="B576" s="246"/>
      <c r="C576" s="247"/>
      <c r="D576" s="230" t="s">
        <v>169</v>
      </c>
      <c r="E576" s="248" t="s">
        <v>1</v>
      </c>
      <c r="F576" s="249" t="s">
        <v>1788</v>
      </c>
      <c r="G576" s="247"/>
      <c r="H576" s="248" t="s">
        <v>1</v>
      </c>
      <c r="I576" s="250"/>
      <c r="J576" s="247"/>
      <c r="K576" s="247"/>
      <c r="L576" s="251"/>
      <c r="M576" s="252"/>
      <c r="N576" s="253"/>
      <c r="O576" s="253"/>
      <c r="P576" s="253"/>
      <c r="Q576" s="253"/>
      <c r="R576" s="253"/>
      <c r="S576" s="253"/>
      <c r="T576" s="25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5" t="s">
        <v>169</v>
      </c>
      <c r="AU576" s="255" t="s">
        <v>176</v>
      </c>
      <c r="AV576" s="14" t="s">
        <v>86</v>
      </c>
      <c r="AW576" s="14" t="s">
        <v>33</v>
      </c>
      <c r="AX576" s="14" t="s">
        <v>78</v>
      </c>
      <c r="AY576" s="255" t="s">
        <v>158</v>
      </c>
    </row>
    <row r="577" s="13" customFormat="1">
      <c r="A577" s="13"/>
      <c r="B577" s="235"/>
      <c r="C577" s="236"/>
      <c r="D577" s="230" t="s">
        <v>169</v>
      </c>
      <c r="E577" s="237" t="s">
        <v>1</v>
      </c>
      <c r="F577" s="238" t="s">
        <v>1789</v>
      </c>
      <c r="G577" s="236"/>
      <c r="H577" s="239">
        <v>2</v>
      </c>
      <c r="I577" s="240"/>
      <c r="J577" s="236"/>
      <c r="K577" s="236"/>
      <c r="L577" s="241"/>
      <c r="M577" s="242"/>
      <c r="N577" s="243"/>
      <c r="O577" s="243"/>
      <c r="P577" s="243"/>
      <c r="Q577" s="243"/>
      <c r="R577" s="243"/>
      <c r="S577" s="243"/>
      <c r="T577" s="24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5" t="s">
        <v>169</v>
      </c>
      <c r="AU577" s="245" t="s">
        <v>176</v>
      </c>
      <c r="AV577" s="13" t="s">
        <v>88</v>
      </c>
      <c r="AW577" s="13" t="s">
        <v>33</v>
      </c>
      <c r="AX577" s="13" t="s">
        <v>78</v>
      </c>
      <c r="AY577" s="245" t="s">
        <v>158</v>
      </c>
    </row>
    <row r="578" s="2" customFormat="1" ht="16.5" customHeight="1">
      <c r="A578" s="37"/>
      <c r="B578" s="38"/>
      <c r="C578" s="256" t="s">
        <v>789</v>
      </c>
      <c r="D578" s="256" t="s">
        <v>255</v>
      </c>
      <c r="E578" s="257" t="s">
        <v>1790</v>
      </c>
      <c r="F578" s="258" t="s">
        <v>1791</v>
      </c>
      <c r="G578" s="259" t="s">
        <v>412</v>
      </c>
      <c r="H578" s="260">
        <v>2</v>
      </c>
      <c r="I578" s="261"/>
      <c r="J578" s="262">
        <f>ROUND(I578*H578,2)</f>
        <v>0</v>
      </c>
      <c r="K578" s="258" t="s">
        <v>1</v>
      </c>
      <c r="L578" s="263"/>
      <c r="M578" s="264" t="s">
        <v>1</v>
      </c>
      <c r="N578" s="265" t="s">
        <v>43</v>
      </c>
      <c r="O578" s="90"/>
      <c r="P578" s="226">
        <f>O578*H578</f>
        <v>0</v>
      </c>
      <c r="Q578" s="226">
        <v>0.0155</v>
      </c>
      <c r="R578" s="226">
        <f>Q578*H578</f>
        <v>0.031</v>
      </c>
      <c r="S578" s="226">
        <v>0</v>
      </c>
      <c r="T578" s="227">
        <f>S578*H578</f>
        <v>0</v>
      </c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R578" s="228" t="s">
        <v>213</v>
      </c>
      <c r="AT578" s="228" t="s">
        <v>255</v>
      </c>
      <c r="AU578" s="228" t="s">
        <v>176</v>
      </c>
      <c r="AY578" s="16" t="s">
        <v>158</v>
      </c>
      <c r="BE578" s="229">
        <f>IF(N578="základní",J578,0)</f>
        <v>0</v>
      </c>
      <c r="BF578" s="229">
        <f>IF(N578="snížená",J578,0)</f>
        <v>0</v>
      </c>
      <c r="BG578" s="229">
        <f>IF(N578="zákl. přenesená",J578,0)</f>
        <v>0</v>
      </c>
      <c r="BH578" s="229">
        <f>IF(N578="sníž. přenesená",J578,0)</f>
        <v>0</v>
      </c>
      <c r="BI578" s="229">
        <f>IF(N578="nulová",J578,0)</f>
        <v>0</v>
      </c>
      <c r="BJ578" s="16" t="s">
        <v>86</v>
      </c>
      <c r="BK578" s="229">
        <f>ROUND(I578*H578,2)</f>
        <v>0</v>
      </c>
      <c r="BL578" s="16" t="s">
        <v>165</v>
      </c>
      <c r="BM578" s="228" t="s">
        <v>1792</v>
      </c>
    </row>
    <row r="579" s="2" customFormat="1">
      <c r="A579" s="37"/>
      <c r="B579" s="38"/>
      <c r="C579" s="39"/>
      <c r="D579" s="230" t="s">
        <v>167</v>
      </c>
      <c r="E579" s="39"/>
      <c r="F579" s="231" t="s">
        <v>1791</v>
      </c>
      <c r="G579" s="39"/>
      <c r="H579" s="39"/>
      <c r="I579" s="232"/>
      <c r="J579" s="39"/>
      <c r="K579" s="39"/>
      <c r="L579" s="43"/>
      <c r="M579" s="233"/>
      <c r="N579" s="234"/>
      <c r="O579" s="90"/>
      <c r="P579" s="90"/>
      <c r="Q579" s="90"/>
      <c r="R579" s="90"/>
      <c r="S579" s="90"/>
      <c r="T579" s="91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T579" s="16" t="s">
        <v>167</v>
      </c>
      <c r="AU579" s="16" t="s">
        <v>176</v>
      </c>
    </row>
    <row r="580" s="14" customFormat="1">
      <c r="A580" s="14"/>
      <c r="B580" s="246"/>
      <c r="C580" s="247"/>
      <c r="D580" s="230" t="s">
        <v>169</v>
      </c>
      <c r="E580" s="248" t="s">
        <v>1</v>
      </c>
      <c r="F580" s="249" t="s">
        <v>1788</v>
      </c>
      <c r="G580" s="247"/>
      <c r="H580" s="248" t="s">
        <v>1</v>
      </c>
      <c r="I580" s="250"/>
      <c r="J580" s="247"/>
      <c r="K580" s="247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169</v>
      </c>
      <c r="AU580" s="255" t="s">
        <v>176</v>
      </c>
      <c r="AV580" s="14" t="s">
        <v>86</v>
      </c>
      <c r="AW580" s="14" t="s">
        <v>33</v>
      </c>
      <c r="AX580" s="14" t="s">
        <v>78</v>
      </c>
      <c r="AY580" s="255" t="s">
        <v>158</v>
      </c>
    </row>
    <row r="581" s="13" customFormat="1">
      <c r="A581" s="13"/>
      <c r="B581" s="235"/>
      <c r="C581" s="236"/>
      <c r="D581" s="230" t="s">
        <v>169</v>
      </c>
      <c r="E581" s="237" t="s">
        <v>1</v>
      </c>
      <c r="F581" s="238" t="s">
        <v>1789</v>
      </c>
      <c r="G581" s="236"/>
      <c r="H581" s="239">
        <v>2</v>
      </c>
      <c r="I581" s="240"/>
      <c r="J581" s="236"/>
      <c r="K581" s="236"/>
      <c r="L581" s="241"/>
      <c r="M581" s="242"/>
      <c r="N581" s="243"/>
      <c r="O581" s="243"/>
      <c r="P581" s="243"/>
      <c r="Q581" s="243"/>
      <c r="R581" s="243"/>
      <c r="S581" s="243"/>
      <c r="T581" s="24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5" t="s">
        <v>169</v>
      </c>
      <c r="AU581" s="245" t="s">
        <v>176</v>
      </c>
      <c r="AV581" s="13" t="s">
        <v>88</v>
      </c>
      <c r="AW581" s="13" t="s">
        <v>33</v>
      </c>
      <c r="AX581" s="13" t="s">
        <v>78</v>
      </c>
      <c r="AY581" s="245" t="s">
        <v>158</v>
      </c>
    </row>
    <row r="582" s="2" customFormat="1" ht="16.5" customHeight="1">
      <c r="A582" s="37"/>
      <c r="B582" s="38"/>
      <c r="C582" s="217" t="s">
        <v>796</v>
      </c>
      <c r="D582" s="217" t="s">
        <v>160</v>
      </c>
      <c r="E582" s="218" t="s">
        <v>1793</v>
      </c>
      <c r="F582" s="219" t="s">
        <v>1794</v>
      </c>
      <c r="G582" s="220" t="s">
        <v>412</v>
      </c>
      <c r="H582" s="221">
        <v>26</v>
      </c>
      <c r="I582" s="222"/>
      <c r="J582" s="223">
        <f>ROUND(I582*H582,2)</f>
        <v>0</v>
      </c>
      <c r="K582" s="219" t="s">
        <v>164</v>
      </c>
      <c r="L582" s="43"/>
      <c r="M582" s="224" t="s">
        <v>1</v>
      </c>
      <c r="N582" s="225" t="s">
        <v>43</v>
      </c>
      <c r="O582" s="90"/>
      <c r="P582" s="226">
        <f>O582*H582</f>
        <v>0</v>
      </c>
      <c r="Q582" s="226">
        <v>0.10940999999999999</v>
      </c>
      <c r="R582" s="226">
        <f>Q582*H582</f>
        <v>2.8446599999999997</v>
      </c>
      <c r="S582" s="226">
        <v>0</v>
      </c>
      <c r="T582" s="227">
        <f>S582*H582</f>
        <v>0</v>
      </c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R582" s="228" t="s">
        <v>165</v>
      </c>
      <c r="AT582" s="228" t="s">
        <v>160</v>
      </c>
      <c r="AU582" s="228" t="s">
        <v>176</v>
      </c>
      <c r="AY582" s="16" t="s">
        <v>158</v>
      </c>
      <c r="BE582" s="229">
        <f>IF(N582="základní",J582,0)</f>
        <v>0</v>
      </c>
      <c r="BF582" s="229">
        <f>IF(N582="snížená",J582,0)</f>
        <v>0</v>
      </c>
      <c r="BG582" s="229">
        <f>IF(N582="zákl. přenesená",J582,0)</f>
        <v>0</v>
      </c>
      <c r="BH582" s="229">
        <f>IF(N582="sníž. přenesená",J582,0)</f>
        <v>0</v>
      </c>
      <c r="BI582" s="229">
        <f>IF(N582="nulová",J582,0)</f>
        <v>0</v>
      </c>
      <c r="BJ582" s="16" t="s">
        <v>86</v>
      </c>
      <c r="BK582" s="229">
        <f>ROUND(I582*H582,2)</f>
        <v>0</v>
      </c>
      <c r="BL582" s="16" t="s">
        <v>165</v>
      </c>
      <c r="BM582" s="228" t="s">
        <v>1795</v>
      </c>
    </row>
    <row r="583" s="2" customFormat="1">
      <c r="A583" s="37"/>
      <c r="B583" s="38"/>
      <c r="C583" s="39"/>
      <c r="D583" s="230" t="s">
        <v>167</v>
      </c>
      <c r="E583" s="39"/>
      <c r="F583" s="231" t="s">
        <v>1796</v>
      </c>
      <c r="G583" s="39"/>
      <c r="H583" s="39"/>
      <c r="I583" s="232"/>
      <c r="J583" s="39"/>
      <c r="K583" s="39"/>
      <c r="L583" s="43"/>
      <c r="M583" s="233"/>
      <c r="N583" s="234"/>
      <c r="O583" s="90"/>
      <c r="P583" s="90"/>
      <c r="Q583" s="90"/>
      <c r="R583" s="90"/>
      <c r="S583" s="90"/>
      <c r="T583" s="91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T583" s="16" t="s">
        <v>167</v>
      </c>
      <c r="AU583" s="16" t="s">
        <v>176</v>
      </c>
    </row>
    <row r="584" s="13" customFormat="1">
      <c r="A584" s="13"/>
      <c r="B584" s="235"/>
      <c r="C584" s="236"/>
      <c r="D584" s="230" t="s">
        <v>169</v>
      </c>
      <c r="E584" s="237" t="s">
        <v>1</v>
      </c>
      <c r="F584" s="238" t="s">
        <v>1797</v>
      </c>
      <c r="G584" s="236"/>
      <c r="H584" s="239">
        <v>26</v>
      </c>
      <c r="I584" s="240"/>
      <c r="J584" s="236"/>
      <c r="K584" s="236"/>
      <c r="L584" s="241"/>
      <c r="M584" s="242"/>
      <c r="N584" s="243"/>
      <c r="O584" s="243"/>
      <c r="P584" s="243"/>
      <c r="Q584" s="243"/>
      <c r="R584" s="243"/>
      <c r="S584" s="243"/>
      <c r="T584" s="24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5" t="s">
        <v>169</v>
      </c>
      <c r="AU584" s="245" t="s">
        <v>176</v>
      </c>
      <c r="AV584" s="13" t="s">
        <v>88</v>
      </c>
      <c r="AW584" s="13" t="s">
        <v>33</v>
      </c>
      <c r="AX584" s="13" t="s">
        <v>78</v>
      </c>
      <c r="AY584" s="245" t="s">
        <v>158</v>
      </c>
    </row>
    <row r="585" s="2" customFormat="1" ht="16.5" customHeight="1">
      <c r="A585" s="37"/>
      <c r="B585" s="38"/>
      <c r="C585" s="256" t="s">
        <v>802</v>
      </c>
      <c r="D585" s="256" t="s">
        <v>255</v>
      </c>
      <c r="E585" s="257" t="s">
        <v>1798</v>
      </c>
      <c r="F585" s="258" t="s">
        <v>1799</v>
      </c>
      <c r="G585" s="259" t="s">
        <v>412</v>
      </c>
      <c r="H585" s="260">
        <v>26</v>
      </c>
      <c r="I585" s="261"/>
      <c r="J585" s="262">
        <f>ROUND(I585*H585,2)</f>
        <v>0</v>
      </c>
      <c r="K585" s="258" t="s">
        <v>164</v>
      </c>
      <c r="L585" s="263"/>
      <c r="M585" s="264" t="s">
        <v>1</v>
      </c>
      <c r="N585" s="265" t="s">
        <v>43</v>
      </c>
      <c r="O585" s="90"/>
      <c r="P585" s="226">
        <f>O585*H585</f>
        <v>0</v>
      </c>
      <c r="Q585" s="226">
        <v>0.0061000000000000004</v>
      </c>
      <c r="R585" s="226">
        <f>Q585*H585</f>
        <v>0.15860000000000002</v>
      </c>
      <c r="S585" s="226">
        <v>0</v>
      </c>
      <c r="T585" s="227">
        <f>S585*H585</f>
        <v>0</v>
      </c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R585" s="228" t="s">
        <v>213</v>
      </c>
      <c r="AT585" s="228" t="s">
        <v>255</v>
      </c>
      <c r="AU585" s="228" t="s">
        <v>176</v>
      </c>
      <c r="AY585" s="16" t="s">
        <v>158</v>
      </c>
      <c r="BE585" s="229">
        <f>IF(N585="základní",J585,0)</f>
        <v>0</v>
      </c>
      <c r="BF585" s="229">
        <f>IF(N585="snížená",J585,0)</f>
        <v>0</v>
      </c>
      <c r="BG585" s="229">
        <f>IF(N585="zákl. přenesená",J585,0)</f>
        <v>0</v>
      </c>
      <c r="BH585" s="229">
        <f>IF(N585="sníž. přenesená",J585,0)</f>
        <v>0</v>
      </c>
      <c r="BI585" s="229">
        <f>IF(N585="nulová",J585,0)</f>
        <v>0</v>
      </c>
      <c r="BJ585" s="16" t="s">
        <v>86</v>
      </c>
      <c r="BK585" s="229">
        <f>ROUND(I585*H585,2)</f>
        <v>0</v>
      </c>
      <c r="BL585" s="16" t="s">
        <v>165</v>
      </c>
      <c r="BM585" s="228" t="s">
        <v>1800</v>
      </c>
    </row>
    <row r="586" s="2" customFormat="1">
      <c r="A586" s="37"/>
      <c r="B586" s="38"/>
      <c r="C586" s="39"/>
      <c r="D586" s="230" t="s">
        <v>167</v>
      </c>
      <c r="E586" s="39"/>
      <c r="F586" s="231" t="s">
        <v>1799</v>
      </c>
      <c r="G586" s="39"/>
      <c r="H586" s="39"/>
      <c r="I586" s="232"/>
      <c r="J586" s="39"/>
      <c r="K586" s="39"/>
      <c r="L586" s="43"/>
      <c r="M586" s="233"/>
      <c r="N586" s="234"/>
      <c r="O586" s="90"/>
      <c r="P586" s="90"/>
      <c r="Q586" s="90"/>
      <c r="R586" s="90"/>
      <c r="S586" s="90"/>
      <c r="T586" s="91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T586" s="16" t="s">
        <v>167</v>
      </c>
      <c r="AU586" s="16" t="s">
        <v>176</v>
      </c>
    </row>
    <row r="587" s="2" customFormat="1" ht="16.5" customHeight="1">
      <c r="A587" s="37"/>
      <c r="B587" s="38"/>
      <c r="C587" s="256" t="s">
        <v>808</v>
      </c>
      <c r="D587" s="256" t="s">
        <v>255</v>
      </c>
      <c r="E587" s="257" t="s">
        <v>1801</v>
      </c>
      <c r="F587" s="258" t="s">
        <v>1802</v>
      </c>
      <c r="G587" s="259" t="s">
        <v>412</v>
      </c>
      <c r="H587" s="260">
        <v>66</v>
      </c>
      <c r="I587" s="261"/>
      <c r="J587" s="262">
        <f>ROUND(I587*H587,2)</f>
        <v>0</v>
      </c>
      <c r="K587" s="258" t="s">
        <v>164</v>
      </c>
      <c r="L587" s="263"/>
      <c r="M587" s="264" t="s">
        <v>1</v>
      </c>
      <c r="N587" s="265" t="s">
        <v>43</v>
      </c>
      <c r="O587" s="90"/>
      <c r="P587" s="226">
        <f>O587*H587</f>
        <v>0</v>
      </c>
      <c r="Q587" s="226">
        <v>0.00035</v>
      </c>
      <c r="R587" s="226">
        <f>Q587*H587</f>
        <v>0.023099999999999999</v>
      </c>
      <c r="S587" s="226">
        <v>0</v>
      </c>
      <c r="T587" s="227">
        <f>S587*H587</f>
        <v>0</v>
      </c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R587" s="228" t="s">
        <v>213</v>
      </c>
      <c r="AT587" s="228" t="s">
        <v>255</v>
      </c>
      <c r="AU587" s="228" t="s">
        <v>176</v>
      </c>
      <c r="AY587" s="16" t="s">
        <v>158</v>
      </c>
      <c r="BE587" s="229">
        <f>IF(N587="základní",J587,0)</f>
        <v>0</v>
      </c>
      <c r="BF587" s="229">
        <f>IF(N587="snížená",J587,0)</f>
        <v>0</v>
      </c>
      <c r="BG587" s="229">
        <f>IF(N587="zákl. přenesená",J587,0)</f>
        <v>0</v>
      </c>
      <c r="BH587" s="229">
        <f>IF(N587="sníž. přenesená",J587,0)</f>
        <v>0</v>
      </c>
      <c r="BI587" s="229">
        <f>IF(N587="nulová",J587,0)</f>
        <v>0</v>
      </c>
      <c r="BJ587" s="16" t="s">
        <v>86</v>
      </c>
      <c r="BK587" s="229">
        <f>ROUND(I587*H587,2)</f>
        <v>0</v>
      </c>
      <c r="BL587" s="16" t="s">
        <v>165</v>
      </c>
      <c r="BM587" s="228" t="s">
        <v>1803</v>
      </c>
    </row>
    <row r="588" s="2" customFormat="1">
      <c r="A588" s="37"/>
      <c r="B588" s="38"/>
      <c r="C588" s="39"/>
      <c r="D588" s="230" t="s">
        <v>167</v>
      </c>
      <c r="E588" s="39"/>
      <c r="F588" s="231" t="s">
        <v>1802</v>
      </c>
      <c r="G588" s="39"/>
      <c r="H588" s="39"/>
      <c r="I588" s="232"/>
      <c r="J588" s="39"/>
      <c r="K588" s="39"/>
      <c r="L588" s="43"/>
      <c r="M588" s="233"/>
      <c r="N588" s="234"/>
      <c r="O588" s="90"/>
      <c r="P588" s="90"/>
      <c r="Q588" s="90"/>
      <c r="R588" s="90"/>
      <c r="S588" s="90"/>
      <c r="T588" s="91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T588" s="16" t="s">
        <v>167</v>
      </c>
      <c r="AU588" s="16" t="s">
        <v>176</v>
      </c>
    </row>
    <row r="589" s="2" customFormat="1" ht="16.5" customHeight="1">
      <c r="A589" s="37"/>
      <c r="B589" s="38"/>
      <c r="C589" s="217" t="s">
        <v>814</v>
      </c>
      <c r="D589" s="217" t="s">
        <v>160</v>
      </c>
      <c r="E589" s="218" t="s">
        <v>1804</v>
      </c>
      <c r="F589" s="219" t="s">
        <v>1805</v>
      </c>
      <c r="G589" s="220" t="s">
        <v>288</v>
      </c>
      <c r="H589" s="221">
        <v>188</v>
      </c>
      <c r="I589" s="222"/>
      <c r="J589" s="223">
        <f>ROUND(I589*H589,2)</f>
        <v>0</v>
      </c>
      <c r="K589" s="219" t="s">
        <v>164</v>
      </c>
      <c r="L589" s="43"/>
      <c r="M589" s="224" t="s">
        <v>1</v>
      </c>
      <c r="N589" s="225" t="s">
        <v>43</v>
      </c>
      <c r="O589" s="90"/>
      <c r="P589" s="226">
        <f>O589*H589</f>
        <v>0</v>
      </c>
      <c r="Q589" s="226">
        <v>1.0000000000000001E-05</v>
      </c>
      <c r="R589" s="226">
        <f>Q589*H589</f>
        <v>0.0018800000000000002</v>
      </c>
      <c r="S589" s="226">
        <v>0</v>
      </c>
      <c r="T589" s="227">
        <f>S589*H589</f>
        <v>0</v>
      </c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R589" s="228" t="s">
        <v>165</v>
      </c>
      <c r="AT589" s="228" t="s">
        <v>160</v>
      </c>
      <c r="AU589" s="228" t="s">
        <v>176</v>
      </c>
      <c r="AY589" s="16" t="s">
        <v>158</v>
      </c>
      <c r="BE589" s="229">
        <f>IF(N589="základní",J589,0)</f>
        <v>0</v>
      </c>
      <c r="BF589" s="229">
        <f>IF(N589="snížená",J589,0)</f>
        <v>0</v>
      </c>
      <c r="BG589" s="229">
        <f>IF(N589="zákl. přenesená",J589,0)</f>
        <v>0</v>
      </c>
      <c r="BH589" s="229">
        <f>IF(N589="sníž. přenesená",J589,0)</f>
        <v>0</v>
      </c>
      <c r="BI589" s="229">
        <f>IF(N589="nulová",J589,0)</f>
        <v>0</v>
      </c>
      <c r="BJ589" s="16" t="s">
        <v>86</v>
      </c>
      <c r="BK589" s="229">
        <f>ROUND(I589*H589,2)</f>
        <v>0</v>
      </c>
      <c r="BL589" s="16" t="s">
        <v>165</v>
      </c>
      <c r="BM589" s="228" t="s">
        <v>1806</v>
      </c>
    </row>
    <row r="590" s="2" customFormat="1">
      <c r="A590" s="37"/>
      <c r="B590" s="38"/>
      <c r="C590" s="39"/>
      <c r="D590" s="230" t="s">
        <v>167</v>
      </c>
      <c r="E590" s="39"/>
      <c r="F590" s="231" t="s">
        <v>1807</v>
      </c>
      <c r="G590" s="39"/>
      <c r="H590" s="39"/>
      <c r="I590" s="232"/>
      <c r="J590" s="39"/>
      <c r="K590" s="39"/>
      <c r="L590" s="43"/>
      <c r="M590" s="233"/>
      <c r="N590" s="234"/>
      <c r="O590" s="90"/>
      <c r="P590" s="90"/>
      <c r="Q590" s="90"/>
      <c r="R590" s="90"/>
      <c r="S590" s="90"/>
      <c r="T590" s="91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T590" s="16" t="s">
        <v>167</v>
      </c>
      <c r="AU590" s="16" t="s">
        <v>176</v>
      </c>
    </row>
    <row r="591" s="14" customFormat="1">
      <c r="A591" s="14"/>
      <c r="B591" s="246"/>
      <c r="C591" s="247"/>
      <c r="D591" s="230" t="s">
        <v>169</v>
      </c>
      <c r="E591" s="248" t="s">
        <v>1</v>
      </c>
      <c r="F591" s="249" t="s">
        <v>1808</v>
      </c>
      <c r="G591" s="247"/>
      <c r="H591" s="248" t="s">
        <v>1</v>
      </c>
      <c r="I591" s="250"/>
      <c r="J591" s="247"/>
      <c r="K591" s="247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169</v>
      </c>
      <c r="AU591" s="255" t="s">
        <v>176</v>
      </c>
      <c r="AV591" s="14" t="s">
        <v>86</v>
      </c>
      <c r="AW591" s="14" t="s">
        <v>33</v>
      </c>
      <c r="AX591" s="14" t="s">
        <v>78</v>
      </c>
      <c r="AY591" s="255" t="s">
        <v>158</v>
      </c>
    </row>
    <row r="592" s="13" customFormat="1">
      <c r="A592" s="13"/>
      <c r="B592" s="235"/>
      <c r="C592" s="236"/>
      <c r="D592" s="230" t="s">
        <v>169</v>
      </c>
      <c r="E592" s="237" t="s">
        <v>1</v>
      </c>
      <c r="F592" s="238" t="s">
        <v>1809</v>
      </c>
      <c r="G592" s="236"/>
      <c r="H592" s="239">
        <v>188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5" t="s">
        <v>169</v>
      </c>
      <c r="AU592" s="245" t="s">
        <v>176</v>
      </c>
      <c r="AV592" s="13" t="s">
        <v>88</v>
      </c>
      <c r="AW592" s="13" t="s">
        <v>33</v>
      </c>
      <c r="AX592" s="13" t="s">
        <v>78</v>
      </c>
      <c r="AY592" s="245" t="s">
        <v>158</v>
      </c>
    </row>
    <row r="593" s="2" customFormat="1" ht="16.5" customHeight="1">
      <c r="A593" s="37"/>
      <c r="B593" s="38"/>
      <c r="C593" s="217" t="s">
        <v>821</v>
      </c>
      <c r="D593" s="217" t="s">
        <v>160</v>
      </c>
      <c r="E593" s="218" t="s">
        <v>1810</v>
      </c>
      <c r="F593" s="219" t="s">
        <v>1811</v>
      </c>
      <c r="G593" s="220" t="s">
        <v>288</v>
      </c>
      <c r="H593" s="221">
        <v>180</v>
      </c>
      <c r="I593" s="222"/>
      <c r="J593" s="223">
        <f>ROUND(I593*H593,2)</f>
        <v>0</v>
      </c>
      <c r="K593" s="219" t="s">
        <v>164</v>
      </c>
      <c r="L593" s="43"/>
      <c r="M593" s="224" t="s">
        <v>1</v>
      </c>
      <c r="N593" s="225" t="s">
        <v>43</v>
      </c>
      <c r="O593" s="90"/>
      <c r="P593" s="226">
        <f>O593*H593</f>
        <v>0</v>
      </c>
      <c r="Q593" s="226">
        <v>0.00059999999999999995</v>
      </c>
      <c r="R593" s="226">
        <f>Q593*H593</f>
        <v>0.10799999999999999</v>
      </c>
      <c r="S593" s="226">
        <v>0</v>
      </c>
      <c r="T593" s="227">
        <f>S593*H593</f>
        <v>0</v>
      </c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R593" s="228" t="s">
        <v>165</v>
      </c>
      <c r="AT593" s="228" t="s">
        <v>160</v>
      </c>
      <c r="AU593" s="228" t="s">
        <v>176</v>
      </c>
      <c r="AY593" s="16" t="s">
        <v>158</v>
      </c>
      <c r="BE593" s="229">
        <f>IF(N593="základní",J593,0)</f>
        <v>0</v>
      </c>
      <c r="BF593" s="229">
        <f>IF(N593="snížená",J593,0)</f>
        <v>0</v>
      </c>
      <c r="BG593" s="229">
        <f>IF(N593="zákl. přenesená",J593,0)</f>
        <v>0</v>
      </c>
      <c r="BH593" s="229">
        <f>IF(N593="sníž. přenesená",J593,0)</f>
        <v>0</v>
      </c>
      <c r="BI593" s="229">
        <f>IF(N593="nulová",J593,0)</f>
        <v>0</v>
      </c>
      <c r="BJ593" s="16" t="s">
        <v>86</v>
      </c>
      <c r="BK593" s="229">
        <f>ROUND(I593*H593,2)</f>
        <v>0</v>
      </c>
      <c r="BL593" s="16" t="s">
        <v>165</v>
      </c>
      <c r="BM593" s="228" t="s">
        <v>1812</v>
      </c>
    </row>
    <row r="594" s="2" customFormat="1">
      <c r="A594" s="37"/>
      <c r="B594" s="38"/>
      <c r="C594" s="39"/>
      <c r="D594" s="230" t="s">
        <v>167</v>
      </c>
      <c r="E594" s="39"/>
      <c r="F594" s="231" t="s">
        <v>1813</v>
      </c>
      <c r="G594" s="39"/>
      <c r="H594" s="39"/>
      <c r="I594" s="232"/>
      <c r="J594" s="39"/>
      <c r="K594" s="39"/>
      <c r="L594" s="43"/>
      <c r="M594" s="233"/>
      <c r="N594" s="234"/>
      <c r="O594" s="90"/>
      <c r="P594" s="90"/>
      <c r="Q594" s="90"/>
      <c r="R594" s="90"/>
      <c r="S594" s="90"/>
      <c r="T594" s="91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T594" s="16" t="s">
        <v>167</v>
      </c>
      <c r="AU594" s="16" t="s">
        <v>176</v>
      </c>
    </row>
    <row r="595" s="2" customFormat="1" ht="16.5" customHeight="1">
      <c r="A595" s="37"/>
      <c r="B595" s="38"/>
      <c r="C595" s="217" t="s">
        <v>830</v>
      </c>
      <c r="D595" s="217" t="s">
        <v>160</v>
      </c>
      <c r="E595" s="218" t="s">
        <v>1814</v>
      </c>
      <c r="F595" s="219" t="s">
        <v>1815</v>
      </c>
      <c r="G595" s="220" t="s">
        <v>288</v>
      </c>
      <c r="H595" s="221">
        <v>8</v>
      </c>
      <c r="I595" s="222"/>
      <c r="J595" s="223">
        <f>ROUND(I595*H595,2)</f>
        <v>0</v>
      </c>
      <c r="K595" s="219" t="s">
        <v>164</v>
      </c>
      <c r="L595" s="43"/>
      <c r="M595" s="224" t="s">
        <v>1</v>
      </c>
      <c r="N595" s="225" t="s">
        <v>43</v>
      </c>
      <c r="O595" s="90"/>
      <c r="P595" s="226">
        <f>O595*H595</f>
        <v>0</v>
      </c>
      <c r="Q595" s="226">
        <v>0.0011999999999999999</v>
      </c>
      <c r="R595" s="226">
        <f>Q595*H595</f>
        <v>0.0095999999999999992</v>
      </c>
      <c r="S595" s="226">
        <v>0</v>
      </c>
      <c r="T595" s="227">
        <f>S595*H595</f>
        <v>0</v>
      </c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R595" s="228" t="s">
        <v>165</v>
      </c>
      <c r="AT595" s="228" t="s">
        <v>160</v>
      </c>
      <c r="AU595" s="228" t="s">
        <v>176</v>
      </c>
      <c r="AY595" s="16" t="s">
        <v>158</v>
      </c>
      <c r="BE595" s="229">
        <f>IF(N595="základní",J595,0)</f>
        <v>0</v>
      </c>
      <c r="BF595" s="229">
        <f>IF(N595="snížená",J595,0)</f>
        <v>0</v>
      </c>
      <c r="BG595" s="229">
        <f>IF(N595="zákl. přenesená",J595,0)</f>
        <v>0</v>
      </c>
      <c r="BH595" s="229">
        <f>IF(N595="sníž. přenesená",J595,0)</f>
        <v>0</v>
      </c>
      <c r="BI595" s="229">
        <f>IF(N595="nulová",J595,0)</f>
        <v>0</v>
      </c>
      <c r="BJ595" s="16" t="s">
        <v>86</v>
      </c>
      <c r="BK595" s="229">
        <f>ROUND(I595*H595,2)</f>
        <v>0</v>
      </c>
      <c r="BL595" s="16" t="s">
        <v>165</v>
      </c>
      <c r="BM595" s="228" t="s">
        <v>1816</v>
      </c>
    </row>
    <row r="596" s="2" customFormat="1">
      <c r="A596" s="37"/>
      <c r="B596" s="38"/>
      <c r="C596" s="39"/>
      <c r="D596" s="230" t="s">
        <v>167</v>
      </c>
      <c r="E596" s="39"/>
      <c r="F596" s="231" t="s">
        <v>1817</v>
      </c>
      <c r="G596" s="39"/>
      <c r="H596" s="39"/>
      <c r="I596" s="232"/>
      <c r="J596" s="39"/>
      <c r="K596" s="39"/>
      <c r="L596" s="43"/>
      <c r="M596" s="233"/>
      <c r="N596" s="234"/>
      <c r="O596" s="90"/>
      <c r="P596" s="90"/>
      <c r="Q596" s="90"/>
      <c r="R596" s="90"/>
      <c r="S596" s="90"/>
      <c r="T596" s="91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T596" s="16" t="s">
        <v>167</v>
      </c>
      <c r="AU596" s="16" t="s">
        <v>176</v>
      </c>
    </row>
    <row r="597" s="2" customFormat="1" ht="16.5" customHeight="1">
      <c r="A597" s="37"/>
      <c r="B597" s="38"/>
      <c r="C597" s="217" t="s">
        <v>837</v>
      </c>
      <c r="D597" s="217" t="s">
        <v>160</v>
      </c>
      <c r="E597" s="218" t="s">
        <v>1818</v>
      </c>
      <c r="F597" s="219" t="s">
        <v>1819</v>
      </c>
      <c r="G597" s="220" t="s">
        <v>288</v>
      </c>
      <c r="H597" s="221">
        <v>180</v>
      </c>
      <c r="I597" s="222"/>
      <c r="J597" s="223">
        <f>ROUND(I597*H597,2)</f>
        <v>0</v>
      </c>
      <c r="K597" s="219" t="s">
        <v>164</v>
      </c>
      <c r="L597" s="43"/>
      <c r="M597" s="224" t="s">
        <v>1</v>
      </c>
      <c r="N597" s="225" t="s">
        <v>43</v>
      </c>
      <c r="O597" s="90"/>
      <c r="P597" s="226">
        <f>O597*H597</f>
        <v>0</v>
      </c>
      <c r="Q597" s="226">
        <v>0.0025999999999999999</v>
      </c>
      <c r="R597" s="226">
        <f>Q597*H597</f>
        <v>0.46799999999999997</v>
      </c>
      <c r="S597" s="226">
        <v>0</v>
      </c>
      <c r="T597" s="227">
        <f>S597*H597</f>
        <v>0</v>
      </c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R597" s="228" t="s">
        <v>165</v>
      </c>
      <c r="AT597" s="228" t="s">
        <v>160</v>
      </c>
      <c r="AU597" s="228" t="s">
        <v>176</v>
      </c>
      <c r="AY597" s="16" t="s">
        <v>158</v>
      </c>
      <c r="BE597" s="229">
        <f>IF(N597="základní",J597,0)</f>
        <v>0</v>
      </c>
      <c r="BF597" s="229">
        <f>IF(N597="snížená",J597,0)</f>
        <v>0</v>
      </c>
      <c r="BG597" s="229">
        <f>IF(N597="zákl. přenesená",J597,0)</f>
        <v>0</v>
      </c>
      <c r="BH597" s="229">
        <f>IF(N597="sníž. přenesená",J597,0)</f>
        <v>0</v>
      </c>
      <c r="BI597" s="229">
        <f>IF(N597="nulová",J597,0)</f>
        <v>0</v>
      </c>
      <c r="BJ597" s="16" t="s">
        <v>86</v>
      </c>
      <c r="BK597" s="229">
        <f>ROUND(I597*H597,2)</f>
        <v>0</v>
      </c>
      <c r="BL597" s="16" t="s">
        <v>165</v>
      </c>
      <c r="BM597" s="228" t="s">
        <v>1820</v>
      </c>
    </row>
    <row r="598" s="2" customFormat="1">
      <c r="A598" s="37"/>
      <c r="B598" s="38"/>
      <c r="C598" s="39"/>
      <c r="D598" s="230" t="s">
        <v>167</v>
      </c>
      <c r="E598" s="39"/>
      <c r="F598" s="231" t="s">
        <v>1821</v>
      </c>
      <c r="G598" s="39"/>
      <c r="H598" s="39"/>
      <c r="I598" s="232"/>
      <c r="J598" s="39"/>
      <c r="K598" s="39"/>
      <c r="L598" s="43"/>
      <c r="M598" s="233"/>
      <c r="N598" s="234"/>
      <c r="O598" s="90"/>
      <c r="P598" s="90"/>
      <c r="Q598" s="90"/>
      <c r="R598" s="90"/>
      <c r="S598" s="90"/>
      <c r="T598" s="91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T598" s="16" t="s">
        <v>167</v>
      </c>
      <c r="AU598" s="16" t="s">
        <v>176</v>
      </c>
    </row>
    <row r="599" s="14" customFormat="1">
      <c r="A599" s="14"/>
      <c r="B599" s="246"/>
      <c r="C599" s="247"/>
      <c r="D599" s="230" t="s">
        <v>169</v>
      </c>
      <c r="E599" s="248" t="s">
        <v>1</v>
      </c>
      <c r="F599" s="249" t="s">
        <v>1822</v>
      </c>
      <c r="G599" s="247"/>
      <c r="H599" s="248" t="s">
        <v>1</v>
      </c>
      <c r="I599" s="250"/>
      <c r="J599" s="247"/>
      <c r="K599" s="247"/>
      <c r="L599" s="251"/>
      <c r="M599" s="252"/>
      <c r="N599" s="253"/>
      <c r="O599" s="253"/>
      <c r="P599" s="253"/>
      <c r="Q599" s="253"/>
      <c r="R599" s="253"/>
      <c r="S599" s="253"/>
      <c r="T599" s="25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5" t="s">
        <v>169</v>
      </c>
      <c r="AU599" s="255" t="s">
        <v>176</v>
      </c>
      <c r="AV599" s="14" t="s">
        <v>86</v>
      </c>
      <c r="AW599" s="14" t="s">
        <v>33</v>
      </c>
      <c r="AX599" s="14" t="s">
        <v>78</v>
      </c>
      <c r="AY599" s="255" t="s">
        <v>158</v>
      </c>
    </row>
    <row r="600" s="13" customFormat="1">
      <c r="A600" s="13"/>
      <c r="B600" s="235"/>
      <c r="C600" s="236"/>
      <c r="D600" s="230" t="s">
        <v>169</v>
      </c>
      <c r="E600" s="237" t="s">
        <v>1</v>
      </c>
      <c r="F600" s="238" t="s">
        <v>1823</v>
      </c>
      <c r="G600" s="236"/>
      <c r="H600" s="239">
        <v>180</v>
      </c>
      <c r="I600" s="240"/>
      <c r="J600" s="236"/>
      <c r="K600" s="236"/>
      <c r="L600" s="241"/>
      <c r="M600" s="242"/>
      <c r="N600" s="243"/>
      <c r="O600" s="243"/>
      <c r="P600" s="243"/>
      <c r="Q600" s="243"/>
      <c r="R600" s="243"/>
      <c r="S600" s="243"/>
      <c r="T600" s="24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5" t="s">
        <v>169</v>
      </c>
      <c r="AU600" s="245" t="s">
        <v>176</v>
      </c>
      <c r="AV600" s="13" t="s">
        <v>88</v>
      </c>
      <c r="AW600" s="13" t="s">
        <v>33</v>
      </c>
      <c r="AX600" s="13" t="s">
        <v>78</v>
      </c>
      <c r="AY600" s="245" t="s">
        <v>158</v>
      </c>
    </row>
    <row r="601" s="2" customFormat="1" ht="16.5" customHeight="1">
      <c r="A601" s="37"/>
      <c r="B601" s="38"/>
      <c r="C601" s="217" t="s">
        <v>844</v>
      </c>
      <c r="D601" s="217" t="s">
        <v>160</v>
      </c>
      <c r="E601" s="218" t="s">
        <v>1824</v>
      </c>
      <c r="F601" s="219" t="s">
        <v>1825</v>
      </c>
      <c r="G601" s="220" t="s">
        <v>288</v>
      </c>
      <c r="H601" s="221">
        <v>8</v>
      </c>
      <c r="I601" s="222"/>
      <c r="J601" s="223">
        <f>ROUND(I601*H601,2)</f>
        <v>0</v>
      </c>
      <c r="K601" s="219" t="s">
        <v>164</v>
      </c>
      <c r="L601" s="43"/>
      <c r="M601" s="224" t="s">
        <v>1</v>
      </c>
      <c r="N601" s="225" t="s">
        <v>43</v>
      </c>
      <c r="O601" s="90"/>
      <c r="P601" s="226">
        <f>O601*H601</f>
        <v>0</v>
      </c>
      <c r="Q601" s="226">
        <v>0.0025999999999999999</v>
      </c>
      <c r="R601" s="226">
        <f>Q601*H601</f>
        <v>0.020799999999999999</v>
      </c>
      <c r="S601" s="226">
        <v>0</v>
      </c>
      <c r="T601" s="227">
        <f>S601*H601</f>
        <v>0</v>
      </c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R601" s="228" t="s">
        <v>165</v>
      </c>
      <c r="AT601" s="228" t="s">
        <v>160</v>
      </c>
      <c r="AU601" s="228" t="s">
        <v>176</v>
      </c>
      <c r="AY601" s="16" t="s">
        <v>158</v>
      </c>
      <c r="BE601" s="229">
        <f>IF(N601="základní",J601,0)</f>
        <v>0</v>
      </c>
      <c r="BF601" s="229">
        <f>IF(N601="snížená",J601,0)</f>
        <v>0</v>
      </c>
      <c r="BG601" s="229">
        <f>IF(N601="zákl. přenesená",J601,0)</f>
        <v>0</v>
      </c>
      <c r="BH601" s="229">
        <f>IF(N601="sníž. přenesená",J601,0)</f>
        <v>0</v>
      </c>
      <c r="BI601" s="229">
        <f>IF(N601="nulová",J601,0)</f>
        <v>0</v>
      </c>
      <c r="BJ601" s="16" t="s">
        <v>86</v>
      </c>
      <c r="BK601" s="229">
        <f>ROUND(I601*H601,2)</f>
        <v>0</v>
      </c>
      <c r="BL601" s="16" t="s">
        <v>165</v>
      </c>
      <c r="BM601" s="228" t="s">
        <v>1826</v>
      </c>
    </row>
    <row r="602" s="2" customFormat="1">
      <c r="A602" s="37"/>
      <c r="B602" s="38"/>
      <c r="C602" s="39"/>
      <c r="D602" s="230" t="s">
        <v>167</v>
      </c>
      <c r="E602" s="39"/>
      <c r="F602" s="231" t="s">
        <v>1827</v>
      </c>
      <c r="G602" s="39"/>
      <c r="H602" s="39"/>
      <c r="I602" s="232"/>
      <c r="J602" s="39"/>
      <c r="K602" s="39"/>
      <c r="L602" s="43"/>
      <c r="M602" s="233"/>
      <c r="N602" s="234"/>
      <c r="O602" s="90"/>
      <c r="P602" s="90"/>
      <c r="Q602" s="90"/>
      <c r="R602" s="90"/>
      <c r="S602" s="90"/>
      <c r="T602" s="91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T602" s="16" t="s">
        <v>167</v>
      </c>
      <c r="AU602" s="16" t="s">
        <v>176</v>
      </c>
    </row>
    <row r="603" s="14" customFormat="1">
      <c r="A603" s="14"/>
      <c r="B603" s="246"/>
      <c r="C603" s="247"/>
      <c r="D603" s="230" t="s">
        <v>169</v>
      </c>
      <c r="E603" s="248" t="s">
        <v>1</v>
      </c>
      <c r="F603" s="249" t="s">
        <v>1822</v>
      </c>
      <c r="G603" s="247"/>
      <c r="H603" s="248" t="s">
        <v>1</v>
      </c>
      <c r="I603" s="250"/>
      <c r="J603" s="247"/>
      <c r="K603" s="247"/>
      <c r="L603" s="251"/>
      <c r="M603" s="252"/>
      <c r="N603" s="253"/>
      <c r="O603" s="253"/>
      <c r="P603" s="253"/>
      <c r="Q603" s="253"/>
      <c r="R603" s="253"/>
      <c r="S603" s="253"/>
      <c r="T603" s="25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5" t="s">
        <v>169</v>
      </c>
      <c r="AU603" s="255" t="s">
        <v>176</v>
      </c>
      <c r="AV603" s="14" t="s">
        <v>86</v>
      </c>
      <c r="AW603" s="14" t="s">
        <v>33</v>
      </c>
      <c r="AX603" s="14" t="s">
        <v>78</v>
      </c>
      <c r="AY603" s="255" t="s">
        <v>158</v>
      </c>
    </row>
    <row r="604" s="13" customFormat="1">
      <c r="A604" s="13"/>
      <c r="B604" s="235"/>
      <c r="C604" s="236"/>
      <c r="D604" s="230" t="s">
        <v>169</v>
      </c>
      <c r="E604" s="237" t="s">
        <v>1</v>
      </c>
      <c r="F604" s="238" t="s">
        <v>1828</v>
      </c>
      <c r="G604" s="236"/>
      <c r="H604" s="239">
        <v>8</v>
      </c>
      <c r="I604" s="240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5" t="s">
        <v>169</v>
      </c>
      <c r="AU604" s="245" t="s">
        <v>176</v>
      </c>
      <c r="AV604" s="13" t="s">
        <v>88</v>
      </c>
      <c r="AW604" s="13" t="s">
        <v>33</v>
      </c>
      <c r="AX604" s="13" t="s">
        <v>78</v>
      </c>
      <c r="AY604" s="245" t="s">
        <v>158</v>
      </c>
    </row>
    <row r="605" s="2" customFormat="1" ht="16.5" customHeight="1">
      <c r="A605" s="37"/>
      <c r="B605" s="38"/>
      <c r="C605" s="217" t="s">
        <v>851</v>
      </c>
      <c r="D605" s="217" t="s">
        <v>160</v>
      </c>
      <c r="E605" s="218" t="s">
        <v>1829</v>
      </c>
      <c r="F605" s="219" t="s">
        <v>1830</v>
      </c>
      <c r="G605" s="220" t="s">
        <v>199</v>
      </c>
      <c r="H605" s="221">
        <v>44</v>
      </c>
      <c r="I605" s="222"/>
      <c r="J605" s="223">
        <f>ROUND(I605*H605,2)</f>
        <v>0</v>
      </c>
      <c r="K605" s="219" t="s">
        <v>164</v>
      </c>
      <c r="L605" s="43"/>
      <c r="M605" s="224" t="s">
        <v>1</v>
      </c>
      <c r="N605" s="225" t="s">
        <v>43</v>
      </c>
      <c r="O605" s="90"/>
      <c r="P605" s="226">
        <f>O605*H605</f>
        <v>0</v>
      </c>
      <c r="Q605" s="226">
        <v>0.20219000000000001</v>
      </c>
      <c r="R605" s="226">
        <f>Q605*H605</f>
        <v>8.8963599999999996</v>
      </c>
      <c r="S605" s="226">
        <v>0</v>
      </c>
      <c r="T605" s="227">
        <f>S605*H605</f>
        <v>0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R605" s="228" t="s">
        <v>165</v>
      </c>
      <c r="AT605" s="228" t="s">
        <v>160</v>
      </c>
      <c r="AU605" s="228" t="s">
        <v>176</v>
      </c>
      <c r="AY605" s="16" t="s">
        <v>158</v>
      </c>
      <c r="BE605" s="229">
        <f>IF(N605="základní",J605,0)</f>
        <v>0</v>
      </c>
      <c r="BF605" s="229">
        <f>IF(N605="snížená",J605,0)</f>
        <v>0</v>
      </c>
      <c r="BG605" s="229">
        <f>IF(N605="zákl. přenesená",J605,0)</f>
        <v>0</v>
      </c>
      <c r="BH605" s="229">
        <f>IF(N605="sníž. přenesená",J605,0)</f>
        <v>0</v>
      </c>
      <c r="BI605" s="229">
        <f>IF(N605="nulová",J605,0)</f>
        <v>0</v>
      </c>
      <c r="BJ605" s="16" t="s">
        <v>86</v>
      </c>
      <c r="BK605" s="229">
        <f>ROUND(I605*H605,2)</f>
        <v>0</v>
      </c>
      <c r="BL605" s="16" t="s">
        <v>165</v>
      </c>
      <c r="BM605" s="228" t="s">
        <v>1831</v>
      </c>
    </row>
    <row r="606" s="2" customFormat="1">
      <c r="A606" s="37"/>
      <c r="B606" s="38"/>
      <c r="C606" s="39"/>
      <c r="D606" s="230" t="s">
        <v>167</v>
      </c>
      <c r="E606" s="39"/>
      <c r="F606" s="231" t="s">
        <v>1832</v>
      </c>
      <c r="G606" s="39"/>
      <c r="H606" s="39"/>
      <c r="I606" s="232"/>
      <c r="J606" s="39"/>
      <c r="K606" s="39"/>
      <c r="L606" s="43"/>
      <c r="M606" s="233"/>
      <c r="N606" s="234"/>
      <c r="O606" s="90"/>
      <c r="P606" s="90"/>
      <c r="Q606" s="90"/>
      <c r="R606" s="90"/>
      <c r="S606" s="90"/>
      <c r="T606" s="91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T606" s="16" t="s">
        <v>167</v>
      </c>
      <c r="AU606" s="16" t="s">
        <v>176</v>
      </c>
    </row>
    <row r="607" s="13" customFormat="1">
      <c r="A607" s="13"/>
      <c r="B607" s="235"/>
      <c r="C607" s="236"/>
      <c r="D607" s="230" t="s">
        <v>169</v>
      </c>
      <c r="E607" s="237" t="s">
        <v>1</v>
      </c>
      <c r="F607" s="238" t="s">
        <v>1833</v>
      </c>
      <c r="G607" s="236"/>
      <c r="H607" s="239">
        <v>8</v>
      </c>
      <c r="I607" s="240"/>
      <c r="J607" s="236"/>
      <c r="K607" s="236"/>
      <c r="L607" s="241"/>
      <c r="M607" s="242"/>
      <c r="N607" s="243"/>
      <c r="O607" s="243"/>
      <c r="P607" s="243"/>
      <c r="Q607" s="243"/>
      <c r="R607" s="243"/>
      <c r="S607" s="243"/>
      <c r="T607" s="24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5" t="s">
        <v>169</v>
      </c>
      <c r="AU607" s="245" t="s">
        <v>176</v>
      </c>
      <c r="AV607" s="13" t="s">
        <v>88</v>
      </c>
      <c r="AW607" s="13" t="s">
        <v>33</v>
      </c>
      <c r="AX607" s="13" t="s">
        <v>78</v>
      </c>
      <c r="AY607" s="245" t="s">
        <v>158</v>
      </c>
    </row>
    <row r="608" s="13" customFormat="1">
      <c r="A608" s="13"/>
      <c r="B608" s="235"/>
      <c r="C608" s="236"/>
      <c r="D608" s="230" t="s">
        <v>169</v>
      </c>
      <c r="E608" s="237" t="s">
        <v>1</v>
      </c>
      <c r="F608" s="238" t="s">
        <v>1834</v>
      </c>
      <c r="G608" s="236"/>
      <c r="H608" s="239">
        <v>36</v>
      </c>
      <c r="I608" s="240"/>
      <c r="J608" s="236"/>
      <c r="K608" s="236"/>
      <c r="L608" s="241"/>
      <c r="M608" s="242"/>
      <c r="N608" s="243"/>
      <c r="O608" s="243"/>
      <c r="P608" s="243"/>
      <c r="Q608" s="243"/>
      <c r="R608" s="243"/>
      <c r="S608" s="243"/>
      <c r="T608" s="24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5" t="s">
        <v>169</v>
      </c>
      <c r="AU608" s="245" t="s">
        <v>176</v>
      </c>
      <c r="AV608" s="13" t="s">
        <v>88</v>
      </c>
      <c r="AW608" s="13" t="s">
        <v>33</v>
      </c>
      <c r="AX608" s="13" t="s">
        <v>78</v>
      </c>
      <c r="AY608" s="245" t="s">
        <v>158</v>
      </c>
    </row>
    <row r="609" s="2" customFormat="1" ht="16.5" customHeight="1">
      <c r="A609" s="37"/>
      <c r="B609" s="38"/>
      <c r="C609" s="256" t="s">
        <v>857</v>
      </c>
      <c r="D609" s="256" t="s">
        <v>255</v>
      </c>
      <c r="E609" s="257" t="s">
        <v>1835</v>
      </c>
      <c r="F609" s="258" t="s">
        <v>1836</v>
      </c>
      <c r="G609" s="259" t="s">
        <v>199</v>
      </c>
      <c r="H609" s="260">
        <v>36</v>
      </c>
      <c r="I609" s="261"/>
      <c r="J609" s="262">
        <f>ROUND(I609*H609,2)</f>
        <v>0</v>
      </c>
      <c r="K609" s="258" t="s">
        <v>1</v>
      </c>
      <c r="L609" s="263"/>
      <c r="M609" s="264" t="s">
        <v>1</v>
      </c>
      <c r="N609" s="265" t="s">
        <v>43</v>
      </c>
      <c r="O609" s="90"/>
      <c r="P609" s="226">
        <f>O609*H609</f>
        <v>0</v>
      </c>
      <c r="Q609" s="226">
        <v>0.244</v>
      </c>
      <c r="R609" s="226">
        <f>Q609*H609</f>
        <v>8.7839999999999989</v>
      </c>
      <c r="S609" s="226">
        <v>0</v>
      </c>
      <c r="T609" s="227">
        <f>S609*H609</f>
        <v>0</v>
      </c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R609" s="228" t="s">
        <v>213</v>
      </c>
      <c r="AT609" s="228" t="s">
        <v>255</v>
      </c>
      <c r="AU609" s="228" t="s">
        <v>176</v>
      </c>
      <c r="AY609" s="16" t="s">
        <v>158</v>
      </c>
      <c r="BE609" s="229">
        <f>IF(N609="základní",J609,0)</f>
        <v>0</v>
      </c>
      <c r="BF609" s="229">
        <f>IF(N609="snížená",J609,0)</f>
        <v>0</v>
      </c>
      <c r="BG609" s="229">
        <f>IF(N609="zákl. přenesená",J609,0)</f>
        <v>0</v>
      </c>
      <c r="BH609" s="229">
        <f>IF(N609="sníž. přenesená",J609,0)</f>
        <v>0</v>
      </c>
      <c r="BI609" s="229">
        <f>IF(N609="nulová",J609,0)</f>
        <v>0</v>
      </c>
      <c r="BJ609" s="16" t="s">
        <v>86</v>
      </c>
      <c r="BK609" s="229">
        <f>ROUND(I609*H609,2)</f>
        <v>0</v>
      </c>
      <c r="BL609" s="16" t="s">
        <v>165</v>
      </c>
      <c r="BM609" s="228" t="s">
        <v>1837</v>
      </c>
    </row>
    <row r="610" s="2" customFormat="1">
      <c r="A610" s="37"/>
      <c r="B610" s="38"/>
      <c r="C610" s="39"/>
      <c r="D610" s="230" t="s">
        <v>167</v>
      </c>
      <c r="E610" s="39"/>
      <c r="F610" s="231" t="s">
        <v>1836</v>
      </c>
      <c r="G610" s="39"/>
      <c r="H610" s="39"/>
      <c r="I610" s="232"/>
      <c r="J610" s="39"/>
      <c r="K610" s="39"/>
      <c r="L610" s="43"/>
      <c r="M610" s="233"/>
      <c r="N610" s="234"/>
      <c r="O610" s="90"/>
      <c r="P610" s="90"/>
      <c r="Q610" s="90"/>
      <c r="R610" s="90"/>
      <c r="S610" s="90"/>
      <c r="T610" s="91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T610" s="16" t="s">
        <v>167</v>
      </c>
      <c r="AU610" s="16" t="s">
        <v>176</v>
      </c>
    </row>
    <row r="611" s="13" customFormat="1">
      <c r="A611" s="13"/>
      <c r="B611" s="235"/>
      <c r="C611" s="236"/>
      <c r="D611" s="230" t="s">
        <v>169</v>
      </c>
      <c r="E611" s="237" t="s">
        <v>1</v>
      </c>
      <c r="F611" s="238" t="s">
        <v>1838</v>
      </c>
      <c r="G611" s="236"/>
      <c r="H611" s="239">
        <v>36</v>
      </c>
      <c r="I611" s="240"/>
      <c r="J611" s="236"/>
      <c r="K611" s="236"/>
      <c r="L611" s="241"/>
      <c r="M611" s="242"/>
      <c r="N611" s="243"/>
      <c r="O611" s="243"/>
      <c r="P611" s="243"/>
      <c r="Q611" s="243"/>
      <c r="R611" s="243"/>
      <c r="S611" s="243"/>
      <c r="T611" s="24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5" t="s">
        <v>169</v>
      </c>
      <c r="AU611" s="245" t="s">
        <v>176</v>
      </c>
      <c r="AV611" s="13" t="s">
        <v>88</v>
      </c>
      <c r="AW611" s="13" t="s">
        <v>33</v>
      </c>
      <c r="AX611" s="13" t="s">
        <v>78</v>
      </c>
      <c r="AY611" s="245" t="s">
        <v>158</v>
      </c>
    </row>
    <row r="612" s="2" customFormat="1" ht="16.5" customHeight="1">
      <c r="A612" s="37"/>
      <c r="B612" s="38"/>
      <c r="C612" s="256" t="s">
        <v>863</v>
      </c>
      <c r="D612" s="256" t="s">
        <v>255</v>
      </c>
      <c r="E612" s="257" t="s">
        <v>1839</v>
      </c>
      <c r="F612" s="258" t="s">
        <v>1840</v>
      </c>
      <c r="G612" s="259" t="s">
        <v>199</v>
      </c>
      <c r="H612" s="260">
        <v>8</v>
      </c>
      <c r="I612" s="261"/>
      <c r="J612" s="262">
        <f>ROUND(I612*H612,2)</f>
        <v>0</v>
      </c>
      <c r="K612" s="258" t="s">
        <v>1</v>
      </c>
      <c r="L612" s="263"/>
      <c r="M612" s="264" t="s">
        <v>1</v>
      </c>
      <c r="N612" s="265" t="s">
        <v>43</v>
      </c>
      <c r="O612" s="90"/>
      <c r="P612" s="226">
        <f>O612*H612</f>
        <v>0</v>
      </c>
      <c r="Q612" s="226">
        <v>0.16400000000000001</v>
      </c>
      <c r="R612" s="226">
        <f>Q612*H612</f>
        <v>1.3120000000000001</v>
      </c>
      <c r="S612" s="226">
        <v>0</v>
      </c>
      <c r="T612" s="227">
        <f>S612*H612</f>
        <v>0</v>
      </c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R612" s="228" t="s">
        <v>213</v>
      </c>
      <c r="AT612" s="228" t="s">
        <v>255</v>
      </c>
      <c r="AU612" s="228" t="s">
        <v>176</v>
      </c>
      <c r="AY612" s="16" t="s">
        <v>158</v>
      </c>
      <c r="BE612" s="229">
        <f>IF(N612="základní",J612,0)</f>
        <v>0</v>
      </c>
      <c r="BF612" s="229">
        <f>IF(N612="snížená",J612,0)</f>
        <v>0</v>
      </c>
      <c r="BG612" s="229">
        <f>IF(N612="zákl. přenesená",J612,0)</f>
        <v>0</v>
      </c>
      <c r="BH612" s="229">
        <f>IF(N612="sníž. přenesená",J612,0)</f>
        <v>0</v>
      </c>
      <c r="BI612" s="229">
        <f>IF(N612="nulová",J612,0)</f>
        <v>0</v>
      </c>
      <c r="BJ612" s="16" t="s">
        <v>86</v>
      </c>
      <c r="BK612" s="229">
        <f>ROUND(I612*H612,2)</f>
        <v>0</v>
      </c>
      <c r="BL612" s="16" t="s">
        <v>165</v>
      </c>
      <c r="BM612" s="228" t="s">
        <v>1841</v>
      </c>
    </row>
    <row r="613" s="2" customFormat="1">
      <c r="A613" s="37"/>
      <c r="B613" s="38"/>
      <c r="C613" s="39"/>
      <c r="D613" s="230" t="s">
        <v>167</v>
      </c>
      <c r="E613" s="39"/>
      <c r="F613" s="231" t="s">
        <v>1840</v>
      </c>
      <c r="G613" s="39"/>
      <c r="H613" s="39"/>
      <c r="I613" s="232"/>
      <c r="J613" s="39"/>
      <c r="K613" s="39"/>
      <c r="L613" s="43"/>
      <c r="M613" s="233"/>
      <c r="N613" s="234"/>
      <c r="O613" s="90"/>
      <c r="P613" s="90"/>
      <c r="Q613" s="90"/>
      <c r="R613" s="90"/>
      <c r="S613" s="90"/>
      <c r="T613" s="91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T613" s="16" t="s">
        <v>167</v>
      </c>
      <c r="AU613" s="16" t="s">
        <v>176</v>
      </c>
    </row>
    <row r="614" s="13" customFormat="1">
      <c r="A614" s="13"/>
      <c r="B614" s="235"/>
      <c r="C614" s="236"/>
      <c r="D614" s="230" t="s">
        <v>169</v>
      </c>
      <c r="E614" s="237" t="s">
        <v>1</v>
      </c>
      <c r="F614" s="238" t="s">
        <v>1833</v>
      </c>
      <c r="G614" s="236"/>
      <c r="H614" s="239">
        <v>8</v>
      </c>
      <c r="I614" s="240"/>
      <c r="J614" s="236"/>
      <c r="K614" s="236"/>
      <c r="L614" s="241"/>
      <c r="M614" s="242"/>
      <c r="N614" s="243"/>
      <c r="O614" s="243"/>
      <c r="P614" s="243"/>
      <c r="Q614" s="243"/>
      <c r="R614" s="243"/>
      <c r="S614" s="243"/>
      <c r="T614" s="24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5" t="s">
        <v>169</v>
      </c>
      <c r="AU614" s="245" t="s">
        <v>176</v>
      </c>
      <c r="AV614" s="13" t="s">
        <v>88</v>
      </c>
      <c r="AW614" s="13" t="s">
        <v>33</v>
      </c>
      <c r="AX614" s="13" t="s">
        <v>78</v>
      </c>
      <c r="AY614" s="245" t="s">
        <v>158</v>
      </c>
    </row>
    <row r="615" s="2" customFormat="1" ht="16.5" customHeight="1">
      <c r="A615" s="37"/>
      <c r="B615" s="38"/>
      <c r="C615" s="217" t="s">
        <v>869</v>
      </c>
      <c r="D615" s="217" t="s">
        <v>160</v>
      </c>
      <c r="E615" s="218" t="s">
        <v>1842</v>
      </c>
      <c r="F615" s="219" t="s">
        <v>1843</v>
      </c>
      <c r="G615" s="220" t="s">
        <v>199</v>
      </c>
      <c r="H615" s="221">
        <v>406.5</v>
      </c>
      <c r="I615" s="222"/>
      <c r="J615" s="223">
        <f>ROUND(I615*H615,2)</f>
        <v>0</v>
      </c>
      <c r="K615" s="219" t="s">
        <v>164</v>
      </c>
      <c r="L615" s="43"/>
      <c r="M615" s="224" t="s">
        <v>1</v>
      </c>
      <c r="N615" s="225" t="s">
        <v>43</v>
      </c>
      <c r="O615" s="90"/>
      <c r="P615" s="226">
        <f>O615*H615</f>
        <v>0</v>
      </c>
      <c r="Q615" s="226">
        <v>0.1295</v>
      </c>
      <c r="R615" s="226">
        <f>Q615*H615</f>
        <v>52.641750000000002</v>
      </c>
      <c r="S615" s="226">
        <v>0</v>
      </c>
      <c r="T615" s="227">
        <f>S615*H615</f>
        <v>0</v>
      </c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R615" s="228" t="s">
        <v>165</v>
      </c>
      <c r="AT615" s="228" t="s">
        <v>160</v>
      </c>
      <c r="AU615" s="228" t="s">
        <v>176</v>
      </c>
      <c r="AY615" s="16" t="s">
        <v>158</v>
      </c>
      <c r="BE615" s="229">
        <f>IF(N615="základní",J615,0)</f>
        <v>0</v>
      </c>
      <c r="BF615" s="229">
        <f>IF(N615="snížená",J615,0)</f>
        <v>0</v>
      </c>
      <c r="BG615" s="229">
        <f>IF(N615="zákl. přenesená",J615,0)</f>
        <v>0</v>
      </c>
      <c r="BH615" s="229">
        <f>IF(N615="sníž. přenesená",J615,0)</f>
        <v>0</v>
      </c>
      <c r="BI615" s="229">
        <f>IF(N615="nulová",J615,0)</f>
        <v>0</v>
      </c>
      <c r="BJ615" s="16" t="s">
        <v>86</v>
      </c>
      <c r="BK615" s="229">
        <f>ROUND(I615*H615,2)</f>
        <v>0</v>
      </c>
      <c r="BL615" s="16" t="s">
        <v>165</v>
      </c>
      <c r="BM615" s="228" t="s">
        <v>1844</v>
      </c>
    </row>
    <row r="616" s="2" customFormat="1">
      <c r="A616" s="37"/>
      <c r="B616" s="38"/>
      <c r="C616" s="39"/>
      <c r="D616" s="230" t="s">
        <v>167</v>
      </c>
      <c r="E616" s="39"/>
      <c r="F616" s="231" t="s">
        <v>1845</v>
      </c>
      <c r="G616" s="39"/>
      <c r="H616" s="39"/>
      <c r="I616" s="232"/>
      <c r="J616" s="39"/>
      <c r="K616" s="39"/>
      <c r="L616" s="43"/>
      <c r="M616" s="233"/>
      <c r="N616" s="234"/>
      <c r="O616" s="90"/>
      <c r="P616" s="90"/>
      <c r="Q616" s="90"/>
      <c r="R616" s="90"/>
      <c r="S616" s="90"/>
      <c r="T616" s="91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T616" s="16" t="s">
        <v>167</v>
      </c>
      <c r="AU616" s="16" t="s">
        <v>176</v>
      </c>
    </row>
    <row r="617" s="13" customFormat="1">
      <c r="A617" s="13"/>
      <c r="B617" s="235"/>
      <c r="C617" s="236"/>
      <c r="D617" s="230" t="s">
        <v>169</v>
      </c>
      <c r="E617" s="237" t="s">
        <v>1</v>
      </c>
      <c r="F617" s="238" t="s">
        <v>1846</v>
      </c>
      <c r="G617" s="236"/>
      <c r="H617" s="239">
        <v>405</v>
      </c>
      <c r="I617" s="240"/>
      <c r="J617" s="236"/>
      <c r="K617" s="236"/>
      <c r="L617" s="241"/>
      <c r="M617" s="242"/>
      <c r="N617" s="243"/>
      <c r="O617" s="243"/>
      <c r="P617" s="243"/>
      <c r="Q617" s="243"/>
      <c r="R617" s="243"/>
      <c r="S617" s="243"/>
      <c r="T617" s="24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5" t="s">
        <v>169</v>
      </c>
      <c r="AU617" s="245" t="s">
        <v>176</v>
      </c>
      <c r="AV617" s="13" t="s">
        <v>88</v>
      </c>
      <c r="AW617" s="13" t="s">
        <v>33</v>
      </c>
      <c r="AX617" s="13" t="s">
        <v>78</v>
      </c>
      <c r="AY617" s="245" t="s">
        <v>158</v>
      </c>
    </row>
    <row r="618" s="13" customFormat="1">
      <c r="A618" s="13"/>
      <c r="B618" s="235"/>
      <c r="C618" s="236"/>
      <c r="D618" s="230" t="s">
        <v>169</v>
      </c>
      <c r="E618" s="237" t="s">
        <v>1</v>
      </c>
      <c r="F618" s="238" t="s">
        <v>1847</v>
      </c>
      <c r="G618" s="236"/>
      <c r="H618" s="239">
        <v>1.5</v>
      </c>
      <c r="I618" s="240"/>
      <c r="J618" s="236"/>
      <c r="K618" s="236"/>
      <c r="L618" s="241"/>
      <c r="M618" s="242"/>
      <c r="N618" s="243"/>
      <c r="O618" s="243"/>
      <c r="P618" s="243"/>
      <c r="Q618" s="243"/>
      <c r="R618" s="243"/>
      <c r="S618" s="243"/>
      <c r="T618" s="24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5" t="s">
        <v>169</v>
      </c>
      <c r="AU618" s="245" t="s">
        <v>176</v>
      </c>
      <c r="AV618" s="13" t="s">
        <v>88</v>
      </c>
      <c r="AW618" s="13" t="s">
        <v>33</v>
      </c>
      <c r="AX618" s="13" t="s">
        <v>78</v>
      </c>
      <c r="AY618" s="245" t="s">
        <v>158</v>
      </c>
    </row>
    <row r="619" s="2" customFormat="1" ht="16.5" customHeight="1">
      <c r="A619" s="37"/>
      <c r="B619" s="38"/>
      <c r="C619" s="256" t="s">
        <v>875</v>
      </c>
      <c r="D619" s="256" t="s">
        <v>255</v>
      </c>
      <c r="E619" s="257" t="s">
        <v>1848</v>
      </c>
      <c r="F619" s="258" t="s">
        <v>1849</v>
      </c>
      <c r="G619" s="259" t="s">
        <v>199</v>
      </c>
      <c r="H619" s="260">
        <v>406.5</v>
      </c>
      <c r="I619" s="261"/>
      <c r="J619" s="262">
        <f>ROUND(I619*H619,2)</f>
        <v>0</v>
      </c>
      <c r="K619" s="258" t="s">
        <v>164</v>
      </c>
      <c r="L619" s="263"/>
      <c r="M619" s="264" t="s">
        <v>1</v>
      </c>
      <c r="N619" s="265" t="s">
        <v>43</v>
      </c>
      <c r="O619" s="90"/>
      <c r="P619" s="226">
        <f>O619*H619</f>
        <v>0</v>
      </c>
      <c r="Q619" s="226">
        <v>0.044999999999999998</v>
      </c>
      <c r="R619" s="226">
        <f>Q619*H619</f>
        <v>18.2925</v>
      </c>
      <c r="S619" s="226">
        <v>0</v>
      </c>
      <c r="T619" s="227">
        <f>S619*H619</f>
        <v>0</v>
      </c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R619" s="228" t="s">
        <v>213</v>
      </c>
      <c r="AT619" s="228" t="s">
        <v>255</v>
      </c>
      <c r="AU619" s="228" t="s">
        <v>176</v>
      </c>
      <c r="AY619" s="16" t="s">
        <v>158</v>
      </c>
      <c r="BE619" s="229">
        <f>IF(N619="základní",J619,0)</f>
        <v>0</v>
      </c>
      <c r="BF619" s="229">
        <f>IF(N619="snížená",J619,0)</f>
        <v>0</v>
      </c>
      <c r="BG619" s="229">
        <f>IF(N619="zákl. přenesená",J619,0)</f>
        <v>0</v>
      </c>
      <c r="BH619" s="229">
        <f>IF(N619="sníž. přenesená",J619,0)</f>
        <v>0</v>
      </c>
      <c r="BI619" s="229">
        <f>IF(N619="nulová",J619,0)</f>
        <v>0</v>
      </c>
      <c r="BJ619" s="16" t="s">
        <v>86</v>
      </c>
      <c r="BK619" s="229">
        <f>ROUND(I619*H619,2)</f>
        <v>0</v>
      </c>
      <c r="BL619" s="16" t="s">
        <v>165</v>
      </c>
      <c r="BM619" s="228" t="s">
        <v>1850</v>
      </c>
    </row>
    <row r="620" s="2" customFormat="1">
      <c r="A620" s="37"/>
      <c r="B620" s="38"/>
      <c r="C620" s="39"/>
      <c r="D620" s="230" t="s">
        <v>167</v>
      </c>
      <c r="E620" s="39"/>
      <c r="F620" s="231" t="s">
        <v>1849</v>
      </c>
      <c r="G620" s="39"/>
      <c r="H620" s="39"/>
      <c r="I620" s="232"/>
      <c r="J620" s="39"/>
      <c r="K620" s="39"/>
      <c r="L620" s="43"/>
      <c r="M620" s="233"/>
      <c r="N620" s="234"/>
      <c r="O620" s="90"/>
      <c r="P620" s="90"/>
      <c r="Q620" s="90"/>
      <c r="R620" s="90"/>
      <c r="S620" s="90"/>
      <c r="T620" s="91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T620" s="16" t="s">
        <v>167</v>
      </c>
      <c r="AU620" s="16" t="s">
        <v>176</v>
      </c>
    </row>
    <row r="621" s="13" customFormat="1">
      <c r="A621" s="13"/>
      <c r="B621" s="235"/>
      <c r="C621" s="236"/>
      <c r="D621" s="230" t="s">
        <v>169</v>
      </c>
      <c r="E621" s="237" t="s">
        <v>1</v>
      </c>
      <c r="F621" s="238" t="s">
        <v>1846</v>
      </c>
      <c r="G621" s="236"/>
      <c r="H621" s="239">
        <v>405</v>
      </c>
      <c r="I621" s="240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5" t="s">
        <v>169</v>
      </c>
      <c r="AU621" s="245" t="s">
        <v>176</v>
      </c>
      <c r="AV621" s="13" t="s">
        <v>88</v>
      </c>
      <c r="AW621" s="13" t="s">
        <v>33</v>
      </c>
      <c r="AX621" s="13" t="s">
        <v>78</v>
      </c>
      <c r="AY621" s="245" t="s">
        <v>158</v>
      </c>
    </row>
    <row r="622" s="13" customFormat="1">
      <c r="A622" s="13"/>
      <c r="B622" s="235"/>
      <c r="C622" s="236"/>
      <c r="D622" s="230" t="s">
        <v>169</v>
      </c>
      <c r="E622" s="237" t="s">
        <v>1</v>
      </c>
      <c r="F622" s="238" t="s">
        <v>1847</v>
      </c>
      <c r="G622" s="236"/>
      <c r="H622" s="239">
        <v>1.5</v>
      </c>
      <c r="I622" s="240"/>
      <c r="J622" s="236"/>
      <c r="K622" s="236"/>
      <c r="L622" s="241"/>
      <c r="M622" s="242"/>
      <c r="N622" s="243"/>
      <c r="O622" s="243"/>
      <c r="P622" s="243"/>
      <c r="Q622" s="243"/>
      <c r="R622" s="243"/>
      <c r="S622" s="243"/>
      <c r="T622" s="24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5" t="s">
        <v>169</v>
      </c>
      <c r="AU622" s="245" t="s">
        <v>176</v>
      </c>
      <c r="AV622" s="13" t="s">
        <v>88</v>
      </c>
      <c r="AW622" s="13" t="s">
        <v>33</v>
      </c>
      <c r="AX622" s="13" t="s">
        <v>78</v>
      </c>
      <c r="AY622" s="245" t="s">
        <v>158</v>
      </c>
    </row>
    <row r="623" s="2" customFormat="1" ht="16.5" customHeight="1">
      <c r="A623" s="37"/>
      <c r="B623" s="38"/>
      <c r="C623" s="217" t="s">
        <v>881</v>
      </c>
      <c r="D623" s="217" t="s">
        <v>160</v>
      </c>
      <c r="E623" s="218" t="s">
        <v>1851</v>
      </c>
      <c r="F623" s="219" t="s">
        <v>1852</v>
      </c>
      <c r="G623" s="220" t="s">
        <v>199</v>
      </c>
      <c r="H623" s="221">
        <v>60</v>
      </c>
      <c r="I623" s="222"/>
      <c r="J623" s="223">
        <f>ROUND(I623*H623,2)</f>
        <v>0</v>
      </c>
      <c r="K623" s="219" t="s">
        <v>164</v>
      </c>
      <c r="L623" s="43"/>
      <c r="M623" s="224" t="s">
        <v>1</v>
      </c>
      <c r="N623" s="225" t="s">
        <v>43</v>
      </c>
      <c r="O623" s="90"/>
      <c r="P623" s="226">
        <f>O623*H623</f>
        <v>0</v>
      </c>
      <c r="Q623" s="226">
        <v>0.13944999999999999</v>
      </c>
      <c r="R623" s="226">
        <f>Q623*H623</f>
        <v>8.3669999999999991</v>
      </c>
      <c r="S623" s="226">
        <v>0</v>
      </c>
      <c r="T623" s="227">
        <f>S623*H623</f>
        <v>0</v>
      </c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R623" s="228" t="s">
        <v>165</v>
      </c>
      <c r="AT623" s="228" t="s">
        <v>160</v>
      </c>
      <c r="AU623" s="228" t="s">
        <v>176</v>
      </c>
      <c r="AY623" s="16" t="s">
        <v>158</v>
      </c>
      <c r="BE623" s="229">
        <f>IF(N623="základní",J623,0)</f>
        <v>0</v>
      </c>
      <c r="BF623" s="229">
        <f>IF(N623="snížená",J623,0)</f>
        <v>0</v>
      </c>
      <c r="BG623" s="229">
        <f>IF(N623="zákl. přenesená",J623,0)</f>
        <v>0</v>
      </c>
      <c r="BH623" s="229">
        <f>IF(N623="sníž. přenesená",J623,0)</f>
        <v>0</v>
      </c>
      <c r="BI623" s="229">
        <f>IF(N623="nulová",J623,0)</f>
        <v>0</v>
      </c>
      <c r="BJ623" s="16" t="s">
        <v>86</v>
      </c>
      <c r="BK623" s="229">
        <f>ROUND(I623*H623,2)</f>
        <v>0</v>
      </c>
      <c r="BL623" s="16" t="s">
        <v>165</v>
      </c>
      <c r="BM623" s="228" t="s">
        <v>1853</v>
      </c>
    </row>
    <row r="624" s="2" customFormat="1">
      <c r="A624" s="37"/>
      <c r="B624" s="38"/>
      <c r="C624" s="39"/>
      <c r="D624" s="230" t="s">
        <v>167</v>
      </c>
      <c r="E624" s="39"/>
      <c r="F624" s="231" t="s">
        <v>1854</v>
      </c>
      <c r="G624" s="39"/>
      <c r="H624" s="39"/>
      <c r="I624" s="232"/>
      <c r="J624" s="39"/>
      <c r="K624" s="39"/>
      <c r="L624" s="43"/>
      <c r="M624" s="233"/>
      <c r="N624" s="234"/>
      <c r="O624" s="90"/>
      <c r="P624" s="90"/>
      <c r="Q624" s="90"/>
      <c r="R624" s="90"/>
      <c r="S624" s="90"/>
      <c r="T624" s="91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T624" s="16" t="s">
        <v>167</v>
      </c>
      <c r="AU624" s="16" t="s">
        <v>176</v>
      </c>
    </row>
    <row r="625" s="13" customFormat="1">
      <c r="A625" s="13"/>
      <c r="B625" s="235"/>
      <c r="C625" s="236"/>
      <c r="D625" s="230" t="s">
        <v>169</v>
      </c>
      <c r="E625" s="237" t="s">
        <v>1</v>
      </c>
      <c r="F625" s="238" t="s">
        <v>1855</v>
      </c>
      <c r="G625" s="236"/>
      <c r="H625" s="239">
        <v>60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5" t="s">
        <v>169</v>
      </c>
      <c r="AU625" s="245" t="s">
        <v>176</v>
      </c>
      <c r="AV625" s="13" t="s">
        <v>88</v>
      </c>
      <c r="AW625" s="13" t="s">
        <v>33</v>
      </c>
      <c r="AX625" s="13" t="s">
        <v>78</v>
      </c>
      <c r="AY625" s="245" t="s">
        <v>158</v>
      </c>
    </row>
    <row r="626" s="2" customFormat="1" ht="16.5" customHeight="1">
      <c r="A626" s="37"/>
      <c r="B626" s="38"/>
      <c r="C626" s="256" t="s">
        <v>886</v>
      </c>
      <c r="D626" s="256" t="s">
        <v>255</v>
      </c>
      <c r="E626" s="257" t="s">
        <v>1856</v>
      </c>
      <c r="F626" s="258" t="s">
        <v>1857</v>
      </c>
      <c r="G626" s="259" t="s">
        <v>199</v>
      </c>
      <c r="H626" s="260">
        <v>29</v>
      </c>
      <c r="I626" s="261"/>
      <c r="J626" s="262">
        <f>ROUND(I626*H626,2)</f>
        <v>0</v>
      </c>
      <c r="K626" s="258" t="s">
        <v>1</v>
      </c>
      <c r="L626" s="263"/>
      <c r="M626" s="264" t="s">
        <v>1</v>
      </c>
      <c r="N626" s="265" t="s">
        <v>43</v>
      </c>
      <c r="O626" s="90"/>
      <c r="P626" s="226">
        <f>O626*H626</f>
        <v>0</v>
      </c>
      <c r="Q626" s="226">
        <v>0.125</v>
      </c>
      <c r="R626" s="226">
        <f>Q626*H626</f>
        <v>3.625</v>
      </c>
      <c r="S626" s="226">
        <v>0</v>
      </c>
      <c r="T626" s="227">
        <f>S626*H626</f>
        <v>0</v>
      </c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R626" s="228" t="s">
        <v>213</v>
      </c>
      <c r="AT626" s="228" t="s">
        <v>255</v>
      </c>
      <c r="AU626" s="228" t="s">
        <v>176</v>
      </c>
      <c r="AY626" s="16" t="s">
        <v>158</v>
      </c>
      <c r="BE626" s="229">
        <f>IF(N626="základní",J626,0)</f>
        <v>0</v>
      </c>
      <c r="BF626" s="229">
        <f>IF(N626="snížená",J626,0)</f>
        <v>0</v>
      </c>
      <c r="BG626" s="229">
        <f>IF(N626="zákl. přenesená",J626,0)</f>
        <v>0</v>
      </c>
      <c r="BH626" s="229">
        <f>IF(N626="sníž. přenesená",J626,0)</f>
        <v>0</v>
      </c>
      <c r="BI626" s="229">
        <f>IF(N626="nulová",J626,0)</f>
        <v>0</v>
      </c>
      <c r="BJ626" s="16" t="s">
        <v>86</v>
      </c>
      <c r="BK626" s="229">
        <f>ROUND(I626*H626,2)</f>
        <v>0</v>
      </c>
      <c r="BL626" s="16" t="s">
        <v>165</v>
      </c>
      <c r="BM626" s="228" t="s">
        <v>1858</v>
      </c>
    </row>
    <row r="627" s="2" customFormat="1">
      <c r="A627" s="37"/>
      <c r="B627" s="38"/>
      <c r="C627" s="39"/>
      <c r="D627" s="230" t="s">
        <v>167</v>
      </c>
      <c r="E627" s="39"/>
      <c r="F627" s="231" t="s">
        <v>1857</v>
      </c>
      <c r="G627" s="39"/>
      <c r="H627" s="39"/>
      <c r="I627" s="232"/>
      <c r="J627" s="39"/>
      <c r="K627" s="39"/>
      <c r="L627" s="43"/>
      <c r="M627" s="233"/>
      <c r="N627" s="234"/>
      <c r="O627" s="90"/>
      <c r="P627" s="90"/>
      <c r="Q627" s="90"/>
      <c r="R627" s="90"/>
      <c r="S627" s="90"/>
      <c r="T627" s="91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T627" s="16" t="s">
        <v>167</v>
      </c>
      <c r="AU627" s="16" t="s">
        <v>176</v>
      </c>
    </row>
    <row r="628" s="2" customFormat="1">
      <c r="A628" s="37"/>
      <c r="B628" s="38"/>
      <c r="C628" s="39"/>
      <c r="D628" s="230" t="s">
        <v>368</v>
      </c>
      <c r="E628" s="39"/>
      <c r="F628" s="266" t="s">
        <v>1859</v>
      </c>
      <c r="G628" s="39"/>
      <c r="H628" s="39"/>
      <c r="I628" s="232"/>
      <c r="J628" s="39"/>
      <c r="K628" s="39"/>
      <c r="L628" s="43"/>
      <c r="M628" s="233"/>
      <c r="N628" s="234"/>
      <c r="O628" s="90"/>
      <c r="P628" s="90"/>
      <c r="Q628" s="90"/>
      <c r="R628" s="90"/>
      <c r="S628" s="90"/>
      <c r="T628" s="91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T628" s="16" t="s">
        <v>368</v>
      </c>
      <c r="AU628" s="16" t="s">
        <v>176</v>
      </c>
    </row>
    <row r="629" s="2" customFormat="1" ht="16.5" customHeight="1">
      <c r="A629" s="37"/>
      <c r="B629" s="38"/>
      <c r="C629" s="256" t="s">
        <v>892</v>
      </c>
      <c r="D629" s="256" t="s">
        <v>255</v>
      </c>
      <c r="E629" s="257" t="s">
        <v>1860</v>
      </c>
      <c r="F629" s="258" t="s">
        <v>1861</v>
      </c>
      <c r="G629" s="259" t="s">
        <v>199</v>
      </c>
      <c r="H629" s="260">
        <v>8</v>
      </c>
      <c r="I629" s="261"/>
      <c r="J629" s="262">
        <f>ROUND(I629*H629,2)</f>
        <v>0</v>
      </c>
      <c r="K629" s="258" t="s">
        <v>1</v>
      </c>
      <c r="L629" s="263"/>
      <c r="M629" s="264" t="s">
        <v>1</v>
      </c>
      <c r="N629" s="265" t="s">
        <v>43</v>
      </c>
      <c r="O629" s="90"/>
      <c r="P629" s="226">
        <f>O629*H629</f>
        <v>0</v>
      </c>
      <c r="Q629" s="226">
        <v>0.20000000000000001</v>
      </c>
      <c r="R629" s="226">
        <f>Q629*H629</f>
        <v>1.6000000000000001</v>
      </c>
      <c r="S629" s="226">
        <v>0</v>
      </c>
      <c r="T629" s="227">
        <f>S629*H629</f>
        <v>0</v>
      </c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R629" s="228" t="s">
        <v>213</v>
      </c>
      <c r="AT629" s="228" t="s">
        <v>255</v>
      </c>
      <c r="AU629" s="228" t="s">
        <v>176</v>
      </c>
      <c r="AY629" s="16" t="s">
        <v>158</v>
      </c>
      <c r="BE629" s="229">
        <f>IF(N629="základní",J629,0)</f>
        <v>0</v>
      </c>
      <c r="BF629" s="229">
        <f>IF(N629="snížená",J629,0)</f>
        <v>0</v>
      </c>
      <c r="BG629" s="229">
        <f>IF(N629="zákl. přenesená",J629,0)</f>
        <v>0</v>
      </c>
      <c r="BH629" s="229">
        <f>IF(N629="sníž. přenesená",J629,0)</f>
        <v>0</v>
      </c>
      <c r="BI629" s="229">
        <f>IF(N629="nulová",J629,0)</f>
        <v>0</v>
      </c>
      <c r="BJ629" s="16" t="s">
        <v>86</v>
      </c>
      <c r="BK629" s="229">
        <f>ROUND(I629*H629,2)</f>
        <v>0</v>
      </c>
      <c r="BL629" s="16" t="s">
        <v>165</v>
      </c>
      <c r="BM629" s="228" t="s">
        <v>1862</v>
      </c>
    </row>
    <row r="630" s="2" customFormat="1">
      <c r="A630" s="37"/>
      <c r="B630" s="38"/>
      <c r="C630" s="39"/>
      <c r="D630" s="230" t="s">
        <v>167</v>
      </c>
      <c r="E630" s="39"/>
      <c r="F630" s="231" t="s">
        <v>1861</v>
      </c>
      <c r="G630" s="39"/>
      <c r="H630" s="39"/>
      <c r="I630" s="232"/>
      <c r="J630" s="39"/>
      <c r="K630" s="39"/>
      <c r="L630" s="43"/>
      <c r="M630" s="233"/>
      <c r="N630" s="234"/>
      <c r="O630" s="90"/>
      <c r="P630" s="90"/>
      <c r="Q630" s="90"/>
      <c r="R630" s="90"/>
      <c r="S630" s="90"/>
      <c r="T630" s="91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T630" s="16" t="s">
        <v>167</v>
      </c>
      <c r="AU630" s="16" t="s">
        <v>176</v>
      </c>
    </row>
    <row r="631" s="2" customFormat="1">
      <c r="A631" s="37"/>
      <c r="B631" s="38"/>
      <c r="C631" s="39"/>
      <c r="D631" s="230" t="s">
        <v>368</v>
      </c>
      <c r="E631" s="39"/>
      <c r="F631" s="266" t="s">
        <v>1863</v>
      </c>
      <c r="G631" s="39"/>
      <c r="H631" s="39"/>
      <c r="I631" s="232"/>
      <c r="J631" s="39"/>
      <c r="K631" s="39"/>
      <c r="L631" s="43"/>
      <c r="M631" s="233"/>
      <c r="N631" s="234"/>
      <c r="O631" s="90"/>
      <c r="P631" s="90"/>
      <c r="Q631" s="90"/>
      <c r="R631" s="90"/>
      <c r="S631" s="90"/>
      <c r="T631" s="91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T631" s="16" t="s">
        <v>368</v>
      </c>
      <c r="AU631" s="16" t="s">
        <v>176</v>
      </c>
    </row>
    <row r="632" s="2" customFormat="1" ht="16.5" customHeight="1">
      <c r="A632" s="37"/>
      <c r="B632" s="38"/>
      <c r="C632" s="256" t="s">
        <v>898</v>
      </c>
      <c r="D632" s="256" t="s">
        <v>255</v>
      </c>
      <c r="E632" s="257" t="s">
        <v>1864</v>
      </c>
      <c r="F632" s="258" t="s">
        <v>1865</v>
      </c>
      <c r="G632" s="259" t="s">
        <v>199</v>
      </c>
      <c r="H632" s="260">
        <v>3</v>
      </c>
      <c r="I632" s="261"/>
      <c r="J632" s="262">
        <f>ROUND(I632*H632,2)</f>
        <v>0</v>
      </c>
      <c r="K632" s="258" t="s">
        <v>1</v>
      </c>
      <c r="L632" s="263"/>
      <c r="M632" s="264" t="s">
        <v>1</v>
      </c>
      <c r="N632" s="265" t="s">
        <v>43</v>
      </c>
      <c r="O632" s="90"/>
      <c r="P632" s="226">
        <f>O632*H632</f>
        <v>0</v>
      </c>
      <c r="Q632" s="226">
        <v>0.125</v>
      </c>
      <c r="R632" s="226">
        <f>Q632*H632</f>
        <v>0.375</v>
      </c>
      <c r="S632" s="226">
        <v>0</v>
      </c>
      <c r="T632" s="227">
        <f>S632*H632</f>
        <v>0</v>
      </c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R632" s="228" t="s">
        <v>213</v>
      </c>
      <c r="AT632" s="228" t="s">
        <v>255</v>
      </c>
      <c r="AU632" s="228" t="s">
        <v>176</v>
      </c>
      <c r="AY632" s="16" t="s">
        <v>158</v>
      </c>
      <c r="BE632" s="229">
        <f>IF(N632="základní",J632,0)</f>
        <v>0</v>
      </c>
      <c r="BF632" s="229">
        <f>IF(N632="snížená",J632,0)</f>
        <v>0</v>
      </c>
      <c r="BG632" s="229">
        <f>IF(N632="zákl. přenesená",J632,0)</f>
        <v>0</v>
      </c>
      <c r="BH632" s="229">
        <f>IF(N632="sníž. přenesená",J632,0)</f>
        <v>0</v>
      </c>
      <c r="BI632" s="229">
        <f>IF(N632="nulová",J632,0)</f>
        <v>0</v>
      </c>
      <c r="BJ632" s="16" t="s">
        <v>86</v>
      </c>
      <c r="BK632" s="229">
        <f>ROUND(I632*H632,2)</f>
        <v>0</v>
      </c>
      <c r="BL632" s="16" t="s">
        <v>165</v>
      </c>
      <c r="BM632" s="228" t="s">
        <v>1866</v>
      </c>
    </row>
    <row r="633" s="2" customFormat="1">
      <c r="A633" s="37"/>
      <c r="B633" s="38"/>
      <c r="C633" s="39"/>
      <c r="D633" s="230" t="s">
        <v>167</v>
      </c>
      <c r="E633" s="39"/>
      <c r="F633" s="231" t="s">
        <v>1865</v>
      </c>
      <c r="G633" s="39"/>
      <c r="H633" s="39"/>
      <c r="I633" s="232"/>
      <c r="J633" s="39"/>
      <c r="K633" s="39"/>
      <c r="L633" s="43"/>
      <c r="M633" s="233"/>
      <c r="N633" s="234"/>
      <c r="O633" s="90"/>
      <c r="P633" s="90"/>
      <c r="Q633" s="90"/>
      <c r="R633" s="90"/>
      <c r="S633" s="90"/>
      <c r="T633" s="91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T633" s="16" t="s">
        <v>167</v>
      </c>
      <c r="AU633" s="16" t="s">
        <v>176</v>
      </c>
    </row>
    <row r="634" s="13" customFormat="1">
      <c r="A634" s="13"/>
      <c r="B634" s="235"/>
      <c r="C634" s="236"/>
      <c r="D634" s="230" t="s">
        <v>169</v>
      </c>
      <c r="E634" s="237" t="s">
        <v>1</v>
      </c>
      <c r="F634" s="238" t="s">
        <v>1867</v>
      </c>
      <c r="G634" s="236"/>
      <c r="H634" s="239">
        <v>1</v>
      </c>
      <c r="I634" s="240"/>
      <c r="J634" s="236"/>
      <c r="K634" s="236"/>
      <c r="L634" s="241"/>
      <c r="M634" s="242"/>
      <c r="N634" s="243"/>
      <c r="O634" s="243"/>
      <c r="P634" s="243"/>
      <c r="Q634" s="243"/>
      <c r="R634" s="243"/>
      <c r="S634" s="243"/>
      <c r="T634" s="24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5" t="s">
        <v>169</v>
      </c>
      <c r="AU634" s="245" t="s">
        <v>176</v>
      </c>
      <c r="AV634" s="13" t="s">
        <v>88</v>
      </c>
      <c r="AW634" s="13" t="s">
        <v>33</v>
      </c>
      <c r="AX634" s="13" t="s">
        <v>78</v>
      </c>
      <c r="AY634" s="245" t="s">
        <v>158</v>
      </c>
    </row>
    <row r="635" s="13" customFormat="1">
      <c r="A635" s="13"/>
      <c r="B635" s="235"/>
      <c r="C635" s="236"/>
      <c r="D635" s="230" t="s">
        <v>169</v>
      </c>
      <c r="E635" s="237" t="s">
        <v>1</v>
      </c>
      <c r="F635" s="238" t="s">
        <v>1868</v>
      </c>
      <c r="G635" s="236"/>
      <c r="H635" s="239">
        <v>2</v>
      </c>
      <c r="I635" s="240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169</v>
      </c>
      <c r="AU635" s="245" t="s">
        <v>176</v>
      </c>
      <c r="AV635" s="13" t="s">
        <v>88</v>
      </c>
      <c r="AW635" s="13" t="s">
        <v>33</v>
      </c>
      <c r="AX635" s="13" t="s">
        <v>78</v>
      </c>
      <c r="AY635" s="245" t="s">
        <v>158</v>
      </c>
    </row>
    <row r="636" s="2" customFormat="1" ht="16.5" customHeight="1">
      <c r="A636" s="37"/>
      <c r="B636" s="38"/>
      <c r="C636" s="256" t="s">
        <v>903</v>
      </c>
      <c r="D636" s="256" t="s">
        <v>255</v>
      </c>
      <c r="E636" s="257" t="s">
        <v>1869</v>
      </c>
      <c r="F636" s="258" t="s">
        <v>1870</v>
      </c>
      <c r="G636" s="259" t="s">
        <v>199</v>
      </c>
      <c r="H636" s="260">
        <v>4</v>
      </c>
      <c r="I636" s="261"/>
      <c r="J636" s="262">
        <f>ROUND(I636*H636,2)</f>
        <v>0</v>
      </c>
      <c r="K636" s="258" t="s">
        <v>1</v>
      </c>
      <c r="L636" s="263"/>
      <c r="M636" s="264" t="s">
        <v>1</v>
      </c>
      <c r="N636" s="265" t="s">
        <v>43</v>
      </c>
      <c r="O636" s="90"/>
      <c r="P636" s="226">
        <f>O636*H636</f>
        <v>0</v>
      </c>
      <c r="Q636" s="226">
        <v>0.125</v>
      </c>
      <c r="R636" s="226">
        <f>Q636*H636</f>
        <v>0.5</v>
      </c>
      <c r="S636" s="226">
        <v>0</v>
      </c>
      <c r="T636" s="227">
        <f>S636*H636</f>
        <v>0</v>
      </c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R636" s="228" t="s">
        <v>213</v>
      </c>
      <c r="AT636" s="228" t="s">
        <v>255</v>
      </c>
      <c r="AU636" s="228" t="s">
        <v>176</v>
      </c>
      <c r="AY636" s="16" t="s">
        <v>158</v>
      </c>
      <c r="BE636" s="229">
        <f>IF(N636="základní",J636,0)</f>
        <v>0</v>
      </c>
      <c r="BF636" s="229">
        <f>IF(N636="snížená",J636,0)</f>
        <v>0</v>
      </c>
      <c r="BG636" s="229">
        <f>IF(N636="zákl. přenesená",J636,0)</f>
        <v>0</v>
      </c>
      <c r="BH636" s="229">
        <f>IF(N636="sníž. přenesená",J636,0)</f>
        <v>0</v>
      </c>
      <c r="BI636" s="229">
        <f>IF(N636="nulová",J636,0)</f>
        <v>0</v>
      </c>
      <c r="BJ636" s="16" t="s">
        <v>86</v>
      </c>
      <c r="BK636" s="229">
        <f>ROUND(I636*H636,2)</f>
        <v>0</v>
      </c>
      <c r="BL636" s="16" t="s">
        <v>165</v>
      </c>
      <c r="BM636" s="228" t="s">
        <v>1871</v>
      </c>
    </row>
    <row r="637" s="2" customFormat="1">
      <c r="A637" s="37"/>
      <c r="B637" s="38"/>
      <c r="C637" s="39"/>
      <c r="D637" s="230" t="s">
        <v>167</v>
      </c>
      <c r="E637" s="39"/>
      <c r="F637" s="231" t="s">
        <v>1870</v>
      </c>
      <c r="G637" s="39"/>
      <c r="H637" s="39"/>
      <c r="I637" s="232"/>
      <c r="J637" s="39"/>
      <c r="K637" s="39"/>
      <c r="L637" s="43"/>
      <c r="M637" s="233"/>
      <c r="N637" s="234"/>
      <c r="O637" s="90"/>
      <c r="P637" s="90"/>
      <c r="Q637" s="90"/>
      <c r="R637" s="90"/>
      <c r="S637" s="90"/>
      <c r="T637" s="91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T637" s="16" t="s">
        <v>167</v>
      </c>
      <c r="AU637" s="16" t="s">
        <v>176</v>
      </c>
    </row>
    <row r="638" s="13" customFormat="1">
      <c r="A638" s="13"/>
      <c r="B638" s="235"/>
      <c r="C638" s="236"/>
      <c r="D638" s="230" t="s">
        <v>169</v>
      </c>
      <c r="E638" s="237" t="s">
        <v>1</v>
      </c>
      <c r="F638" s="238" t="s">
        <v>1872</v>
      </c>
      <c r="G638" s="236"/>
      <c r="H638" s="239">
        <v>2</v>
      </c>
      <c r="I638" s="240"/>
      <c r="J638" s="236"/>
      <c r="K638" s="236"/>
      <c r="L638" s="241"/>
      <c r="M638" s="242"/>
      <c r="N638" s="243"/>
      <c r="O638" s="243"/>
      <c r="P638" s="243"/>
      <c r="Q638" s="243"/>
      <c r="R638" s="243"/>
      <c r="S638" s="243"/>
      <c r="T638" s="24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5" t="s">
        <v>169</v>
      </c>
      <c r="AU638" s="245" t="s">
        <v>176</v>
      </c>
      <c r="AV638" s="13" t="s">
        <v>88</v>
      </c>
      <c r="AW638" s="13" t="s">
        <v>33</v>
      </c>
      <c r="AX638" s="13" t="s">
        <v>78</v>
      </c>
      <c r="AY638" s="245" t="s">
        <v>158</v>
      </c>
    </row>
    <row r="639" s="13" customFormat="1">
      <c r="A639" s="13"/>
      <c r="B639" s="235"/>
      <c r="C639" s="236"/>
      <c r="D639" s="230" t="s">
        <v>169</v>
      </c>
      <c r="E639" s="237" t="s">
        <v>1</v>
      </c>
      <c r="F639" s="238" t="s">
        <v>1873</v>
      </c>
      <c r="G639" s="236"/>
      <c r="H639" s="239">
        <v>2</v>
      </c>
      <c r="I639" s="240"/>
      <c r="J639" s="236"/>
      <c r="K639" s="236"/>
      <c r="L639" s="241"/>
      <c r="M639" s="242"/>
      <c r="N639" s="243"/>
      <c r="O639" s="243"/>
      <c r="P639" s="243"/>
      <c r="Q639" s="243"/>
      <c r="R639" s="243"/>
      <c r="S639" s="243"/>
      <c r="T639" s="24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5" t="s">
        <v>169</v>
      </c>
      <c r="AU639" s="245" t="s">
        <v>176</v>
      </c>
      <c r="AV639" s="13" t="s">
        <v>88</v>
      </c>
      <c r="AW639" s="13" t="s">
        <v>33</v>
      </c>
      <c r="AX639" s="13" t="s">
        <v>78</v>
      </c>
      <c r="AY639" s="245" t="s">
        <v>158</v>
      </c>
    </row>
    <row r="640" s="2" customFormat="1" ht="16.5" customHeight="1">
      <c r="A640" s="37"/>
      <c r="B640" s="38"/>
      <c r="C640" s="256" t="s">
        <v>908</v>
      </c>
      <c r="D640" s="256" t="s">
        <v>255</v>
      </c>
      <c r="E640" s="257" t="s">
        <v>1874</v>
      </c>
      <c r="F640" s="258" t="s">
        <v>1875</v>
      </c>
      <c r="G640" s="259" t="s">
        <v>199</v>
      </c>
      <c r="H640" s="260">
        <v>9</v>
      </c>
      <c r="I640" s="261"/>
      <c r="J640" s="262">
        <f>ROUND(I640*H640,2)</f>
        <v>0</v>
      </c>
      <c r="K640" s="258" t="s">
        <v>1</v>
      </c>
      <c r="L640" s="263"/>
      <c r="M640" s="264" t="s">
        <v>1</v>
      </c>
      <c r="N640" s="265" t="s">
        <v>43</v>
      </c>
      <c r="O640" s="90"/>
      <c r="P640" s="226">
        <f>O640*H640</f>
        <v>0</v>
      </c>
      <c r="Q640" s="226">
        <v>0.125</v>
      </c>
      <c r="R640" s="226">
        <f>Q640*H640</f>
        <v>1.125</v>
      </c>
      <c r="S640" s="226">
        <v>0</v>
      </c>
      <c r="T640" s="227">
        <f>S640*H640</f>
        <v>0</v>
      </c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R640" s="228" t="s">
        <v>213</v>
      </c>
      <c r="AT640" s="228" t="s">
        <v>255</v>
      </c>
      <c r="AU640" s="228" t="s">
        <v>176</v>
      </c>
      <c r="AY640" s="16" t="s">
        <v>158</v>
      </c>
      <c r="BE640" s="229">
        <f>IF(N640="základní",J640,0)</f>
        <v>0</v>
      </c>
      <c r="BF640" s="229">
        <f>IF(N640="snížená",J640,0)</f>
        <v>0</v>
      </c>
      <c r="BG640" s="229">
        <f>IF(N640="zákl. přenesená",J640,0)</f>
        <v>0</v>
      </c>
      <c r="BH640" s="229">
        <f>IF(N640="sníž. přenesená",J640,0)</f>
        <v>0</v>
      </c>
      <c r="BI640" s="229">
        <f>IF(N640="nulová",J640,0)</f>
        <v>0</v>
      </c>
      <c r="BJ640" s="16" t="s">
        <v>86</v>
      </c>
      <c r="BK640" s="229">
        <f>ROUND(I640*H640,2)</f>
        <v>0</v>
      </c>
      <c r="BL640" s="16" t="s">
        <v>165</v>
      </c>
      <c r="BM640" s="228" t="s">
        <v>1876</v>
      </c>
    </row>
    <row r="641" s="2" customFormat="1">
      <c r="A641" s="37"/>
      <c r="B641" s="38"/>
      <c r="C641" s="39"/>
      <c r="D641" s="230" t="s">
        <v>167</v>
      </c>
      <c r="E641" s="39"/>
      <c r="F641" s="231" t="s">
        <v>1875</v>
      </c>
      <c r="G641" s="39"/>
      <c r="H641" s="39"/>
      <c r="I641" s="232"/>
      <c r="J641" s="39"/>
      <c r="K641" s="39"/>
      <c r="L641" s="43"/>
      <c r="M641" s="233"/>
      <c r="N641" s="234"/>
      <c r="O641" s="90"/>
      <c r="P641" s="90"/>
      <c r="Q641" s="90"/>
      <c r="R641" s="90"/>
      <c r="S641" s="90"/>
      <c r="T641" s="91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T641" s="16" t="s">
        <v>167</v>
      </c>
      <c r="AU641" s="16" t="s">
        <v>176</v>
      </c>
    </row>
    <row r="642" s="13" customFormat="1">
      <c r="A642" s="13"/>
      <c r="B642" s="235"/>
      <c r="C642" s="236"/>
      <c r="D642" s="230" t="s">
        <v>169</v>
      </c>
      <c r="E642" s="237" t="s">
        <v>1</v>
      </c>
      <c r="F642" s="238" t="s">
        <v>1877</v>
      </c>
      <c r="G642" s="236"/>
      <c r="H642" s="239">
        <v>1</v>
      </c>
      <c r="I642" s="240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169</v>
      </c>
      <c r="AU642" s="245" t="s">
        <v>176</v>
      </c>
      <c r="AV642" s="13" t="s">
        <v>88</v>
      </c>
      <c r="AW642" s="13" t="s">
        <v>33</v>
      </c>
      <c r="AX642" s="13" t="s">
        <v>78</v>
      </c>
      <c r="AY642" s="245" t="s">
        <v>158</v>
      </c>
    </row>
    <row r="643" s="13" customFormat="1">
      <c r="A643" s="13"/>
      <c r="B643" s="235"/>
      <c r="C643" s="236"/>
      <c r="D643" s="230" t="s">
        <v>169</v>
      </c>
      <c r="E643" s="237" t="s">
        <v>1</v>
      </c>
      <c r="F643" s="238" t="s">
        <v>1878</v>
      </c>
      <c r="G643" s="236"/>
      <c r="H643" s="239">
        <v>2</v>
      </c>
      <c r="I643" s="240"/>
      <c r="J643" s="236"/>
      <c r="K643" s="236"/>
      <c r="L643" s="241"/>
      <c r="M643" s="242"/>
      <c r="N643" s="243"/>
      <c r="O643" s="243"/>
      <c r="P643" s="243"/>
      <c r="Q643" s="243"/>
      <c r="R643" s="243"/>
      <c r="S643" s="243"/>
      <c r="T643" s="24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5" t="s">
        <v>169</v>
      </c>
      <c r="AU643" s="245" t="s">
        <v>176</v>
      </c>
      <c r="AV643" s="13" t="s">
        <v>88</v>
      </c>
      <c r="AW643" s="13" t="s">
        <v>33</v>
      </c>
      <c r="AX643" s="13" t="s">
        <v>78</v>
      </c>
      <c r="AY643" s="245" t="s">
        <v>158</v>
      </c>
    </row>
    <row r="644" s="13" customFormat="1">
      <c r="A644" s="13"/>
      <c r="B644" s="235"/>
      <c r="C644" s="236"/>
      <c r="D644" s="230" t="s">
        <v>169</v>
      </c>
      <c r="E644" s="237" t="s">
        <v>1</v>
      </c>
      <c r="F644" s="238" t="s">
        <v>1879</v>
      </c>
      <c r="G644" s="236"/>
      <c r="H644" s="239">
        <v>3</v>
      </c>
      <c r="I644" s="240"/>
      <c r="J644" s="236"/>
      <c r="K644" s="236"/>
      <c r="L644" s="241"/>
      <c r="M644" s="242"/>
      <c r="N644" s="243"/>
      <c r="O644" s="243"/>
      <c r="P644" s="243"/>
      <c r="Q644" s="243"/>
      <c r="R644" s="243"/>
      <c r="S644" s="243"/>
      <c r="T644" s="24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5" t="s">
        <v>169</v>
      </c>
      <c r="AU644" s="245" t="s">
        <v>176</v>
      </c>
      <c r="AV644" s="13" t="s">
        <v>88</v>
      </c>
      <c r="AW644" s="13" t="s">
        <v>33</v>
      </c>
      <c r="AX644" s="13" t="s">
        <v>78</v>
      </c>
      <c r="AY644" s="245" t="s">
        <v>158</v>
      </c>
    </row>
    <row r="645" s="13" customFormat="1">
      <c r="A645" s="13"/>
      <c r="B645" s="235"/>
      <c r="C645" s="236"/>
      <c r="D645" s="230" t="s">
        <v>169</v>
      </c>
      <c r="E645" s="237" t="s">
        <v>1</v>
      </c>
      <c r="F645" s="238" t="s">
        <v>1880</v>
      </c>
      <c r="G645" s="236"/>
      <c r="H645" s="239">
        <v>1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169</v>
      </c>
      <c r="AU645" s="245" t="s">
        <v>176</v>
      </c>
      <c r="AV645" s="13" t="s">
        <v>88</v>
      </c>
      <c r="AW645" s="13" t="s">
        <v>33</v>
      </c>
      <c r="AX645" s="13" t="s">
        <v>78</v>
      </c>
      <c r="AY645" s="245" t="s">
        <v>158</v>
      </c>
    </row>
    <row r="646" s="13" customFormat="1">
      <c r="A646" s="13"/>
      <c r="B646" s="235"/>
      <c r="C646" s="236"/>
      <c r="D646" s="230" t="s">
        <v>169</v>
      </c>
      <c r="E646" s="237" t="s">
        <v>1</v>
      </c>
      <c r="F646" s="238" t="s">
        <v>1881</v>
      </c>
      <c r="G646" s="236"/>
      <c r="H646" s="239">
        <v>2</v>
      </c>
      <c r="I646" s="240"/>
      <c r="J646" s="236"/>
      <c r="K646" s="236"/>
      <c r="L646" s="241"/>
      <c r="M646" s="242"/>
      <c r="N646" s="243"/>
      <c r="O646" s="243"/>
      <c r="P646" s="243"/>
      <c r="Q646" s="243"/>
      <c r="R646" s="243"/>
      <c r="S646" s="243"/>
      <c r="T646" s="24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5" t="s">
        <v>169</v>
      </c>
      <c r="AU646" s="245" t="s">
        <v>176</v>
      </c>
      <c r="AV646" s="13" t="s">
        <v>88</v>
      </c>
      <c r="AW646" s="13" t="s">
        <v>33</v>
      </c>
      <c r="AX646" s="13" t="s">
        <v>78</v>
      </c>
      <c r="AY646" s="245" t="s">
        <v>158</v>
      </c>
    </row>
    <row r="647" s="2" customFormat="1" ht="16.5" customHeight="1">
      <c r="A647" s="37"/>
      <c r="B647" s="38"/>
      <c r="C647" s="256" t="s">
        <v>914</v>
      </c>
      <c r="D647" s="256" t="s">
        <v>255</v>
      </c>
      <c r="E647" s="257" t="s">
        <v>1882</v>
      </c>
      <c r="F647" s="258" t="s">
        <v>1883</v>
      </c>
      <c r="G647" s="259" t="s">
        <v>199</v>
      </c>
      <c r="H647" s="260">
        <v>7</v>
      </c>
      <c r="I647" s="261"/>
      <c r="J647" s="262">
        <f>ROUND(I647*H647,2)</f>
        <v>0</v>
      </c>
      <c r="K647" s="258" t="s">
        <v>1</v>
      </c>
      <c r="L647" s="263"/>
      <c r="M647" s="264" t="s">
        <v>1</v>
      </c>
      <c r="N647" s="265" t="s">
        <v>43</v>
      </c>
      <c r="O647" s="90"/>
      <c r="P647" s="226">
        <f>O647*H647</f>
        <v>0</v>
      </c>
      <c r="Q647" s="226">
        <v>0.125</v>
      </c>
      <c r="R647" s="226">
        <f>Q647*H647</f>
        <v>0.875</v>
      </c>
      <c r="S647" s="226">
        <v>0</v>
      </c>
      <c r="T647" s="227">
        <f>S647*H647</f>
        <v>0</v>
      </c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R647" s="228" t="s">
        <v>213</v>
      </c>
      <c r="AT647" s="228" t="s">
        <v>255</v>
      </c>
      <c r="AU647" s="228" t="s">
        <v>176</v>
      </c>
      <c r="AY647" s="16" t="s">
        <v>158</v>
      </c>
      <c r="BE647" s="229">
        <f>IF(N647="základní",J647,0)</f>
        <v>0</v>
      </c>
      <c r="BF647" s="229">
        <f>IF(N647="snížená",J647,0)</f>
        <v>0</v>
      </c>
      <c r="BG647" s="229">
        <f>IF(N647="zákl. přenesená",J647,0)</f>
        <v>0</v>
      </c>
      <c r="BH647" s="229">
        <f>IF(N647="sníž. přenesená",J647,0)</f>
        <v>0</v>
      </c>
      <c r="BI647" s="229">
        <f>IF(N647="nulová",J647,0)</f>
        <v>0</v>
      </c>
      <c r="BJ647" s="16" t="s">
        <v>86</v>
      </c>
      <c r="BK647" s="229">
        <f>ROUND(I647*H647,2)</f>
        <v>0</v>
      </c>
      <c r="BL647" s="16" t="s">
        <v>165</v>
      </c>
      <c r="BM647" s="228" t="s">
        <v>1884</v>
      </c>
    </row>
    <row r="648" s="2" customFormat="1">
      <c r="A648" s="37"/>
      <c r="B648" s="38"/>
      <c r="C648" s="39"/>
      <c r="D648" s="230" t="s">
        <v>167</v>
      </c>
      <c r="E648" s="39"/>
      <c r="F648" s="231" t="s">
        <v>1883</v>
      </c>
      <c r="G648" s="39"/>
      <c r="H648" s="39"/>
      <c r="I648" s="232"/>
      <c r="J648" s="39"/>
      <c r="K648" s="39"/>
      <c r="L648" s="43"/>
      <c r="M648" s="233"/>
      <c r="N648" s="234"/>
      <c r="O648" s="90"/>
      <c r="P648" s="90"/>
      <c r="Q648" s="90"/>
      <c r="R648" s="90"/>
      <c r="S648" s="90"/>
      <c r="T648" s="91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T648" s="16" t="s">
        <v>167</v>
      </c>
      <c r="AU648" s="16" t="s">
        <v>176</v>
      </c>
    </row>
    <row r="649" s="13" customFormat="1">
      <c r="A649" s="13"/>
      <c r="B649" s="235"/>
      <c r="C649" s="236"/>
      <c r="D649" s="230" t="s">
        <v>169</v>
      </c>
      <c r="E649" s="237" t="s">
        <v>1</v>
      </c>
      <c r="F649" s="238" t="s">
        <v>1885</v>
      </c>
      <c r="G649" s="236"/>
      <c r="H649" s="239">
        <v>1</v>
      </c>
      <c r="I649" s="240"/>
      <c r="J649" s="236"/>
      <c r="K649" s="236"/>
      <c r="L649" s="241"/>
      <c r="M649" s="242"/>
      <c r="N649" s="243"/>
      <c r="O649" s="243"/>
      <c r="P649" s="243"/>
      <c r="Q649" s="243"/>
      <c r="R649" s="243"/>
      <c r="S649" s="243"/>
      <c r="T649" s="24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5" t="s">
        <v>169</v>
      </c>
      <c r="AU649" s="245" t="s">
        <v>176</v>
      </c>
      <c r="AV649" s="13" t="s">
        <v>88</v>
      </c>
      <c r="AW649" s="13" t="s">
        <v>33</v>
      </c>
      <c r="AX649" s="13" t="s">
        <v>78</v>
      </c>
      <c r="AY649" s="245" t="s">
        <v>158</v>
      </c>
    </row>
    <row r="650" s="13" customFormat="1">
      <c r="A650" s="13"/>
      <c r="B650" s="235"/>
      <c r="C650" s="236"/>
      <c r="D650" s="230" t="s">
        <v>169</v>
      </c>
      <c r="E650" s="237" t="s">
        <v>1</v>
      </c>
      <c r="F650" s="238" t="s">
        <v>1886</v>
      </c>
      <c r="G650" s="236"/>
      <c r="H650" s="239">
        <v>1</v>
      </c>
      <c r="I650" s="240"/>
      <c r="J650" s="236"/>
      <c r="K650" s="236"/>
      <c r="L650" s="241"/>
      <c r="M650" s="242"/>
      <c r="N650" s="243"/>
      <c r="O650" s="243"/>
      <c r="P650" s="243"/>
      <c r="Q650" s="243"/>
      <c r="R650" s="243"/>
      <c r="S650" s="243"/>
      <c r="T650" s="24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5" t="s">
        <v>169</v>
      </c>
      <c r="AU650" s="245" t="s">
        <v>176</v>
      </c>
      <c r="AV650" s="13" t="s">
        <v>88</v>
      </c>
      <c r="AW650" s="13" t="s">
        <v>33</v>
      </c>
      <c r="AX650" s="13" t="s">
        <v>78</v>
      </c>
      <c r="AY650" s="245" t="s">
        <v>158</v>
      </c>
    </row>
    <row r="651" s="13" customFormat="1">
      <c r="A651" s="13"/>
      <c r="B651" s="235"/>
      <c r="C651" s="236"/>
      <c r="D651" s="230" t="s">
        <v>169</v>
      </c>
      <c r="E651" s="237" t="s">
        <v>1</v>
      </c>
      <c r="F651" s="238" t="s">
        <v>1887</v>
      </c>
      <c r="G651" s="236"/>
      <c r="H651" s="239">
        <v>1</v>
      </c>
      <c r="I651" s="240"/>
      <c r="J651" s="236"/>
      <c r="K651" s="236"/>
      <c r="L651" s="241"/>
      <c r="M651" s="242"/>
      <c r="N651" s="243"/>
      <c r="O651" s="243"/>
      <c r="P651" s="243"/>
      <c r="Q651" s="243"/>
      <c r="R651" s="243"/>
      <c r="S651" s="243"/>
      <c r="T651" s="24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5" t="s">
        <v>169</v>
      </c>
      <c r="AU651" s="245" t="s">
        <v>176</v>
      </c>
      <c r="AV651" s="13" t="s">
        <v>88</v>
      </c>
      <c r="AW651" s="13" t="s">
        <v>33</v>
      </c>
      <c r="AX651" s="13" t="s">
        <v>78</v>
      </c>
      <c r="AY651" s="245" t="s">
        <v>158</v>
      </c>
    </row>
    <row r="652" s="13" customFormat="1">
      <c r="A652" s="13"/>
      <c r="B652" s="235"/>
      <c r="C652" s="236"/>
      <c r="D652" s="230" t="s">
        <v>169</v>
      </c>
      <c r="E652" s="237" t="s">
        <v>1</v>
      </c>
      <c r="F652" s="238" t="s">
        <v>1888</v>
      </c>
      <c r="G652" s="236"/>
      <c r="H652" s="239">
        <v>4</v>
      </c>
      <c r="I652" s="240"/>
      <c r="J652" s="236"/>
      <c r="K652" s="236"/>
      <c r="L652" s="241"/>
      <c r="M652" s="242"/>
      <c r="N652" s="243"/>
      <c r="O652" s="243"/>
      <c r="P652" s="243"/>
      <c r="Q652" s="243"/>
      <c r="R652" s="243"/>
      <c r="S652" s="243"/>
      <c r="T652" s="24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5" t="s">
        <v>169</v>
      </c>
      <c r="AU652" s="245" t="s">
        <v>176</v>
      </c>
      <c r="AV652" s="13" t="s">
        <v>88</v>
      </c>
      <c r="AW652" s="13" t="s">
        <v>33</v>
      </c>
      <c r="AX652" s="13" t="s">
        <v>78</v>
      </c>
      <c r="AY652" s="245" t="s">
        <v>158</v>
      </c>
    </row>
    <row r="653" s="2" customFormat="1" ht="16.5" customHeight="1">
      <c r="A653" s="37"/>
      <c r="B653" s="38"/>
      <c r="C653" s="217" t="s">
        <v>918</v>
      </c>
      <c r="D653" s="217" t="s">
        <v>160</v>
      </c>
      <c r="E653" s="218" t="s">
        <v>1889</v>
      </c>
      <c r="F653" s="219" t="s">
        <v>1890</v>
      </c>
      <c r="G653" s="220" t="s">
        <v>199</v>
      </c>
      <c r="H653" s="221">
        <v>856</v>
      </c>
      <c r="I653" s="222"/>
      <c r="J653" s="223">
        <f>ROUND(I653*H653,2)</f>
        <v>0</v>
      </c>
      <c r="K653" s="219" t="s">
        <v>164</v>
      </c>
      <c r="L653" s="43"/>
      <c r="M653" s="224" t="s">
        <v>1</v>
      </c>
      <c r="N653" s="225" t="s">
        <v>43</v>
      </c>
      <c r="O653" s="90"/>
      <c r="P653" s="226">
        <f>O653*H653</f>
        <v>0</v>
      </c>
      <c r="Q653" s="226">
        <v>0.14066999999999999</v>
      </c>
      <c r="R653" s="226">
        <f>Q653*H653</f>
        <v>120.41351999999999</v>
      </c>
      <c r="S653" s="226">
        <v>0</v>
      </c>
      <c r="T653" s="227">
        <f>S653*H653</f>
        <v>0</v>
      </c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R653" s="228" t="s">
        <v>165</v>
      </c>
      <c r="AT653" s="228" t="s">
        <v>160</v>
      </c>
      <c r="AU653" s="228" t="s">
        <v>176</v>
      </c>
      <c r="AY653" s="16" t="s">
        <v>158</v>
      </c>
      <c r="BE653" s="229">
        <f>IF(N653="základní",J653,0)</f>
        <v>0</v>
      </c>
      <c r="BF653" s="229">
        <f>IF(N653="snížená",J653,0)</f>
        <v>0</v>
      </c>
      <c r="BG653" s="229">
        <f>IF(N653="zákl. přenesená",J653,0)</f>
        <v>0</v>
      </c>
      <c r="BH653" s="229">
        <f>IF(N653="sníž. přenesená",J653,0)</f>
        <v>0</v>
      </c>
      <c r="BI653" s="229">
        <f>IF(N653="nulová",J653,0)</f>
        <v>0</v>
      </c>
      <c r="BJ653" s="16" t="s">
        <v>86</v>
      </c>
      <c r="BK653" s="229">
        <f>ROUND(I653*H653,2)</f>
        <v>0</v>
      </c>
      <c r="BL653" s="16" t="s">
        <v>165</v>
      </c>
      <c r="BM653" s="228" t="s">
        <v>1891</v>
      </c>
    </row>
    <row r="654" s="2" customFormat="1">
      <c r="A654" s="37"/>
      <c r="B654" s="38"/>
      <c r="C654" s="39"/>
      <c r="D654" s="230" t="s">
        <v>167</v>
      </c>
      <c r="E654" s="39"/>
      <c r="F654" s="231" t="s">
        <v>1892</v>
      </c>
      <c r="G654" s="39"/>
      <c r="H654" s="39"/>
      <c r="I654" s="232"/>
      <c r="J654" s="39"/>
      <c r="K654" s="39"/>
      <c r="L654" s="43"/>
      <c r="M654" s="233"/>
      <c r="N654" s="234"/>
      <c r="O654" s="90"/>
      <c r="P654" s="90"/>
      <c r="Q654" s="90"/>
      <c r="R654" s="90"/>
      <c r="S654" s="90"/>
      <c r="T654" s="91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T654" s="16" t="s">
        <v>167</v>
      </c>
      <c r="AU654" s="16" t="s">
        <v>176</v>
      </c>
    </row>
    <row r="655" s="13" customFormat="1">
      <c r="A655" s="13"/>
      <c r="B655" s="235"/>
      <c r="C655" s="236"/>
      <c r="D655" s="230" t="s">
        <v>169</v>
      </c>
      <c r="E655" s="237" t="s">
        <v>1</v>
      </c>
      <c r="F655" s="238" t="s">
        <v>1893</v>
      </c>
      <c r="G655" s="236"/>
      <c r="H655" s="239">
        <v>600</v>
      </c>
      <c r="I655" s="240"/>
      <c r="J655" s="236"/>
      <c r="K655" s="236"/>
      <c r="L655" s="241"/>
      <c r="M655" s="242"/>
      <c r="N655" s="243"/>
      <c r="O655" s="243"/>
      <c r="P655" s="243"/>
      <c r="Q655" s="243"/>
      <c r="R655" s="243"/>
      <c r="S655" s="243"/>
      <c r="T655" s="24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5" t="s">
        <v>169</v>
      </c>
      <c r="AU655" s="245" t="s">
        <v>176</v>
      </c>
      <c r="AV655" s="13" t="s">
        <v>88</v>
      </c>
      <c r="AW655" s="13" t="s">
        <v>33</v>
      </c>
      <c r="AX655" s="13" t="s">
        <v>78</v>
      </c>
      <c r="AY655" s="245" t="s">
        <v>158</v>
      </c>
    </row>
    <row r="656" s="13" customFormat="1">
      <c r="A656" s="13"/>
      <c r="B656" s="235"/>
      <c r="C656" s="236"/>
      <c r="D656" s="230" t="s">
        <v>169</v>
      </c>
      <c r="E656" s="237" t="s">
        <v>1</v>
      </c>
      <c r="F656" s="238" t="s">
        <v>1894</v>
      </c>
      <c r="G656" s="236"/>
      <c r="H656" s="239">
        <v>256</v>
      </c>
      <c r="I656" s="240"/>
      <c r="J656" s="236"/>
      <c r="K656" s="236"/>
      <c r="L656" s="241"/>
      <c r="M656" s="242"/>
      <c r="N656" s="243"/>
      <c r="O656" s="243"/>
      <c r="P656" s="243"/>
      <c r="Q656" s="243"/>
      <c r="R656" s="243"/>
      <c r="S656" s="243"/>
      <c r="T656" s="24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5" t="s">
        <v>169</v>
      </c>
      <c r="AU656" s="245" t="s">
        <v>176</v>
      </c>
      <c r="AV656" s="13" t="s">
        <v>88</v>
      </c>
      <c r="AW656" s="13" t="s">
        <v>33</v>
      </c>
      <c r="AX656" s="13" t="s">
        <v>78</v>
      </c>
      <c r="AY656" s="245" t="s">
        <v>158</v>
      </c>
    </row>
    <row r="657" s="2" customFormat="1" ht="16.5" customHeight="1">
      <c r="A657" s="37"/>
      <c r="B657" s="38"/>
      <c r="C657" s="256" t="s">
        <v>923</v>
      </c>
      <c r="D657" s="256" t="s">
        <v>255</v>
      </c>
      <c r="E657" s="257" t="s">
        <v>1895</v>
      </c>
      <c r="F657" s="258" t="s">
        <v>1896</v>
      </c>
      <c r="G657" s="259" t="s">
        <v>199</v>
      </c>
      <c r="H657" s="260">
        <v>600</v>
      </c>
      <c r="I657" s="261"/>
      <c r="J657" s="262">
        <f>ROUND(I657*H657,2)</f>
        <v>0</v>
      </c>
      <c r="K657" s="258" t="s">
        <v>164</v>
      </c>
      <c r="L657" s="263"/>
      <c r="M657" s="264" t="s">
        <v>1</v>
      </c>
      <c r="N657" s="265" t="s">
        <v>43</v>
      </c>
      <c r="O657" s="90"/>
      <c r="P657" s="226">
        <f>O657*H657</f>
        <v>0</v>
      </c>
      <c r="Q657" s="226">
        <v>0.125</v>
      </c>
      <c r="R657" s="226">
        <f>Q657*H657</f>
        <v>75</v>
      </c>
      <c r="S657" s="226">
        <v>0</v>
      </c>
      <c r="T657" s="227">
        <f>S657*H657</f>
        <v>0</v>
      </c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R657" s="228" t="s">
        <v>213</v>
      </c>
      <c r="AT657" s="228" t="s">
        <v>255</v>
      </c>
      <c r="AU657" s="228" t="s">
        <v>176</v>
      </c>
      <c r="AY657" s="16" t="s">
        <v>158</v>
      </c>
      <c r="BE657" s="229">
        <f>IF(N657="základní",J657,0)</f>
        <v>0</v>
      </c>
      <c r="BF657" s="229">
        <f>IF(N657="snížená",J657,0)</f>
        <v>0</v>
      </c>
      <c r="BG657" s="229">
        <f>IF(N657="zákl. přenesená",J657,0)</f>
        <v>0</v>
      </c>
      <c r="BH657" s="229">
        <f>IF(N657="sníž. přenesená",J657,0)</f>
        <v>0</v>
      </c>
      <c r="BI657" s="229">
        <f>IF(N657="nulová",J657,0)</f>
        <v>0</v>
      </c>
      <c r="BJ657" s="16" t="s">
        <v>86</v>
      </c>
      <c r="BK657" s="229">
        <f>ROUND(I657*H657,2)</f>
        <v>0</v>
      </c>
      <c r="BL657" s="16" t="s">
        <v>165</v>
      </c>
      <c r="BM657" s="228" t="s">
        <v>1897</v>
      </c>
    </row>
    <row r="658" s="2" customFormat="1">
      <c r="A658" s="37"/>
      <c r="B658" s="38"/>
      <c r="C658" s="39"/>
      <c r="D658" s="230" t="s">
        <v>167</v>
      </c>
      <c r="E658" s="39"/>
      <c r="F658" s="231" t="s">
        <v>1896</v>
      </c>
      <c r="G658" s="39"/>
      <c r="H658" s="39"/>
      <c r="I658" s="232"/>
      <c r="J658" s="39"/>
      <c r="K658" s="39"/>
      <c r="L658" s="43"/>
      <c r="M658" s="233"/>
      <c r="N658" s="234"/>
      <c r="O658" s="90"/>
      <c r="P658" s="90"/>
      <c r="Q658" s="90"/>
      <c r="R658" s="90"/>
      <c r="S658" s="90"/>
      <c r="T658" s="91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T658" s="16" t="s">
        <v>167</v>
      </c>
      <c r="AU658" s="16" t="s">
        <v>176</v>
      </c>
    </row>
    <row r="659" s="2" customFormat="1">
      <c r="A659" s="37"/>
      <c r="B659" s="38"/>
      <c r="C659" s="39"/>
      <c r="D659" s="230" t="s">
        <v>368</v>
      </c>
      <c r="E659" s="39"/>
      <c r="F659" s="266" t="s">
        <v>1898</v>
      </c>
      <c r="G659" s="39"/>
      <c r="H659" s="39"/>
      <c r="I659" s="232"/>
      <c r="J659" s="39"/>
      <c r="K659" s="39"/>
      <c r="L659" s="43"/>
      <c r="M659" s="233"/>
      <c r="N659" s="234"/>
      <c r="O659" s="90"/>
      <c r="P659" s="90"/>
      <c r="Q659" s="90"/>
      <c r="R659" s="90"/>
      <c r="S659" s="90"/>
      <c r="T659" s="91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T659" s="16" t="s">
        <v>368</v>
      </c>
      <c r="AU659" s="16" t="s">
        <v>176</v>
      </c>
    </row>
    <row r="660" s="2" customFormat="1" ht="16.5" customHeight="1">
      <c r="A660" s="37"/>
      <c r="B660" s="38"/>
      <c r="C660" s="256" t="s">
        <v>928</v>
      </c>
      <c r="D660" s="256" t="s">
        <v>255</v>
      </c>
      <c r="E660" s="257" t="s">
        <v>1899</v>
      </c>
      <c r="F660" s="258" t="s">
        <v>1900</v>
      </c>
      <c r="G660" s="259" t="s">
        <v>199</v>
      </c>
      <c r="H660" s="260">
        <v>16</v>
      </c>
      <c r="I660" s="261"/>
      <c r="J660" s="262">
        <f>ROUND(I660*H660,2)</f>
        <v>0</v>
      </c>
      <c r="K660" s="258" t="s">
        <v>164</v>
      </c>
      <c r="L660" s="263"/>
      <c r="M660" s="264" t="s">
        <v>1</v>
      </c>
      <c r="N660" s="265" t="s">
        <v>43</v>
      </c>
      <c r="O660" s="90"/>
      <c r="P660" s="226">
        <f>O660*H660</f>
        <v>0</v>
      </c>
      <c r="Q660" s="226">
        <v>0.125</v>
      </c>
      <c r="R660" s="226">
        <f>Q660*H660</f>
        <v>2</v>
      </c>
      <c r="S660" s="226">
        <v>0</v>
      </c>
      <c r="T660" s="227">
        <f>S660*H660</f>
        <v>0</v>
      </c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R660" s="228" t="s">
        <v>213</v>
      </c>
      <c r="AT660" s="228" t="s">
        <v>255</v>
      </c>
      <c r="AU660" s="228" t="s">
        <v>176</v>
      </c>
      <c r="AY660" s="16" t="s">
        <v>158</v>
      </c>
      <c r="BE660" s="229">
        <f>IF(N660="základní",J660,0)</f>
        <v>0</v>
      </c>
      <c r="BF660" s="229">
        <f>IF(N660="snížená",J660,0)</f>
        <v>0</v>
      </c>
      <c r="BG660" s="229">
        <f>IF(N660="zákl. přenesená",J660,0)</f>
        <v>0</v>
      </c>
      <c r="BH660" s="229">
        <f>IF(N660="sníž. přenesená",J660,0)</f>
        <v>0</v>
      </c>
      <c r="BI660" s="229">
        <f>IF(N660="nulová",J660,0)</f>
        <v>0</v>
      </c>
      <c r="BJ660" s="16" t="s">
        <v>86</v>
      </c>
      <c r="BK660" s="229">
        <f>ROUND(I660*H660,2)</f>
        <v>0</v>
      </c>
      <c r="BL660" s="16" t="s">
        <v>165</v>
      </c>
      <c r="BM660" s="228" t="s">
        <v>1901</v>
      </c>
    </row>
    <row r="661" s="2" customFormat="1">
      <c r="A661" s="37"/>
      <c r="B661" s="38"/>
      <c r="C661" s="39"/>
      <c r="D661" s="230" t="s">
        <v>167</v>
      </c>
      <c r="E661" s="39"/>
      <c r="F661" s="231" t="s">
        <v>1900</v>
      </c>
      <c r="G661" s="39"/>
      <c r="H661" s="39"/>
      <c r="I661" s="232"/>
      <c r="J661" s="39"/>
      <c r="K661" s="39"/>
      <c r="L661" s="43"/>
      <c r="M661" s="233"/>
      <c r="N661" s="234"/>
      <c r="O661" s="90"/>
      <c r="P661" s="90"/>
      <c r="Q661" s="90"/>
      <c r="R661" s="90"/>
      <c r="S661" s="90"/>
      <c r="T661" s="91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T661" s="16" t="s">
        <v>167</v>
      </c>
      <c r="AU661" s="16" t="s">
        <v>176</v>
      </c>
    </row>
    <row r="662" s="13" customFormat="1">
      <c r="A662" s="13"/>
      <c r="B662" s="235"/>
      <c r="C662" s="236"/>
      <c r="D662" s="230" t="s">
        <v>169</v>
      </c>
      <c r="E662" s="237" t="s">
        <v>1</v>
      </c>
      <c r="F662" s="238" t="s">
        <v>1902</v>
      </c>
      <c r="G662" s="236"/>
      <c r="H662" s="239">
        <v>5</v>
      </c>
      <c r="I662" s="240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169</v>
      </c>
      <c r="AU662" s="245" t="s">
        <v>176</v>
      </c>
      <c r="AV662" s="13" t="s">
        <v>88</v>
      </c>
      <c r="AW662" s="13" t="s">
        <v>33</v>
      </c>
      <c r="AX662" s="13" t="s">
        <v>78</v>
      </c>
      <c r="AY662" s="245" t="s">
        <v>158</v>
      </c>
    </row>
    <row r="663" s="13" customFormat="1">
      <c r="A663" s="13"/>
      <c r="B663" s="235"/>
      <c r="C663" s="236"/>
      <c r="D663" s="230" t="s">
        <v>169</v>
      </c>
      <c r="E663" s="237" t="s">
        <v>1</v>
      </c>
      <c r="F663" s="238" t="s">
        <v>1903</v>
      </c>
      <c r="G663" s="236"/>
      <c r="H663" s="239">
        <v>11</v>
      </c>
      <c r="I663" s="240"/>
      <c r="J663" s="236"/>
      <c r="K663" s="236"/>
      <c r="L663" s="241"/>
      <c r="M663" s="242"/>
      <c r="N663" s="243"/>
      <c r="O663" s="243"/>
      <c r="P663" s="243"/>
      <c r="Q663" s="243"/>
      <c r="R663" s="243"/>
      <c r="S663" s="243"/>
      <c r="T663" s="24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5" t="s">
        <v>169</v>
      </c>
      <c r="AU663" s="245" t="s">
        <v>176</v>
      </c>
      <c r="AV663" s="13" t="s">
        <v>88</v>
      </c>
      <c r="AW663" s="13" t="s">
        <v>33</v>
      </c>
      <c r="AX663" s="13" t="s">
        <v>78</v>
      </c>
      <c r="AY663" s="245" t="s">
        <v>158</v>
      </c>
    </row>
    <row r="664" s="2" customFormat="1" ht="16.5" customHeight="1">
      <c r="A664" s="37"/>
      <c r="B664" s="38"/>
      <c r="C664" s="256" t="s">
        <v>935</v>
      </c>
      <c r="D664" s="256" t="s">
        <v>255</v>
      </c>
      <c r="E664" s="257" t="s">
        <v>1904</v>
      </c>
      <c r="F664" s="258" t="s">
        <v>1905</v>
      </c>
      <c r="G664" s="259" t="s">
        <v>199</v>
      </c>
      <c r="H664" s="260">
        <v>49</v>
      </c>
      <c r="I664" s="261"/>
      <c r="J664" s="262">
        <f>ROUND(I664*H664,2)</f>
        <v>0</v>
      </c>
      <c r="K664" s="258" t="s">
        <v>164</v>
      </c>
      <c r="L664" s="263"/>
      <c r="M664" s="264" t="s">
        <v>1</v>
      </c>
      <c r="N664" s="265" t="s">
        <v>43</v>
      </c>
      <c r="O664" s="90"/>
      <c r="P664" s="226">
        <f>O664*H664</f>
        <v>0</v>
      </c>
      <c r="Q664" s="226">
        <v>0.125</v>
      </c>
      <c r="R664" s="226">
        <f>Q664*H664</f>
        <v>6.125</v>
      </c>
      <c r="S664" s="226">
        <v>0</v>
      </c>
      <c r="T664" s="227">
        <f>S664*H664</f>
        <v>0</v>
      </c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R664" s="228" t="s">
        <v>213</v>
      </c>
      <c r="AT664" s="228" t="s">
        <v>255</v>
      </c>
      <c r="AU664" s="228" t="s">
        <v>176</v>
      </c>
      <c r="AY664" s="16" t="s">
        <v>158</v>
      </c>
      <c r="BE664" s="229">
        <f>IF(N664="základní",J664,0)</f>
        <v>0</v>
      </c>
      <c r="BF664" s="229">
        <f>IF(N664="snížená",J664,0)</f>
        <v>0</v>
      </c>
      <c r="BG664" s="229">
        <f>IF(N664="zákl. přenesená",J664,0)</f>
        <v>0</v>
      </c>
      <c r="BH664" s="229">
        <f>IF(N664="sníž. přenesená",J664,0)</f>
        <v>0</v>
      </c>
      <c r="BI664" s="229">
        <f>IF(N664="nulová",J664,0)</f>
        <v>0</v>
      </c>
      <c r="BJ664" s="16" t="s">
        <v>86</v>
      </c>
      <c r="BK664" s="229">
        <f>ROUND(I664*H664,2)</f>
        <v>0</v>
      </c>
      <c r="BL664" s="16" t="s">
        <v>165</v>
      </c>
      <c r="BM664" s="228" t="s">
        <v>1906</v>
      </c>
    </row>
    <row r="665" s="2" customFormat="1">
      <c r="A665" s="37"/>
      <c r="B665" s="38"/>
      <c r="C665" s="39"/>
      <c r="D665" s="230" t="s">
        <v>167</v>
      </c>
      <c r="E665" s="39"/>
      <c r="F665" s="231" t="s">
        <v>1905</v>
      </c>
      <c r="G665" s="39"/>
      <c r="H665" s="39"/>
      <c r="I665" s="232"/>
      <c r="J665" s="39"/>
      <c r="K665" s="39"/>
      <c r="L665" s="43"/>
      <c r="M665" s="233"/>
      <c r="N665" s="234"/>
      <c r="O665" s="90"/>
      <c r="P665" s="90"/>
      <c r="Q665" s="90"/>
      <c r="R665" s="90"/>
      <c r="S665" s="90"/>
      <c r="T665" s="91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T665" s="16" t="s">
        <v>167</v>
      </c>
      <c r="AU665" s="16" t="s">
        <v>176</v>
      </c>
    </row>
    <row r="666" s="13" customFormat="1">
      <c r="A666" s="13"/>
      <c r="B666" s="235"/>
      <c r="C666" s="236"/>
      <c r="D666" s="230" t="s">
        <v>169</v>
      </c>
      <c r="E666" s="237" t="s">
        <v>1</v>
      </c>
      <c r="F666" s="238" t="s">
        <v>1907</v>
      </c>
      <c r="G666" s="236"/>
      <c r="H666" s="239">
        <v>25</v>
      </c>
      <c r="I666" s="240"/>
      <c r="J666" s="236"/>
      <c r="K666" s="236"/>
      <c r="L666" s="241"/>
      <c r="M666" s="242"/>
      <c r="N666" s="243"/>
      <c r="O666" s="243"/>
      <c r="P666" s="243"/>
      <c r="Q666" s="243"/>
      <c r="R666" s="243"/>
      <c r="S666" s="243"/>
      <c r="T666" s="24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5" t="s">
        <v>169</v>
      </c>
      <c r="AU666" s="245" t="s">
        <v>176</v>
      </c>
      <c r="AV666" s="13" t="s">
        <v>88</v>
      </c>
      <c r="AW666" s="13" t="s">
        <v>33</v>
      </c>
      <c r="AX666" s="13" t="s">
        <v>78</v>
      </c>
      <c r="AY666" s="245" t="s">
        <v>158</v>
      </c>
    </row>
    <row r="667" s="13" customFormat="1">
      <c r="A667" s="13"/>
      <c r="B667" s="235"/>
      <c r="C667" s="236"/>
      <c r="D667" s="230" t="s">
        <v>169</v>
      </c>
      <c r="E667" s="237" t="s">
        <v>1</v>
      </c>
      <c r="F667" s="238" t="s">
        <v>1908</v>
      </c>
      <c r="G667" s="236"/>
      <c r="H667" s="239">
        <v>24</v>
      </c>
      <c r="I667" s="240"/>
      <c r="J667" s="236"/>
      <c r="K667" s="236"/>
      <c r="L667" s="241"/>
      <c r="M667" s="242"/>
      <c r="N667" s="243"/>
      <c r="O667" s="243"/>
      <c r="P667" s="243"/>
      <c r="Q667" s="243"/>
      <c r="R667" s="243"/>
      <c r="S667" s="243"/>
      <c r="T667" s="24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5" t="s">
        <v>169</v>
      </c>
      <c r="AU667" s="245" t="s">
        <v>176</v>
      </c>
      <c r="AV667" s="13" t="s">
        <v>88</v>
      </c>
      <c r="AW667" s="13" t="s">
        <v>33</v>
      </c>
      <c r="AX667" s="13" t="s">
        <v>78</v>
      </c>
      <c r="AY667" s="245" t="s">
        <v>158</v>
      </c>
    </row>
    <row r="668" s="2" customFormat="1" ht="16.5" customHeight="1">
      <c r="A668" s="37"/>
      <c r="B668" s="38"/>
      <c r="C668" s="256" t="s">
        <v>940</v>
      </c>
      <c r="D668" s="256" t="s">
        <v>255</v>
      </c>
      <c r="E668" s="257" t="s">
        <v>1909</v>
      </c>
      <c r="F668" s="258" t="s">
        <v>1910</v>
      </c>
      <c r="G668" s="259" t="s">
        <v>199</v>
      </c>
      <c r="H668" s="260">
        <v>29</v>
      </c>
      <c r="I668" s="261"/>
      <c r="J668" s="262">
        <f>ROUND(I668*H668,2)</f>
        <v>0</v>
      </c>
      <c r="K668" s="258" t="s">
        <v>164</v>
      </c>
      <c r="L668" s="263"/>
      <c r="M668" s="264" t="s">
        <v>1</v>
      </c>
      <c r="N668" s="265" t="s">
        <v>43</v>
      </c>
      <c r="O668" s="90"/>
      <c r="P668" s="226">
        <f>O668*H668</f>
        <v>0</v>
      </c>
      <c r="Q668" s="226">
        <v>0.125</v>
      </c>
      <c r="R668" s="226">
        <f>Q668*H668</f>
        <v>3.625</v>
      </c>
      <c r="S668" s="226">
        <v>0</v>
      </c>
      <c r="T668" s="227">
        <f>S668*H668</f>
        <v>0</v>
      </c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R668" s="228" t="s">
        <v>213</v>
      </c>
      <c r="AT668" s="228" t="s">
        <v>255</v>
      </c>
      <c r="AU668" s="228" t="s">
        <v>176</v>
      </c>
      <c r="AY668" s="16" t="s">
        <v>158</v>
      </c>
      <c r="BE668" s="229">
        <f>IF(N668="základní",J668,0)</f>
        <v>0</v>
      </c>
      <c r="BF668" s="229">
        <f>IF(N668="snížená",J668,0)</f>
        <v>0</v>
      </c>
      <c r="BG668" s="229">
        <f>IF(N668="zákl. přenesená",J668,0)</f>
        <v>0</v>
      </c>
      <c r="BH668" s="229">
        <f>IF(N668="sníž. přenesená",J668,0)</f>
        <v>0</v>
      </c>
      <c r="BI668" s="229">
        <f>IF(N668="nulová",J668,0)</f>
        <v>0</v>
      </c>
      <c r="BJ668" s="16" t="s">
        <v>86</v>
      </c>
      <c r="BK668" s="229">
        <f>ROUND(I668*H668,2)</f>
        <v>0</v>
      </c>
      <c r="BL668" s="16" t="s">
        <v>165</v>
      </c>
      <c r="BM668" s="228" t="s">
        <v>1911</v>
      </c>
    </row>
    <row r="669" s="2" customFormat="1">
      <c r="A669" s="37"/>
      <c r="B669" s="38"/>
      <c r="C669" s="39"/>
      <c r="D669" s="230" t="s">
        <v>167</v>
      </c>
      <c r="E669" s="39"/>
      <c r="F669" s="231" t="s">
        <v>1910</v>
      </c>
      <c r="G669" s="39"/>
      <c r="H669" s="39"/>
      <c r="I669" s="232"/>
      <c r="J669" s="39"/>
      <c r="K669" s="39"/>
      <c r="L669" s="43"/>
      <c r="M669" s="233"/>
      <c r="N669" s="234"/>
      <c r="O669" s="90"/>
      <c r="P669" s="90"/>
      <c r="Q669" s="90"/>
      <c r="R669" s="90"/>
      <c r="S669" s="90"/>
      <c r="T669" s="91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T669" s="16" t="s">
        <v>167</v>
      </c>
      <c r="AU669" s="16" t="s">
        <v>176</v>
      </c>
    </row>
    <row r="670" s="13" customFormat="1">
      <c r="A670" s="13"/>
      <c r="B670" s="235"/>
      <c r="C670" s="236"/>
      <c r="D670" s="230" t="s">
        <v>169</v>
      </c>
      <c r="E670" s="237" t="s">
        <v>1</v>
      </c>
      <c r="F670" s="238" t="s">
        <v>1912</v>
      </c>
      <c r="G670" s="236"/>
      <c r="H670" s="239">
        <v>9</v>
      </c>
      <c r="I670" s="240"/>
      <c r="J670" s="236"/>
      <c r="K670" s="236"/>
      <c r="L670" s="241"/>
      <c r="M670" s="242"/>
      <c r="N670" s="243"/>
      <c r="O670" s="243"/>
      <c r="P670" s="243"/>
      <c r="Q670" s="243"/>
      <c r="R670" s="243"/>
      <c r="S670" s="243"/>
      <c r="T670" s="24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5" t="s">
        <v>169</v>
      </c>
      <c r="AU670" s="245" t="s">
        <v>176</v>
      </c>
      <c r="AV670" s="13" t="s">
        <v>88</v>
      </c>
      <c r="AW670" s="13" t="s">
        <v>33</v>
      </c>
      <c r="AX670" s="13" t="s">
        <v>78</v>
      </c>
      <c r="AY670" s="245" t="s">
        <v>158</v>
      </c>
    </row>
    <row r="671" s="13" customFormat="1">
      <c r="A671" s="13"/>
      <c r="B671" s="235"/>
      <c r="C671" s="236"/>
      <c r="D671" s="230" t="s">
        <v>169</v>
      </c>
      <c r="E671" s="237" t="s">
        <v>1</v>
      </c>
      <c r="F671" s="238" t="s">
        <v>1913</v>
      </c>
      <c r="G671" s="236"/>
      <c r="H671" s="239">
        <v>20</v>
      </c>
      <c r="I671" s="240"/>
      <c r="J671" s="236"/>
      <c r="K671" s="236"/>
      <c r="L671" s="241"/>
      <c r="M671" s="242"/>
      <c r="N671" s="243"/>
      <c r="O671" s="243"/>
      <c r="P671" s="243"/>
      <c r="Q671" s="243"/>
      <c r="R671" s="243"/>
      <c r="S671" s="243"/>
      <c r="T671" s="24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5" t="s">
        <v>169</v>
      </c>
      <c r="AU671" s="245" t="s">
        <v>176</v>
      </c>
      <c r="AV671" s="13" t="s">
        <v>88</v>
      </c>
      <c r="AW671" s="13" t="s">
        <v>33</v>
      </c>
      <c r="AX671" s="13" t="s">
        <v>78</v>
      </c>
      <c r="AY671" s="245" t="s">
        <v>158</v>
      </c>
    </row>
    <row r="672" s="2" customFormat="1" ht="16.5" customHeight="1">
      <c r="A672" s="37"/>
      <c r="B672" s="38"/>
      <c r="C672" s="256" t="s">
        <v>947</v>
      </c>
      <c r="D672" s="256" t="s">
        <v>255</v>
      </c>
      <c r="E672" s="257" t="s">
        <v>1914</v>
      </c>
      <c r="F672" s="258" t="s">
        <v>1915</v>
      </c>
      <c r="G672" s="259" t="s">
        <v>199</v>
      </c>
      <c r="H672" s="260">
        <v>90</v>
      </c>
      <c r="I672" s="261"/>
      <c r="J672" s="262">
        <f>ROUND(I672*H672,2)</f>
        <v>0</v>
      </c>
      <c r="K672" s="258" t="s">
        <v>164</v>
      </c>
      <c r="L672" s="263"/>
      <c r="M672" s="264" t="s">
        <v>1</v>
      </c>
      <c r="N672" s="265" t="s">
        <v>43</v>
      </c>
      <c r="O672" s="90"/>
      <c r="P672" s="226">
        <f>O672*H672</f>
        <v>0</v>
      </c>
      <c r="Q672" s="226">
        <v>0.125</v>
      </c>
      <c r="R672" s="226">
        <f>Q672*H672</f>
        <v>11.25</v>
      </c>
      <c r="S672" s="226">
        <v>0</v>
      </c>
      <c r="T672" s="227">
        <f>S672*H672</f>
        <v>0</v>
      </c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R672" s="228" t="s">
        <v>213</v>
      </c>
      <c r="AT672" s="228" t="s">
        <v>255</v>
      </c>
      <c r="AU672" s="228" t="s">
        <v>176</v>
      </c>
      <c r="AY672" s="16" t="s">
        <v>158</v>
      </c>
      <c r="BE672" s="229">
        <f>IF(N672="základní",J672,0)</f>
        <v>0</v>
      </c>
      <c r="BF672" s="229">
        <f>IF(N672="snížená",J672,0)</f>
        <v>0</v>
      </c>
      <c r="BG672" s="229">
        <f>IF(N672="zákl. přenesená",J672,0)</f>
        <v>0</v>
      </c>
      <c r="BH672" s="229">
        <f>IF(N672="sníž. přenesená",J672,0)</f>
        <v>0</v>
      </c>
      <c r="BI672" s="229">
        <f>IF(N672="nulová",J672,0)</f>
        <v>0</v>
      </c>
      <c r="BJ672" s="16" t="s">
        <v>86</v>
      </c>
      <c r="BK672" s="229">
        <f>ROUND(I672*H672,2)</f>
        <v>0</v>
      </c>
      <c r="BL672" s="16" t="s">
        <v>165</v>
      </c>
      <c r="BM672" s="228" t="s">
        <v>1916</v>
      </c>
    </row>
    <row r="673" s="2" customFormat="1">
      <c r="A673" s="37"/>
      <c r="B673" s="38"/>
      <c r="C673" s="39"/>
      <c r="D673" s="230" t="s">
        <v>167</v>
      </c>
      <c r="E673" s="39"/>
      <c r="F673" s="231" t="s">
        <v>1915</v>
      </c>
      <c r="G673" s="39"/>
      <c r="H673" s="39"/>
      <c r="I673" s="232"/>
      <c r="J673" s="39"/>
      <c r="K673" s="39"/>
      <c r="L673" s="43"/>
      <c r="M673" s="233"/>
      <c r="N673" s="234"/>
      <c r="O673" s="90"/>
      <c r="P673" s="90"/>
      <c r="Q673" s="90"/>
      <c r="R673" s="90"/>
      <c r="S673" s="90"/>
      <c r="T673" s="91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T673" s="16" t="s">
        <v>167</v>
      </c>
      <c r="AU673" s="16" t="s">
        <v>176</v>
      </c>
    </row>
    <row r="674" s="13" customFormat="1">
      <c r="A674" s="13"/>
      <c r="B674" s="235"/>
      <c r="C674" s="236"/>
      <c r="D674" s="230" t="s">
        <v>169</v>
      </c>
      <c r="E674" s="237" t="s">
        <v>1</v>
      </c>
      <c r="F674" s="238" t="s">
        <v>1917</v>
      </c>
      <c r="G674" s="236"/>
      <c r="H674" s="239">
        <v>37</v>
      </c>
      <c r="I674" s="240"/>
      <c r="J674" s="236"/>
      <c r="K674" s="236"/>
      <c r="L674" s="241"/>
      <c r="M674" s="242"/>
      <c r="N674" s="243"/>
      <c r="O674" s="243"/>
      <c r="P674" s="243"/>
      <c r="Q674" s="243"/>
      <c r="R674" s="243"/>
      <c r="S674" s="243"/>
      <c r="T674" s="24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5" t="s">
        <v>169</v>
      </c>
      <c r="AU674" s="245" t="s">
        <v>176</v>
      </c>
      <c r="AV674" s="13" t="s">
        <v>88</v>
      </c>
      <c r="AW674" s="13" t="s">
        <v>33</v>
      </c>
      <c r="AX674" s="13" t="s">
        <v>78</v>
      </c>
      <c r="AY674" s="245" t="s">
        <v>158</v>
      </c>
    </row>
    <row r="675" s="13" customFormat="1">
      <c r="A675" s="13"/>
      <c r="B675" s="235"/>
      <c r="C675" s="236"/>
      <c r="D675" s="230" t="s">
        <v>169</v>
      </c>
      <c r="E675" s="237" t="s">
        <v>1</v>
      </c>
      <c r="F675" s="238" t="s">
        <v>1918</v>
      </c>
      <c r="G675" s="236"/>
      <c r="H675" s="239">
        <v>12</v>
      </c>
      <c r="I675" s="240"/>
      <c r="J675" s="236"/>
      <c r="K675" s="236"/>
      <c r="L675" s="241"/>
      <c r="M675" s="242"/>
      <c r="N675" s="243"/>
      <c r="O675" s="243"/>
      <c r="P675" s="243"/>
      <c r="Q675" s="243"/>
      <c r="R675" s="243"/>
      <c r="S675" s="243"/>
      <c r="T675" s="24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5" t="s">
        <v>169</v>
      </c>
      <c r="AU675" s="245" t="s">
        <v>176</v>
      </c>
      <c r="AV675" s="13" t="s">
        <v>88</v>
      </c>
      <c r="AW675" s="13" t="s">
        <v>33</v>
      </c>
      <c r="AX675" s="13" t="s">
        <v>78</v>
      </c>
      <c r="AY675" s="245" t="s">
        <v>158</v>
      </c>
    </row>
    <row r="676" s="13" customFormat="1">
      <c r="A676" s="13"/>
      <c r="B676" s="235"/>
      <c r="C676" s="236"/>
      <c r="D676" s="230" t="s">
        <v>169</v>
      </c>
      <c r="E676" s="237" t="s">
        <v>1</v>
      </c>
      <c r="F676" s="238" t="s">
        <v>1919</v>
      </c>
      <c r="G676" s="236"/>
      <c r="H676" s="239">
        <v>16</v>
      </c>
      <c r="I676" s="240"/>
      <c r="J676" s="236"/>
      <c r="K676" s="236"/>
      <c r="L676" s="241"/>
      <c r="M676" s="242"/>
      <c r="N676" s="243"/>
      <c r="O676" s="243"/>
      <c r="P676" s="243"/>
      <c r="Q676" s="243"/>
      <c r="R676" s="243"/>
      <c r="S676" s="243"/>
      <c r="T676" s="24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5" t="s">
        <v>169</v>
      </c>
      <c r="AU676" s="245" t="s">
        <v>176</v>
      </c>
      <c r="AV676" s="13" t="s">
        <v>88</v>
      </c>
      <c r="AW676" s="13" t="s">
        <v>33</v>
      </c>
      <c r="AX676" s="13" t="s">
        <v>78</v>
      </c>
      <c r="AY676" s="245" t="s">
        <v>158</v>
      </c>
    </row>
    <row r="677" s="13" customFormat="1">
      <c r="A677" s="13"/>
      <c r="B677" s="235"/>
      <c r="C677" s="236"/>
      <c r="D677" s="230" t="s">
        <v>169</v>
      </c>
      <c r="E677" s="237" t="s">
        <v>1</v>
      </c>
      <c r="F677" s="238" t="s">
        <v>1920</v>
      </c>
      <c r="G677" s="236"/>
      <c r="H677" s="239">
        <v>6</v>
      </c>
      <c r="I677" s="240"/>
      <c r="J677" s="236"/>
      <c r="K677" s="236"/>
      <c r="L677" s="241"/>
      <c r="M677" s="242"/>
      <c r="N677" s="243"/>
      <c r="O677" s="243"/>
      <c r="P677" s="243"/>
      <c r="Q677" s="243"/>
      <c r="R677" s="243"/>
      <c r="S677" s="243"/>
      <c r="T677" s="24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5" t="s">
        <v>169</v>
      </c>
      <c r="AU677" s="245" t="s">
        <v>176</v>
      </c>
      <c r="AV677" s="13" t="s">
        <v>88</v>
      </c>
      <c r="AW677" s="13" t="s">
        <v>33</v>
      </c>
      <c r="AX677" s="13" t="s">
        <v>78</v>
      </c>
      <c r="AY677" s="245" t="s">
        <v>158</v>
      </c>
    </row>
    <row r="678" s="13" customFormat="1">
      <c r="A678" s="13"/>
      <c r="B678" s="235"/>
      <c r="C678" s="236"/>
      <c r="D678" s="230" t="s">
        <v>169</v>
      </c>
      <c r="E678" s="237" t="s">
        <v>1</v>
      </c>
      <c r="F678" s="238" t="s">
        <v>1921</v>
      </c>
      <c r="G678" s="236"/>
      <c r="H678" s="239">
        <v>19</v>
      </c>
      <c r="I678" s="240"/>
      <c r="J678" s="236"/>
      <c r="K678" s="236"/>
      <c r="L678" s="241"/>
      <c r="M678" s="242"/>
      <c r="N678" s="243"/>
      <c r="O678" s="243"/>
      <c r="P678" s="243"/>
      <c r="Q678" s="243"/>
      <c r="R678" s="243"/>
      <c r="S678" s="243"/>
      <c r="T678" s="24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5" t="s">
        <v>169</v>
      </c>
      <c r="AU678" s="245" t="s">
        <v>176</v>
      </c>
      <c r="AV678" s="13" t="s">
        <v>88</v>
      </c>
      <c r="AW678" s="13" t="s">
        <v>33</v>
      </c>
      <c r="AX678" s="13" t="s">
        <v>78</v>
      </c>
      <c r="AY678" s="245" t="s">
        <v>158</v>
      </c>
    </row>
    <row r="679" s="2" customFormat="1" ht="16.5" customHeight="1">
      <c r="A679" s="37"/>
      <c r="B679" s="38"/>
      <c r="C679" s="256" t="s">
        <v>951</v>
      </c>
      <c r="D679" s="256" t="s">
        <v>255</v>
      </c>
      <c r="E679" s="257" t="s">
        <v>1922</v>
      </c>
      <c r="F679" s="258" t="s">
        <v>1923</v>
      </c>
      <c r="G679" s="259" t="s">
        <v>199</v>
      </c>
      <c r="H679" s="260">
        <v>72</v>
      </c>
      <c r="I679" s="261"/>
      <c r="J679" s="262">
        <f>ROUND(I679*H679,2)</f>
        <v>0</v>
      </c>
      <c r="K679" s="258" t="s">
        <v>164</v>
      </c>
      <c r="L679" s="263"/>
      <c r="M679" s="264" t="s">
        <v>1</v>
      </c>
      <c r="N679" s="265" t="s">
        <v>43</v>
      </c>
      <c r="O679" s="90"/>
      <c r="P679" s="226">
        <f>O679*H679</f>
        <v>0</v>
      </c>
      <c r="Q679" s="226">
        <v>0.125</v>
      </c>
      <c r="R679" s="226">
        <f>Q679*H679</f>
        <v>9</v>
      </c>
      <c r="S679" s="226">
        <v>0</v>
      </c>
      <c r="T679" s="227">
        <f>S679*H679</f>
        <v>0</v>
      </c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R679" s="228" t="s">
        <v>213</v>
      </c>
      <c r="AT679" s="228" t="s">
        <v>255</v>
      </c>
      <c r="AU679" s="228" t="s">
        <v>176</v>
      </c>
      <c r="AY679" s="16" t="s">
        <v>158</v>
      </c>
      <c r="BE679" s="229">
        <f>IF(N679="základní",J679,0)</f>
        <v>0</v>
      </c>
      <c r="BF679" s="229">
        <f>IF(N679="snížená",J679,0)</f>
        <v>0</v>
      </c>
      <c r="BG679" s="229">
        <f>IF(N679="zákl. přenesená",J679,0)</f>
        <v>0</v>
      </c>
      <c r="BH679" s="229">
        <f>IF(N679="sníž. přenesená",J679,0)</f>
        <v>0</v>
      </c>
      <c r="BI679" s="229">
        <f>IF(N679="nulová",J679,0)</f>
        <v>0</v>
      </c>
      <c r="BJ679" s="16" t="s">
        <v>86</v>
      </c>
      <c r="BK679" s="229">
        <f>ROUND(I679*H679,2)</f>
        <v>0</v>
      </c>
      <c r="BL679" s="16" t="s">
        <v>165</v>
      </c>
      <c r="BM679" s="228" t="s">
        <v>1924</v>
      </c>
    </row>
    <row r="680" s="2" customFormat="1">
      <c r="A680" s="37"/>
      <c r="B680" s="38"/>
      <c r="C680" s="39"/>
      <c r="D680" s="230" t="s">
        <v>167</v>
      </c>
      <c r="E680" s="39"/>
      <c r="F680" s="231" t="s">
        <v>1923</v>
      </c>
      <c r="G680" s="39"/>
      <c r="H680" s="39"/>
      <c r="I680" s="232"/>
      <c r="J680" s="39"/>
      <c r="K680" s="39"/>
      <c r="L680" s="43"/>
      <c r="M680" s="233"/>
      <c r="N680" s="234"/>
      <c r="O680" s="90"/>
      <c r="P680" s="90"/>
      <c r="Q680" s="90"/>
      <c r="R680" s="90"/>
      <c r="S680" s="90"/>
      <c r="T680" s="91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T680" s="16" t="s">
        <v>167</v>
      </c>
      <c r="AU680" s="16" t="s">
        <v>176</v>
      </c>
    </row>
    <row r="681" s="13" customFormat="1">
      <c r="A681" s="13"/>
      <c r="B681" s="235"/>
      <c r="C681" s="236"/>
      <c r="D681" s="230" t="s">
        <v>169</v>
      </c>
      <c r="E681" s="237" t="s">
        <v>1</v>
      </c>
      <c r="F681" s="238" t="s">
        <v>1925</v>
      </c>
      <c r="G681" s="236"/>
      <c r="H681" s="239">
        <v>6</v>
      </c>
      <c r="I681" s="240"/>
      <c r="J681" s="236"/>
      <c r="K681" s="236"/>
      <c r="L681" s="241"/>
      <c r="M681" s="242"/>
      <c r="N681" s="243"/>
      <c r="O681" s="243"/>
      <c r="P681" s="243"/>
      <c r="Q681" s="243"/>
      <c r="R681" s="243"/>
      <c r="S681" s="243"/>
      <c r="T681" s="24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5" t="s">
        <v>169</v>
      </c>
      <c r="AU681" s="245" t="s">
        <v>176</v>
      </c>
      <c r="AV681" s="13" t="s">
        <v>88</v>
      </c>
      <c r="AW681" s="13" t="s">
        <v>33</v>
      </c>
      <c r="AX681" s="13" t="s">
        <v>78</v>
      </c>
      <c r="AY681" s="245" t="s">
        <v>158</v>
      </c>
    </row>
    <row r="682" s="13" customFormat="1">
      <c r="A682" s="13"/>
      <c r="B682" s="235"/>
      <c r="C682" s="236"/>
      <c r="D682" s="230" t="s">
        <v>169</v>
      </c>
      <c r="E682" s="237" t="s">
        <v>1</v>
      </c>
      <c r="F682" s="238" t="s">
        <v>1926</v>
      </c>
      <c r="G682" s="236"/>
      <c r="H682" s="239">
        <v>6</v>
      </c>
      <c r="I682" s="240"/>
      <c r="J682" s="236"/>
      <c r="K682" s="236"/>
      <c r="L682" s="241"/>
      <c r="M682" s="242"/>
      <c r="N682" s="243"/>
      <c r="O682" s="243"/>
      <c r="P682" s="243"/>
      <c r="Q682" s="243"/>
      <c r="R682" s="243"/>
      <c r="S682" s="243"/>
      <c r="T682" s="24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5" t="s">
        <v>169</v>
      </c>
      <c r="AU682" s="245" t="s">
        <v>176</v>
      </c>
      <c r="AV682" s="13" t="s">
        <v>88</v>
      </c>
      <c r="AW682" s="13" t="s">
        <v>33</v>
      </c>
      <c r="AX682" s="13" t="s">
        <v>78</v>
      </c>
      <c r="AY682" s="245" t="s">
        <v>158</v>
      </c>
    </row>
    <row r="683" s="13" customFormat="1">
      <c r="A683" s="13"/>
      <c r="B683" s="235"/>
      <c r="C683" s="236"/>
      <c r="D683" s="230" t="s">
        <v>169</v>
      </c>
      <c r="E683" s="237" t="s">
        <v>1</v>
      </c>
      <c r="F683" s="238" t="s">
        <v>1927</v>
      </c>
      <c r="G683" s="236"/>
      <c r="H683" s="239">
        <v>6</v>
      </c>
      <c r="I683" s="240"/>
      <c r="J683" s="236"/>
      <c r="K683" s="236"/>
      <c r="L683" s="241"/>
      <c r="M683" s="242"/>
      <c r="N683" s="243"/>
      <c r="O683" s="243"/>
      <c r="P683" s="243"/>
      <c r="Q683" s="243"/>
      <c r="R683" s="243"/>
      <c r="S683" s="243"/>
      <c r="T683" s="24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5" t="s">
        <v>169</v>
      </c>
      <c r="AU683" s="245" t="s">
        <v>176</v>
      </c>
      <c r="AV683" s="13" t="s">
        <v>88</v>
      </c>
      <c r="AW683" s="13" t="s">
        <v>33</v>
      </c>
      <c r="AX683" s="13" t="s">
        <v>78</v>
      </c>
      <c r="AY683" s="245" t="s">
        <v>158</v>
      </c>
    </row>
    <row r="684" s="13" customFormat="1">
      <c r="A684" s="13"/>
      <c r="B684" s="235"/>
      <c r="C684" s="236"/>
      <c r="D684" s="230" t="s">
        <v>169</v>
      </c>
      <c r="E684" s="237" t="s">
        <v>1</v>
      </c>
      <c r="F684" s="238" t="s">
        <v>1928</v>
      </c>
      <c r="G684" s="236"/>
      <c r="H684" s="239">
        <v>4</v>
      </c>
      <c r="I684" s="240"/>
      <c r="J684" s="236"/>
      <c r="K684" s="236"/>
      <c r="L684" s="241"/>
      <c r="M684" s="242"/>
      <c r="N684" s="243"/>
      <c r="O684" s="243"/>
      <c r="P684" s="243"/>
      <c r="Q684" s="243"/>
      <c r="R684" s="243"/>
      <c r="S684" s="243"/>
      <c r="T684" s="24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5" t="s">
        <v>169</v>
      </c>
      <c r="AU684" s="245" t="s">
        <v>176</v>
      </c>
      <c r="AV684" s="13" t="s">
        <v>88</v>
      </c>
      <c r="AW684" s="13" t="s">
        <v>33</v>
      </c>
      <c r="AX684" s="13" t="s">
        <v>78</v>
      </c>
      <c r="AY684" s="245" t="s">
        <v>158</v>
      </c>
    </row>
    <row r="685" s="13" customFormat="1">
      <c r="A685" s="13"/>
      <c r="B685" s="235"/>
      <c r="C685" s="236"/>
      <c r="D685" s="230" t="s">
        <v>169</v>
      </c>
      <c r="E685" s="237" t="s">
        <v>1</v>
      </c>
      <c r="F685" s="238" t="s">
        <v>1929</v>
      </c>
      <c r="G685" s="236"/>
      <c r="H685" s="239">
        <v>39</v>
      </c>
      <c r="I685" s="240"/>
      <c r="J685" s="236"/>
      <c r="K685" s="236"/>
      <c r="L685" s="241"/>
      <c r="M685" s="242"/>
      <c r="N685" s="243"/>
      <c r="O685" s="243"/>
      <c r="P685" s="243"/>
      <c r="Q685" s="243"/>
      <c r="R685" s="243"/>
      <c r="S685" s="243"/>
      <c r="T685" s="24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169</v>
      </c>
      <c r="AU685" s="245" t="s">
        <v>176</v>
      </c>
      <c r="AV685" s="13" t="s">
        <v>88</v>
      </c>
      <c r="AW685" s="13" t="s">
        <v>33</v>
      </c>
      <c r="AX685" s="13" t="s">
        <v>78</v>
      </c>
      <c r="AY685" s="245" t="s">
        <v>158</v>
      </c>
    </row>
    <row r="686" s="13" customFormat="1">
      <c r="A686" s="13"/>
      <c r="B686" s="235"/>
      <c r="C686" s="236"/>
      <c r="D686" s="230" t="s">
        <v>169</v>
      </c>
      <c r="E686" s="237" t="s">
        <v>1</v>
      </c>
      <c r="F686" s="238" t="s">
        <v>1930</v>
      </c>
      <c r="G686" s="236"/>
      <c r="H686" s="239">
        <v>11</v>
      </c>
      <c r="I686" s="240"/>
      <c r="J686" s="236"/>
      <c r="K686" s="236"/>
      <c r="L686" s="241"/>
      <c r="M686" s="242"/>
      <c r="N686" s="243"/>
      <c r="O686" s="243"/>
      <c r="P686" s="243"/>
      <c r="Q686" s="243"/>
      <c r="R686" s="243"/>
      <c r="S686" s="243"/>
      <c r="T686" s="24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5" t="s">
        <v>169</v>
      </c>
      <c r="AU686" s="245" t="s">
        <v>176</v>
      </c>
      <c r="AV686" s="13" t="s">
        <v>88</v>
      </c>
      <c r="AW686" s="13" t="s">
        <v>33</v>
      </c>
      <c r="AX686" s="13" t="s">
        <v>78</v>
      </c>
      <c r="AY686" s="245" t="s">
        <v>158</v>
      </c>
    </row>
    <row r="687" s="2" customFormat="1" ht="16.5" customHeight="1">
      <c r="A687" s="37"/>
      <c r="B687" s="38"/>
      <c r="C687" s="217" t="s">
        <v>958</v>
      </c>
      <c r="D687" s="217" t="s">
        <v>160</v>
      </c>
      <c r="E687" s="218" t="s">
        <v>623</v>
      </c>
      <c r="F687" s="219" t="s">
        <v>624</v>
      </c>
      <c r="G687" s="220" t="s">
        <v>163</v>
      </c>
      <c r="H687" s="221">
        <v>42.555</v>
      </c>
      <c r="I687" s="222"/>
      <c r="J687" s="223">
        <f>ROUND(I687*H687,2)</f>
        <v>0</v>
      </c>
      <c r="K687" s="219" t="s">
        <v>164</v>
      </c>
      <c r="L687" s="43"/>
      <c r="M687" s="224" t="s">
        <v>1</v>
      </c>
      <c r="N687" s="225" t="s">
        <v>43</v>
      </c>
      <c r="O687" s="90"/>
      <c r="P687" s="226">
        <f>O687*H687</f>
        <v>0</v>
      </c>
      <c r="Q687" s="226">
        <v>2.2563399999999998</v>
      </c>
      <c r="R687" s="226">
        <f>Q687*H687</f>
        <v>96.018548699999997</v>
      </c>
      <c r="S687" s="226">
        <v>0</v>
      </c>
      <c r="T687" s="227">
        <f>S687*H687</f>
        <v>0</v>
      </c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R687" s="228" t="s">
        <v>165</v>
      </c>
      <c r="AT687" s="228" t="s">
        <v>160</v>
      </c>
      <c r="AU687" s="228" t="s">
        <v>176</v>
      </c>
      <c r="AY687" s="16" t="s">
        <v>158</v>
      </c>
      <c r="BE687" s="229">
        <f>IF(N687="základní",J687,0)</f>
        <v>0</v>
      </c>
      <c r="BF687" s="229">
        <f>IF(N687="snížená",J687,0)</f>
        <v>0</v>
      </c>
      <c r="BG687" s="229">
        <f>IF(N687="zákl. přenesená",J687,0)</f>
        <v>0</v>
      </c>
      <c r="BH687" s="229">
        <f>IF(N687="sníž. přenesená",J687,0)</f>
        <v>0</v>
      </c>
      <c r="BI687" s="229">
        <f>IF(N687="nulová",J687,0)</f>
        <v>0</v>
      </c>
      <c r="BJ687" s="16" t="s">
        <v>86</v>
      </c>
      <c r="BK687" s="229">
        <f>ROUND(I687*H687,2)</f>
        <v>0</v>
      </c>
      <c r="BL687" s="16" t="s">
        <v>165</v>
      </c>
      <c r="BM687" s="228" t="s">
        <v>1931</v>
      </c>
    </row>
    <row r="688" s="2" customFormat="1">
      <c r="A688" s="37"/>
      <c r="B688" s="38"/>
      <c r="C688" s="39"/>
      <c r="D688" s="230" t="s">
        <v>167</v>
      </c>
      <c r="E688" s="39"/>
      <c r="F688" s="231" t="s">
        <v>626</v>
      </c>
      <c r="G688" s="39"/>
      <c r="H688" s="39"/>
      <c r="I688" s="232"/>
      <c r="J688" s="39"/>
      <c r="K688" s="39"/>
      <c r="L688" s="43"/>
      <c r="M688" s="233"/>
      <c r="N688" s="234"/>
      <c r="O688" s="90"/>
      <c r="P688" s="90"/>
      <c r="Q688" s="90"/>
      <c r="R688" s="90"/>
      <c r="S688" s="90"/>
      <c r="T688" s="91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T688" s="16" t="s">
        <v>167</v>
      </c>
      <c r="AU688" s="16" t="s">
        <v>176</v>
      </c>
    </row>
    <row r="689" s="13" customFormat="1">
      <c r="A689" s="13"/>
      <c r="B689" s="235"/>
      <c r="C689" s="236"/>
      <c r="D689" s="230" t="s">
        <v>169</v>
      </c>
      <c r="E689" s="237" t="s">
        <v>1</v>
      </c>
      <c r="F689" s="238" t="s">
        <v>1932</v>
      </c>
      <c r="G689" s="236"/>
      <c r="H689" s="239">
        <v>40.994999999999997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169</v>
      </c>
      <c r="AU689" s="245" t="s">
        <v>176</v>
      </c>
      <c r="AV689" s="13" t="s">
        <v>88</v>
      </c>
      <c r="AW689" s="13" t="s">
        <v>33</v>
      </c>
      <c r="AX689" s="13" t="s">
        <v>78</v>
      </c>
      <c r="AY689" s="245" t="s">
        <v>158</v>
      </c>
    </row>
    <row r="690" s="14" customFormat="1">
      <c r="A690" s="14"/>
      <c r="B690" s="246"/>
      <c r="C690" s="247"/>
      <c r="D690" s="230" t="s">
        <v>169</v>
      </c>
      <c r="E690" s="248" t="s">
        <v>1</v>
      </c>
      <c r="F690" s="249" t="s">
        <v>1933</v>
      </c>
      <c r="G690" s="247"/>
      <c r="H690" s="248" t="s">
        <v>1</v>
      </c>
      <c r="I690" s="250"/>
      <c r="J690" s="247"/>
      <c r="K690" s="247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169</v>
      </c>
      <c r="AU690" s="255" t="s">
        <v>176</v>
      </c>
      <c r="AV690" s="14" t="s">
        <v>86</v>
      </c>
      <c r="AW690" s="14" t="s">
        <v>33</v>
      </c>
      <c r="AX690" s="14" t="s">
        <v>78</v>
      </c>
      <c r="AY690" s="255" t="s">
        <v>158</v>
      </c>
    </row>
    <row r="691" s="13" customFormat="1">
      <c r="A691" s="13"/>
      <c r="B691" s="235"/>
      <c r="C691" s="236"/>
      <c r="D691" s="230" t="s">
        <v>169</v>
      </c>
      <c r="E691" s="237" t="s">
        <v>1</v>
      </c>
      <c r="F691" s="238" t="s">
        <v>1934</v>
      </c>
      <c r="G691" s="236"/>
      <c r="H691" s="239">
        <v>1.5600000000000001</v>
      </c>
      <c r="I691" s="240"/>
      <c r="J691" s="236"/>
      <c r="K691" s="236"/>
      <c r="L691" s="241"/>
      <c r="M691" s="242"/>
      <c r="N691" s="243"/>
      <c r="O691" s="243"/>
      <c r="P691" s="243"/>
      <c r="Q691" s="243"/>
      <c r="R691" s="243"/>
      <c r="S691" s="243"/>
      <c r="T691" s="24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5" t="s">
        <v>169</v>
      </c>
      <c r="AU691" s="245" t="s">
        <v>176</v>
      </c>
      <c r="AV691" s="13" t="s">
        <v>88</v>
      </c>
      <c r="AW691" s="13" t="s">
        <v>33</v>
      </c>
      <c r="AX691" s="13" t="s">
        <v>78</v>
      </c>
      <c r="AY691" s="245" t="s">
        <v>158</v>
      </c>
    </row>
    <row r="692" s="2" customFormat="1" ht="16.5" customHeight="1">
      <c r="A692" s="37"/>
      <c r="B692" s="38"/>
      <c r="C692" s="217" t="s">
        <v>965</v>
      </c>
      <c r="D692" s="217" t="s">
        <v>160</v>
      </c>
      <c r="E692" s="218" t="s">
        <v>1935</v>
      </c>
      <c r="F692" s="219" t="s">
        <v>1936</v>
      </c>
      <c r="G692" s="220" t="s">
        <v>199</v>
      </c>
      <c r="H692" s="221">
        <v>88</v>
      </c>
      <c r="I692" s="222"/>
      <c r="J692" s="223">
        <f>ROUND(I692*H692,2)</f>
        <v>0</v>
      </c>
      <c r="K692" s="219" t="s">
        <v>164</v>
      </c>
      <c r="L692" s="43"/>
      <c r="M692" s="224" t="s">
        <v>1</v>
      </c>
      <c r="N692" s="225" t="s">
        <v>43</v>
      </c>
      <c r="O692" s="90"/>
      <c r="P692" s="226">
        <f>O692*H692</f>
        <v>0</v>
      </c>
      <c r="Q692" s="226">
        <v>0</v>
      </c>
      <c r="R692" s="226">
        <f>Q692*H692</f>
        <v>0</v>
      </c>
      <c r="S692" s="226">
        <v>0</v>
      </c>
      <c r="T692" s="227">
        <f>S692*H692</f>
        <v>0</v>
      </c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R692" s="228" t="s">
        <v>165</v>
      </c>
      <c r="AT692" s="228" t="s">
        <v>160</v>
      </c>
      <c r="AU692" s="228" t="s">
        <v>176</v>
      </c>
      <c r="AY692" s="16" t="s">
        <v>158</v>
      </c>
      <c r="BE692" s="229">
        <f>IF(N692="základní",J692,0)</f>
        <v>0</v>
      </c>
      <c r="BF692" s="229">
        <f>IF(N692="snížená",J692,0)</f>
        <v>0</v>
      </c>
      <c r="BG692" s="229">
        <f>IF(N692="zákl. přenesená",J692,0)</f>
        <v>0</v>
      </c>
      <c r="BH692" s="229">
        <f>IF(N692="sníž. přenesená",J692,0)</f>
        <v>0</v>
      </c>
      <c r="BI692" s="229">
        <f>IF(N692="nulová",J692,0)</f>
        <v>0</v>
      </c>
      <c r="BJ692" s="16" t="s">
        <v>86</v>
      </c>
      <c r="BK692" s="229">
        <f>ROUND(I692*H692,2)</f>
        <v>0</v>
      </c>
      <c r="BL692" s="16" t="s">
        <v>165</v>
      </c>
      <c r="BM692" s="228" t="s">
        <v>1937</v>
      </c>
    </row>
    <row r="693" s="2" customFormat="1">
      <c r="A693" s="37"/>
      <c r="B693" s="38"/>
      <c r="C693" s="39"/>
      <c r="D693" s="230" t="s">
        <v>167</v>
      </c>
      <c r="E693" s="39"/>
      <c r="F693" s="231" t="s">
        <v>1938</v>
      </c>
      <c r="G693" s="39"/>
      <c r="H693" s="39"/>
      <c r="I693" s="232"/>
      <c r="J693" s="39"/>
      <c r="K693" s="39"/>
      <c r="L693" s="43"/>
      <c r="M693" s="233"/>
      <c r="N693" s="234"/>
      <c r="O693" s="90"/>
      <c r="P693" s="90"/>
      <c r="Q693" s="90"/>
      <c r="R693" s="90"/>
      <c r="S693" s="90"/>
      <c r="T693" s="91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T693" s="16" t="s">
        <v>167</v>
      </c>
      <c r="AU693" s="16" t="s">
        <v>176</v>
      </c>
    </row>
    <row r="694" s="14" customFormat="1">
      <c r="A694" s="14"/>
      <c r="B694" s="246"/>
      <c r="C694" s="247"/>
      <c r="D694" s="230" t="s">
        <v>169</v>
      </c>
      <c r="E694" s="248" t="s">
        <v>1</v>
      </c>
      <c r="F694" s="249" t="s">
        <v>1939</v>
      </c>
      <c r="G694" s="247"/>
      <c r="H694" s="248" t="s">
        <v>1</v>
      </c>
      <c r="I694" s="250"/>
      <c r="J694" s="247"/>
      <c r="K694" s="247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169</v>
      </c>
      <c r="AU694" s="255" t="s">
        <v>176</v>
      </c>
      <c r="AV694" s="14" t="s">
        <v>86</v>
      </c>
      <c r="AW694" s="14" t="s">
        <v>33</v>
      </c>
      <c r="AX694" s="14" t="s">
        <v>78</v>
      </c>
      <c r="AY694" s="255" t="s">
        <v>158</v>
      </c>
    </row>
    <row r="695" s="13" customFormat="1">
      <c r="A695" s="13"/>
      <c r="B695" s="235"/>
      <c r="C695" s="236"/>
      <c r="D695" s="230" t="s">
        <v>169</v>
      </c>
      <c r="E695" s="237" t="s">
        <v>1</v>
      </c>
      <c r="F695" s="238" t="s">
        <v>1940</v>
      </c>
      <c r="G695" s="236"/>
      <c r="H695" s="239">
        <v>88</v>
      </c>
      <c r="I695" s="240"/>
      <c r="J695" s="236"/>
      <c r="K695" s="236"/>
      <c r="L695" s="241"/>
      <c r="M695" s="242"/>
      <c r="N695" s="243"/>
      <c r="O695" s="243"/>
      <c r="P695" s="243"/>
      <c r="Q695" s="243"/>
      <c r="R695" s="243"/>
      <c r="S695" s="243"/>
      <c r="T695" s="24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5" t="s">
        <v>169</v>
      </c>
      <c r="AU695" s="245" t="s">
        <v>176</v>
      </c>
      <c r="AV695" s="13" t="s">
        <v>88</v>
      </c>
      <c r="AW695" s="13" t="s">
        <v>33</v>
      </c>
      <c r="AX695" s="13" t="s">
        <v>78</v>
      </c>
      <c r="AY695" s="245" t="s">
        <v>158</v>
      </c>
    </row>
    <row r="696" s="2" customFormat="1" ht="21.75" customHeight="1">
      <c r="A696" s="37"/>
      <c r="B696" s="38"/>
      <c r="C696" s="217" t="s">
        <v>971</v>
      </c>
      <c r="D696" s="217" t="s">
        <v>160</v>
      </c>
      <c r="E696" s="218" t="s">
        <v>1941</v>
      </c>
      <c r="F696" s="219" t="s">
        <v>1942</v>
      </c>
      <c r="G696" s="220" t="s">
        <v>199</v>
      </c>
      <c r="H696" s="221">
        <v>70</v>
      </c>
      <c r="I696" s="222"/>
      <c r="J696" s="223">
        <f>ROUND(I696*H696,2)</f>
        <v>0</v>
      </c>
      <c r="K696" s="219" t="s">
        <v>164</v>
      </c>
      <c r="L696" s="43"/>
      <c r="M696" s="224" t="s">
        <v>1</v>
      </c>
      <c r="N696" s="225" t="s">
        <v>43</v>
      </c>
      <c r="O696" s="90"/>
      <c r="P696" s="226">
        <f>O696*H696</f>
        <v>0</v>
      </c>
      <c r="Q696" s="226">
        <v>0.00060999999999999997</v>
      </c>
      <c r="R696" s="226">
        <f>Q696*H696</f>
        <v>0.042699999999999995</v>
      </c>
      <c r="S696" s="226">
        <v>0</v>
      </c>
      <c r="T696" s="227">
        <f>S696*H696</f>
        <v>0</v>
      </c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R696" s="228" t="s">
        <v>165</v>
      </c>
      <c r="AT696" s="228" t="s">
        <v>160</v>
      </c>
      <c r="AU696" s="228" t="s">
        <v>176</v>
      </c>
      <c r="AY696" s="16" t="s">
        <v>158</v>
      </c>
      <c r="BE696" s="229">
        <f>IF(N696="základní",J696,0)</f>
        <v>0</v>
      </c>
      <c r="BF696" s="229">
        <f>IF(N696="snížená",J696,0)</f>
        <v>0</v>
      </c>
      <c r="BG696" s="229">
        <f>IF(N696="zákl. přenesená",J696,0)</f>
        <v>0</v>
      </c>
      <c r="BH696" s="229">
        <f>IF(N696="sníž. přenesená",J696,0)</f>
        <v>0</v>
      </c>
      <c r="BI696" s="229">
        <f>IF(N696="nulová",J696,0)</f>
        <v>0</v>
      </c>
      <c r="BJ696" s="16" t="s">
        <v>86</v>
      </c>
      <c r="BK696" s="229">
        <f>ROUND(I696*H696,2)</f>
        <v>0</v>
      </c>
      <c r="BL696" s="16" t="s">
        <v>165</v>
      </c>
      <c r="BM696" s="228" t="s">
        <v>1943</v>
      </c>
    </row>
    <row r="697" s="2" customFormat="1">
      <c r="A697" s="37"/>
      <c r="B697" s="38"/>
      <c r="C697" s="39"/>
      <c r="D697" s="230" t="s">
        <v>167</v>
      </c>
      <c r="E697" s="39"/>
      <c r="F697" s="231" t="s">
        <v>1944</v>
      </c>
      <c r="G697" s="39"/>
      <c r="H697" s="39"/>
      <c r="I697" s="232"/>
      <c r="J697" s="39"/>
      <c r="K697" s="39"/>
      <c r="L697" s="43"/>
      <c r="M697" s="233"/>
      <c r="N697" s="234"/>
      <c r="O697" s="90"/>
      <c r="P697" s="90"/>
      <c r="Q697" s="90"/>
      <c r="R697" s="90"/>
      <c r="S697" s="90"/>
      <c r="T697" s="91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T697" s="16" t="s">
        <v>167</v>
      </c>
      <c r="AU697" s="16" t="s">
        <v>176</v>
      </c>
    </row>
    <row r="698" s="14" customFormat="1">
      <c r="A698" s="14"/>
      <c r="B698" s="246"/>
      <c r="C698" s="247"/>
      <c r="D698" s="230" t="s">
        <v>169</v>
      </c>
      <c r="E698" s="248" t="s">
        <v>1</v>
      </c>
      <c r="F698" s="249" t="s">
        <v>1945</v>
      </c>
      <c r="G698" s="247"/>
      <c r="H698" s="248" t="s">
        <v>1</v>
      </c>
      <c r="I698" s="250"/>
      <c r="J698" s="247"/>
      <c r="K698" s="247"/>
      <c r="L698" s="251"/>
      <c r="M698" s="252"/>
      <c r="N698" s="253"/>
      <c r="O698" s="253"/>
      <c r="P698" s="253"/>
      <c r="Q698" s="253"/>
      <c r="R698" s="253"/>
      <c r="S698" s="253"/>
      <c r="T698" s="25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5" t="s">
        <v>169</v>
      </c>
      <c r="AU698" s="255" t="s">
        <v>176</v>
      </c>
      <c r="AV698" s="14" t="s">
        <v>86</v>
      </c>
      <c r="AW698" s="14" t="s">
        <v>33</v>
      </c>
      <c r="AX698" s="14" t="s">
        <v>78</v>
      </c>
      <c r="AY698" s="255" t="s">
        <v>158</v>
      </c>
    </row>
    <row r="699" s="13" customFormat="1">
      <c r="A699" s="13"/>
      <c r="B699" s="235"/>
      <c r="C699" s="236"/>
      <c r="D699" s="230" t="s">
        <v>169</v>
      </c>
      <c r="E699" s="237" t="s">
        <v>1</v>
      </c>
      <c r="F699" s="238" t="s">
        <v>1946</v>
      </c>
      <c r="G699" s="236"/>
      <c r="H699" s="239">
        <v>70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5" t="s">
        <v>169</v>
      </c>
      <c r="AU699" s="245" t="s">
        <v>176</v>
      </c>
      <c r="AV699" s="13" t="s">
        <v>88</v>
      </c>
      <c r="AW699" s="13" t="s">
        <v>33</v>
      </c>
      <c r="AX699" s="13" t="s">
        <v>78</v>
      </c>
      <c r="AY699" s="245" t="s">
        <v>158</v>
      </c>
    </row>
    <row r="700" s="2" customFormat="1" ht="16.5" customHeight="1">
      <c r="A700" s="37"/>
      <c r="B700" s="38"/>
      <c r="C700" s="217" t="s">
        <v>978</v>
      </c>
      <c r="D700" s="217" t="s">
        <v>160</v>
      </c>
      <c r="E700" s="218" t="s">
        <v>1947</v>
      </c>
      <c r="F700" s="219" t="s">
        <v>1948</v>
      </c>
      <c r="G700" s="220" t="s">
        <v>199</v>
      </c>
      <c r="H700" s="221">
        <v>150</v>
      </c>
      <c r="I700" s="222"/>
      <c r="J700" s="223">
        <f>ROUND(I700*H700,2)</f>
        <v>0</v>
      </c>
      <c r="K700" s="219" t="s">
        <v>164</v>
      </c>
      <c r="L700" s="43"/>
      <c r="M700" s="224" t="s">
        <v>1</v>
      </c>
      <c r="N700" s="225" t="s">
        <v>43</v>
      </c>
      <c r="O700" s="90"/>
      <c r="P700" s="226">
        <f>O700*H700</f>
        <v>0</v>
      </c>
      <c r="Q700" s="226">
        <v>0</v>
      </c>
      <c r="R700" s="226">
        <f>Q700*H700</f>
        <v>0</v>
      </c>
      <c r="S700" s="226">
        <v>0</v>
      </c>
      <c r="T700" s="227">
        <f>S700*H700</f>
        <v>0</v>
      </c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R700" s="228" t="s">
        <v>165</v>
      </c>
      <c r="AT700" s="228" t="s">
        <v>160</v>
      </c>
      <c r="AU700" s="228" t="s">
        <v>176</v>
      </c>
      <c r="AY700" s="16" t="s">
        <v>158</v>
      </c>
      <c r="BE700" s="229">
        <f>IF(N700="základní",J700,0)</f>
        <v>0</v>
      </c>
      <c r="BF700" s="229">
        <f>IF(N700="snížená",J700,0)</f>
        <v>0</v>
      </c>
      <c r="BG700" s="229">
        <f>IF(N700="zákl. přenesená",J700,0)</f>
        <v>0</v>
      </c>
      <c r="BH700" s="229">
        <f>IF(N700="sníž. přenesená",J700,0)</f>
        <v>0</v>
      </c>
      <c r="BI700" s="229">
        <f>IF(N700="nulová",J700,0)</f>
        <v>0</v>
      </c>
      <c r="BJ700" s="16" t="s">
        <v>86</v>
      </c>
      <c r="BK700" s="229">
        <f>ROUND(I700*H700,2)</f>
        <v>0</v>
      </c>
      <c r="BL700" s="16" t="s">
        <v>165</v>
      </c>
      <c r="BM700" s="228" t="s">
        <v>1949</v>
      </c>
    </row>
    <row r="701" s="2" customFormat="1">
      <c r="A701" s="37"/>
      <c r="B701" s="38"/>
      <c r="C701" s="39"/>
      <c r="D701" s="230" t="s">
        <v>167</v>
      </c>
      <c r="E701" s="39"/>
      <c r="F701" s="231" t="s">
        <v>1950</v>
      </c>
      <c r="G701" s="39"/>
      <c r="H701" s="39"/>
      <c r="I701" s="232"/>
      <c r="J701" s="39"/>
      <c r="K701" s="39"/>
      <c r="L701" s="43"/>
      <c r="M701" s="233"/>
      <c r="N701" s="234"/>
      <c r="O701" s="90"/>
      <c r="P701" s="90"/>
      <c r="Q701" s="90"/>
      <c r="R701" s="90"/>
      <c r="S701" s="90"/>
      <c r="T701" s="91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T701" s="16" t="s">
        <v>167</v>
      </c>
      <c r="AU701" s="16" t="s">
        <v>176</v>
      </c>
    </row>
    <row r="702" s="14" customFormat="1">
      <c r="A702" s="14"/>
      <c r="B702" s="246"/>
      <c r="C702" s="247"/>
      <c r="D702" s="230" t="s">
        <v>169</v>
      </c>
      <c r="E702" s="248" t="s">
        <v>1</v>
      </c>
      <c r="F702" s="249" t="s">
        <v>1951</v>
      </c>
      <c r="G702" s="247"/>
      <c r="H702" s="248" t="s">
        <v>1</v>
      </c>
      <c r="I702" s="250"/>
      <c r="J702" s="247"/>
      <c r="K702" s="247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169</v>
      </c>
      <c r="AU702" s="255" t="s">
        <v>176</v>
      </c>
      <c r="AV702" s="14" t="s">
        <v>86</v>
      </c>
      <c r="AW702" s="14" t="s">
        <v>33</v>
      </c>
      <c r="AX702" s="14" t="s">
        <v>78</v>
      </c>
      <c r="AY702" s="255" t="s">
        <v>158</v>
      </c>
    </row>
    <row r="703" s="13" customFormat="1">
      <c r="A703" s="13"/>
      <c r="B703" s="235"/>
      <c r="C703" s="236"/>
      <c r="D703" s="230" t="s">
        <v>169</v>
      </c>
      <c r="E703" s="237" t="s">
        <v>1</v>
      </c>
      <c r="F703" s="238" t="s">
        <v>1952</v>
      </c>
      <c r="G703" s="236"/>
      <c r="H703" s="239">
        <v>150</v>
      </c>
      <c r="I703" s="240"/>
      <c r="J703" s="236"/>
      <c r="K703" s="236"/>
      <c r="L703" s="241"/>
      <c r="M703" s="242"/>
      <c r="N703" s="243"/>
      <c r="O703" s="243"/>
      <c r="P703" s="243"/>
      <c r="Q703" s="243"/>
      <c r="R703" s="243"/>
      <c r="S703" s="243"/>
      <c r="T703" s="24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5" t="s">
        <v>169</v>
      </c>
      <c r="AU703" s="245" t="s">
        <v>176</v>
      </c>
      <c r="AV703" s="13" t="s">
        <v>88</v>
      </c>
      <c r="AW703" s="13" t="s">
        <v>33</v>
      </c>
      <c r="AX703" s="13" t="s">
        <v>78</v>
      </c>
      <c r="AY703" s="245" t="s">
        <v>158</v>
      </c>
    </row>
    <row r="704" s="2" customFormat="1" ht="16.5" customHeight="1">
      <c r="A704" s="37"/>
      <c r="B704" s="38"/>
      <c r="C704" s="217" t="s">
        <v>983</v>
      </c>
      <c r="D704" s="217" t="s">
        <v>160</v>
      </c>
      <c r="E704" s="218" t="s">
        <v>1953</v>
      </c>
      <c r="F704" s="219" t="s">
        <v>1954</v>
      </c>
      <c r="G704" s="220" t="s">
        <v>199</v>
      </c>
      <c r="H704" s="221">
        <v>158</v>
      </c>
      <c r="I704" s="222"/>
      <c r="J704" s="223">
        <f>ROUND(I704*H704,2)</f>
        <v>0</v>
      </c>
      <c r="K704" s="219" t="s">
        <v>164</v>
      </c>
      <c r="L704" s="43"/>
      <c r="M704" s="224" t="s">
        <v>1</v>
      </c>
      <c r="N704" s="225" t="s">
        <v>43</v>
      </c>
      <c r="O704" s="90"/>
      <c r="P704" s="226">
        <f>O704*H704</f>
        <v>0</v>
      </c>
      <c r="Q704" s="226">
        <v>6.0000000000000002E-05</v>
      </c>
      <c r="R704" s="226">
        <f>Q704*H704</f>
        <v>0.0094800000000000006</v>
      </c>
      <c r="S704" s="226">
        <v>0</v>
      </c>
      <c r="T704" s="227">
        <f>S704*H704</f>
        <v>0</v>
      </c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R704" s="228" t="s">
        <v>165</v>
      </c>
      <c r="AT704" s="228" t="s">
        <v>160</v>
      </c>
      <c r="AU704" s="228" t="s">
        <v>176</v>
      </c>
      <c r="AY704" s="16" t="s">
        <v>158</v>
      </c>
      <c r="BE704" s="229">
        <f>IF(N704="základní",J704,0)</f>
        <v>0</v>
      </c>
      <c r="BF704" s="229">
        <f>IF(N704="snížená",J704,0)</f>
        <v>0</v>
      </c>
      <c r="BG704" s="229">
        <f>IF(N704="zákl. přenesená",J704,0)</f>
        <v>0</v>
      </c>
      <c r="BH704" s="229">
        <f>IF(N704="sníž. přenesená",J704,0)</f>
        <v>0</v>
      </c>
      <c r="BI704" s="229">
        <f>IF(N704="nulová",J704,0)</f>
        <v>0</v>
      </c>
      <c r="BJ704" s="16" t="s">
        <v>86</v>
      </c>
      <c r="BK704" s="229">
        <f>ROUND(I704*H704,2)</f>
        <v>0</v>
      </c>
      <c r="BL704" s="16" t="s">
        <v>165</v>
      </c>
      <c r="BM704" s="228" t="s">
        <v>1955</v>
      </c>
    </row>
    <row r="705" s="2" customFormat="1">
      <c r="A705" s="37"/>
      <c r="B705" s="38"/>
      <c r="C705" s="39"/>
      <c r="D705" s="230" t="s">
        <v>167</v>
      </c>
      <c r="E705" s="39"/>
      <c r="F705" s="231" t="s">
        <v>1956</v>
      </c>
      <c r="G705" s="39"/>
      <c r="H705" s="39"/>
      <c r="I705" s="232"/>
      <c r="J705" s="39"/>
      <c r="K705" s="39"/>
      <c r="L705" s="43"/>
      <c r="M705" s="233"/>
      <c r="N705" s="234"/>
      <c r="O705" s="90"/>
      <c r="P705" s="90"/>
      <c r="Q705" s="90"/>
      <c r="R705" s="90"/>
      <c r="S705" s="90"/>
      <c r="T705" s="91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T705" s="16" t="s">
        <v>167</v>
      </c>
      <c r="AU705" s="16" t="s">
        <v>176</v>
      </c>
    </row>
    <row r="706" s="14" customFormat="1">
      <c r="A706" s="14"/>
      <c r="B706" s="246"/>
      <c r="C706" s="247"/>
      <c r="D706" s="230" t="s">
        <v>169</v>
      </c>
      <c r="E706" s="248" t="s">
        <v>1</v>
      </c>
      <c r="F706" s="249" t="s">
        <v>1939</v>
      </c>
      <c r="G706" s="247"/>
      <c r="H706" s="248" t="s">
        <v>1</v>
      </c>
      <c r="I706" s="250"/>
      <c r="J706" s="247"/>
      <c r="K706" s="247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169</v>
      </c>
      <c r="AU706" s="255" t="s">
        <v>176</v>
      </c>
      <c r="AV706" s="14" t="s">
        <v>86</v>
      </c>
      <c r="AW706" s="14" t="s">
        <v>33</v>
      </c>
      <c r="AX706" s="14" t="s">
        <v>78</v>
      </c>
      <c r="AY706" s="255" t="s">
        <v>158</v>
      </c>
    </row>
    <row r="707" s="13" customFormat="1">
      <c r="A707" s="13"/>
      <c r="B707" s="235"/>
      <c r="C707" s="236"/>
      <c r="D707" s="230" t="s">
        <v>169</v>
      </c>
      <c r="E707" s="237" t="s">
        <v>1</v>
      </c>
      <c r="F707" s="238" t="s">
        <v>1940</v>
      </c>
      <c r="G707" s="236"/>
      <c r="H707" s="239">
        <v>88</v>
      </c>
      <c r="I707" s="240"/>
      <c r="J707" s="236"/>
      <c r="K707" s="236"/>
      <c r="L707" s="241"/>
      <c r="M707" s="242"/>
      <c r="N707" s="243"/>
      <c r="O707" s="243"/>
      <c r="P707" s="243"/>
      <c r="Q707" s="243"/>
      <c r="R707" s="243"/>
      <c r="S707" s="243"/>
      <c r="T707" s="24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5" t="s">
        <v>169</v>
      </c>
      <c r="AU707" s="245" t="s">
        <v>176</v>
      </c>
      <c r="AV707" s="13" t="s">
        <v>88</v>
      </c>
      <c r="AW707" s="13" t="s">
        <v>33</v>
      </c>
      <c r="AX707" s="13" t="s">
        <v>78</v>
      </c>
      <c r="AY707" s="245" t="s">
        <v>158</v>
      </c>
    </row>
    <row r="708" s="14" customFormat="1">
      <c r="A708" s="14"/>
      <c r="B708" s="246"/>
      <c r="C708" s="247"/>
      <c r="D708" s="230" t="s">
        <v>169</v>
      </c>
      <c r="E708" s="248" t="s">
        <v>1</v>
      </c>
      <c r="F708" s="249" t="s">
        <v>1945</v>
      </c>
      <c r="G708" s="247"/>
      <c r="H708" s="248" t="s">
        <v>1</v>
      </c>
      <c r="I708" s="250"/>
      <c r="J708" s="247"/>
      <c r="K708" s="247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169</v>
      </c>
      <c r="AU708" s="255" t="s">
        <v>176</v>
      </c>
      <c r="AV708" s="14" t="s">
        <v>86</v>
      </c>
      <c r="AW708" s="14" t="s">
        <v>33</v>
      </c>
      <c r="AX708" s="14" t="s">
        <v>78</v>
      </c>
      <c r="AY708" s="255" t="s">
        <v>158</v>
      </c>
    </row>
    <row r="709" s="13" customFormat="1">
      <c r="A709" s="13"/>
      <c r="B709" s="235"/>
      <c r="C709" s="236"/>
      <c r="D709" s="230" t="s">
        <v>169</v>
      </c>
      <c r="E709" s="237" t="s">
        <v>1</v>
      </c>
      <c r="F709" s="238" t="s">
        <v>1946</v>
      </c>
      <c r="G709" s="236"/>
      <c r="H709" s="239">
        <v>70</v>
      </c>
      <c r="I709" s="240"/>
      <c r="J709" s="236"/>
      <c r="K709" s="236"/>
      <c r="L709" s="241"/>
      <c r="M709" s="242"/>
      <c r="N709" s="243"/>
      <c r="O709" s="243"/>
      <c r="P709" s="243"/>
      <c r="Q709" s="243"/>
      <c r="R709" s="243"/>
      <c r="S709" s="243"/>
      <c r="T709" s="24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5" t="s">
        <v>169</v>
      </c>
      <c r="AU709" s="245" t="s">
        <v>176</v>
      </c>
      <c r="AV709" s="13" t="s">
        <v>88</v>
      </c>
      <c r="AW709" s="13" t="s">
        <v>33</v>
      </c>
      <c r="AX709" s="13" t="s">
        <v>78</v>
      </c>
      <c r="AY709" s="245" t="s">
        <v>158</v>
      </c>
    </row>
    <row r="710" s="2" customFormat="1" ht="16.5" customHeight="1">
      <c r="A710" s="37"/>
      <c r="B710" s="38"/>
      <c r="C710" s="217" t="s">
        <v>990</v>
      </c>
      <c r="D710" s="217" t="s">
        <v>160</v>
      </c>
      <c r="E710" s="218" t="s">
        <v>1957</v>
      </c>
      <c r="F710" s="219" t="s">
        <v>1958</v>
      </c>
      <c r="G710" s="220" t="s">
        <v>288</v>
      </c>
      <c r="H710" s="221">
        <v>742.5</v>
      </c>
      <c r="I710" s="222"/>
      <c r="J710" s="223">
        <f>ROUND(I710*H710,2)</f>
        <v>0</v>
      </c>
      <c r="K710" s="219" t="s">
        <v>164</v>
      </c>
      <c r="L710" s="43"/>
      <c r="M710" s="224" t="s">
        <v>1</v>
      </c>
      <c r="N710" s="225" t="s">
        <v>43</v>
      </c>
      <c r="O710" s="90"/>
      <c r="P710" s="226">
        <f>O710*H710</f>
        <v>0</v>
      </c>
      <c r="Q710" s="226">
        <v>0.01375</v>
      </c>
      <c r="R710" s="226">
        <f>Q710*H710</f>
        <v>10.209375</v>
      </c>
      <c r="S710" s="226">
        <v>0</v>
      </c>
      <c r="T710" s="227">
        <f>S710*H710</f>
        <v>0</v>
      </c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R710" s="228" t="s">
        <v>165</v>
      </c>
      <c r="AT710" s="228" t="s">
        <v>160</v>
      </c>
      <c r="AU710" s="228" t="s">
        <v>176</v>
      </c>
      <c r="AY710" s="16" t="s">
        <v>158</v>
      </c>
      <c r="BE710" s="229">
        <f>IF(N710="základní",J710,0)</f>
        <v>0</v>
      </c>
      <c r="BF710" s="229">
        <f>IF(N710="snížená",J710,0)</f>
        <v>0</v>
      </c>
      <c r="BG710" s="229">
        <f>IF(N710="zákl. přenesená",J710,0)</f>
        <v>0</v>
      </c>
      <c r="BH710" s="229">
        <f>IF(N710="sníž. přenesená",J710,0)</f>
        <v>0</v>
      </c>
      <c r="BI710" s="229">
        <f>IF(N710="nulová",J710,0)</f>
        <v>0</v>
      </c>
      <c r="BJ710" s="16" t="s">
        <v>86</v>
      </c>
      <c r="BK710" s="229">
        <f>ROUND(I710*H710,2)</f>
        <v>0</v>
      </c>
      <c r="BL710" s="16" t="s">
        <v>165</v>
      </c>
      <c r="BM710" s="228" t="s">
        <v>1959</v>
      </c>
    </row>
    <row r="711" s="2" customFormat="1">
      <c r="A711" s="37"/>
      <c r="B711" s="38"/>
      <c r="C711" s="39"/>
      <c r="D711" s="230" t="s">
        <v>167</v>
      </c>
      <c r="E711" s="39"/>
      <c r="F711" s="231" t="s">
        <v>1960</v>
      </c>
      <c r="G711" s="39"/>
      <c r="H711" s="39"/>
      <c r="I711" s="232"/>
      <c r="J711" s="39"/>
      <c r="K711" s="39"/>
      <c r="L711" s="43"/>
      <c r="M711" s="233"/>
      <c r="N711" s="234"/>
      <c r="O711" s="90"/>
      <c r="P711" s="90"/>
      <c r="Q711" s="90"/>
      <c r="R711" s="90"/>
      <c r="S711" s="90"/>
      <c r="T711" s="91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T711" s="16" t="s">
        <v>167</v>
      </c>
      <c r="AU711" s="16" t="s">
        <v>176</v>
      </c>
    </row>
    <row r="712" s="14" customFormat="1">
      <c r="A712" s="14"/>
      <c r="B712" s="246"/>
      <c r="C712" s="247"/>
      <c r="D712" s="230" t="s">
        <v>169</v>
      </c>
      <c r="E712" s="248" t="s">
        <v>1</v>
      </c>
      <c r="F712" s="249" t="s">
        <v>1961</v>
      </c>
      <c r="G712" s="247"/>
      <c r="H712" s="248" t="s">
        <v>1</v>
      </c>
      <c r="I712" s="250"/>
      <c r="J712" s="247"/>
      <c r="K712" s="247"/>
      <c r="L712" s="251"/>
      <c r="M712" s="252"/>
      <c r="N712" s="253"/>
      <c r="O712" s="253"/>
      <c r="P712" s="253"/>
      <c r="Q712" s="253"/>
      <c r="R712" s="253"/>
      <c r="S712" s="253"/>
      <c r="T712" s="25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5" t="s">
        <v>169</v>
      </c>
      <c r="AU712" s="255" t="s">
        <v>176</v>
      </c>
      <c r="AV712" s="14" t="s">
        <v>86</v>
      </c>
      <c r="AW712" s="14" t="s">
        <v>33</v>
      </c>
      <c r="AX712" s="14" t="s">
        <v>78</v>
      </c>
      <c r="AY712" s="255" t="s">
        <v>158</v>
      </c>
    </row>
    <row r="713" s="13" customFormat="1">
      <c r="A713" s="13"/>
      <c r="B713" s="235"/>
      <c r="C713" s="236"/>
      <c r="D713" s="230" t="s">
        <v>169</v>
      </c>
      <c r="E713" s="237" t="s">
        <v>1</v>
      </c>
      <c r="F713" s="238" t="s">
        <v>1962</v>
      </c>
      <c r="G713" s="236"/>
      <c r="H713" s="239">
        <v>742.5</v>
      </c>
      <c r="I713" s="240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5" t="s">
        <v>169</v>
      </c>
      <c r="AU713" s="245" t="s">
        <v>176</v>
      </c>
      <c r="AV713" s="13" t="s">
        <v>88</v>
      </c>
      <c r="AW713" s="13" t="s">
        <v>33</v>
      </c>
      <c r="AX713" s="13" t="s">
        <v>78</v>
      </c>
      <c r="AY713" s="245" t="s">
        <v>158</v>
      </c>
    </row>
    <row r="714" s="2" customFormat="1" ht="16.5" customHeight="1">
      <c r="A714" s="37"/>
      <c r="B714" s="38"/>
      <c r="C714" s="217" t="s">
        <v>996</v>
      </c>
      <c r="D714" s="217" t="s">
        <v>160</v>
      </c>
      <c r="E714" s="218" t="s">
        <v>1963</v>
      </c>
      <c r="F714" s="219" t="s">
        <v>1964</v>
      </c>
      <c r="G714" s="220" t="s">
        <v>199</v>
      </c>
      <c r="H714" s="221">
        <v>54</v>
      </c>
      <c r="I714" s="222"/>
      <c r="J714" s="223">
        <f>ROUND(I714*H714,2)</f>
        <v>0</v>
      </c>
      <c r="K714" s="219" t="s">
        <v>164</v>
      </c>
      <c r="L714" s="43"/>
      <c r="M714" s="224" t="s">
        <v>1</v>
      </c>
      <c r="N714" s="225" t="s">
        <v>43</v>
      </c>
      <c r="O714" s="90"/>
      <c r="P714" s="226">
        <f>O714*H714</f>
        <v>0</v>
      </c>
      <c r="Q714" s="226">
        <v>0</v>
      </c>
      <c r="R714" s="226">
        <f>Q714*H714</f>
        <v>0</v>
      </c>
      <c r="S714" s="226">
        <v>0</v>
      </c>
      <c r="T714" s="227">
        <f>S714*H714</f>
        <v>0</v>
      </c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R714" s="228" t="s">
        <v>165</v>
      </c>
      <c r="AT714" s="228" t="s">
        <v>160</v>
      </c>
      <c r="AU714" s="228" t="s">
        <v>176</v>
      </c>
      <c r="AY714" s="16" t="s">
        <v>158</v>
      </c>
      <c r="BE714" s="229">
        <f>IF(N714="základní",J714,0)</f>
        <v>0</v>
      </c>
      <c r="BF714" s="229">
        <f>IF(N714="snížená",J714,0)</f>
        <v>0</v>
      </c>
      <c r="BG714" s="229">
        <f>IF(N714="zákl. přenesená",J714,0)</f>
        <v>0</v>
      </c>
      <c r="BH714" s="229">
        <f>IF(N714="sníž. přenesená",J714,0)</f>
        <v>0</v>
      </c>
      <c r="BI714" s="229">
        <f>IF(N714="nulová",J714,0)</f>
        <v>0</v>
      </c>
      <c r="BJ714" s="16" t="s">
        <v>86</v>
      </c>
      <c r="BK714" s="229">
        <f>ROUND(I714*H714,2)</f>
        <v>0</v>
      </c>
      <c r="BL714" s="16" t="s">
        <v>165</v>
      </c>
      <c r="BM714" s="228" t="s">
        <v>1965</v>
      </c>
    </row>
    <row r="715" s="2" customFormat="1">
      <c r="A715" s="37"/>
      <c r="B715" s="38"/>
      <c r="C715" s="39"/>
      <c r="D715" s="230" t="s">
        <v>167</v>
      </c>
      <c r="E715" s="39"/>
      <c r="F715" s="231" t="s">
        <v>1966</v>
      </c>
      <c r="G715" s="39"/>
      <c r="H715" s="39"/>
      <c r="I715" s="232"/>
      <c r="J715" s="39"/>
      <c r="K715" s="39"/>
      <c r="L715" s="43"/>
      <c r="M715" s="233"/>
      <c r="N715" s="234"/>
      <c r="O715" s="90"/>
      <c r="P715" s="90"/>
      <c r="Q715" s="90"/>
      <c r="R715" s="90"/>
      <c r="S715" s="90"/>
      <c r="T715" s="91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T715" s="16" t="s">
        <v>167</v>
      </c>
      <c r="AU715" s="16" t="s">
        <v>176</v>
      </c>
    </row>
    <row r="716" s="14" customFormat="1">
      <c r="A716" s="14"/>
      <c r="B716" s="246"/>
      <c r="C716" s="247"/>
      <c r="D716" s="230" t="s">
        <v>169</v>
      </c>
      <c r="E716" s="248" t="s">
        <v>1</v>
      </c>
      <c r="F716" s="249" t="s">
        <v>1967</v>
      </c>
      <c r="G716" s="247"/>
      <c r="H716" s="248" t="s">
        <v>1</v>
      </c>
      <c r="I716" s="250"/>
      <c r="J716" s="247"/>
      <c r="K716" s="247"/>
      <c r="L716" s="251"/>
      <c r="M716" s="252"/>
      <c r="N716" s="253"/>
      <c r="O716" s="253"/>
      <c r="P716" s="253"/>
      <c r="Q716" s="253"/>
      <c r="R716" s="253"/>
      <c r="S716" s="253"/>
      <c r="T716" s="25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5" t="s">
        <v>169</v>
      </c>
      <c r="AU716" s="255" t="s">
        <v>176</v>
      </c>
      <c r="AV716" s="14" t="s">
        <v>86</v>
      </c>
      <c r="AW716" s="14" t="s">
        <v>33</v>
      </c>
      <c r="AX716" s="14" t="s">
        <v>78</v>
      </c>
      <c r="AY716" s="255" t="s">
        <v>158</v>
      </c>
    </row>
    <row r="717" s="13" customFormat="1">
      <c r="A717" s="13"/>
      <c r="B717" s="235"/>
      <c r="C717" s="236"/>
      <c r="D717" s="230" t="s">
        <v>169</v>
      </c>
      <c r="E717" s="237" t="s">
        <v>1</v>
      </c>
      <c r="F717" s="238" t="s">
        <v>1968</v>
      </c>
      <c r="G717" s="236"/>
      <c r="H717" s="239">
        <v>54</v>
      </c>
      <c r="I717" s="240"/>
      <c r="J717" s="236"/>
      <c r="K717" s="236"/>
      <c r="L717" s="241"/>
      <c r="M717" s="242"/>
      <c r="N717" s="243"/>
      <c r="O717" s="243"/>
      <c r="P717" s="243"/>
      <c r="Q717" s="243"/>
      <c r="R717" s="243"/>
      <c r="S717" s="243"/>
      <c r="T717" s="24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5" t="s">
        <v>169</v>
      </c>
      <c r="AU717" s="245" t="s">
        <v>176</v>
      </c>
      <c r="AV717" s="13" t="s">
        <v>88</v>
      </c>
      <c r="AW717" s="13" t="s">
        <v>33</v>
      </c>
      <c r="AX717" s="13" t="s">
        <v>78</v>
      </c>
      <c r="AY717" s="245" t="s">
        <v>158</v>
      </c>
    </row>
    <row r="718" s="2" customFormat="1" ht="21.75" customHeight="1">
      <c r="A718" s="37"/>
      <c r="B718" s="38"/>
      <c r="C718" s="217" t="s">
        <v>1002</v>
      </c>
      <c r="D718" s="217" t="s">
        <v>160</v>
      </c>
      <c r="E718" s="218" t="s">
        <v>1969</v>
      </c>
      <c r="F718" s="219" t="s">
        <v>1970</v>
      </c>
      <c r="G718" s="220" t="s">
        <v>412</v>
      </c>
      <c r="H718" s="221">
        <v>59</v>
      </c>
      <c r="I718" s="222"/>
      <c r="J718" s="223">
        <f>ROUND(I718*H718,2)</f>
        <v>0</v>
      </c>
      <c r="K718" s="219" t="s">
        <v>164</v>
      </c>
      <c r="L718" s="43"/>
      <c r="M718" s="224" t="s">
        <v>1</v>
      </c>
      <c r="N718" s="225" t="s">
        <v>43</v>
      </c>
      <c r="O718" s="90"/>
      <c r="P718" s="226">
        <f>O718*H718</f>
        <v>0</v>
      </c>
      <c r="Q718" s="226">
        <v>1.61679</v>
      </c>
      <c r="R718" s="226">
        <f>Q718*H718</f>
        <v>95.390609999999995</v>
      </c>
      <c r="S718" s="226">
        <v>0</v>
      </c>
      <c r="T718" s="227">
        <f>S718*H718</f>
        <v>0</v>
      </c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R718" s="228" t="s">
        <v>165</v>
      </c>
      <c r="AT718" s="228" t="s">
        <v>160</v>
      </c>
      <c r="AU718" s="228" t="s">
        <v>176</v>
      </c>
      <c r="AY718" s="16" t="s">
        <v>158</v>
      </c>
      <c r="BE718" s="229">
        <f>IF(N718="základní",J718,0)</f>
        <v>0</v>
      </c>
      <c r="BF718" s="229">
        <f>IF(N718="snížená",J718,0)</f>
        <v>0</v>
      </c>
      <c r="BG718" s="229">
        <f>IF(N718="zákl. přenesená",J718,0)</f>
        <v>0</v>
      </c>
      <c r="BH718" s="229">
        <f>IF(N718="sníž. přenesená",J718,0)</f>
        <v>0</v>
      </c>
      <c r="BI718" s="229">
        <f>IF(N718="nulová",J718,0)</f>
        <v>0</v>
      </c>
      <c r="BJ718" s="16" t="s">
        <v>86</v>
      </c>
      <c r="BK718" s="229">
        <f>ROUND(I718*H718,2)</f>
        <v>0</v>
      </c>
      <c r="BL718" s="16" t="s">
        <v>165</v>
      </c>
      <c r="BM718" s="228" t="s">
        <v>1971</v>
      </c>
    </row>
    <row r="719" s="2" customFormat="1">
      <c r="A719" s="37"/>
      <c r="B719" s="38"/>
      <c r="C719" s="39"/>
      <c r="D719" s="230" t="s">
        <v>167</v>
      </c>
      <c r="E719" s="39"/>
      <c r="F719" s="231" t="s">
        <v>1972</v>
      </c>
      <c r="G719" s="39"/>
      <c r="H719" s="39"/>
      <c r="I719" s="232"/>
      <c r="J719" s="39"/>
      <c r="K719" s="39"/>
      <c r="L719" s="43"/>
      <c r="M719" s="233"/>
      <c r="N719" s="234"/>
      <c r="O719" s="90"/>
      <c r="P719" s="90"/>
      <c r="Q719" s="90"/>
      <c r="R719" s="90"/>
      <c r="S719" s="90"/>
      <c r="T719" s="91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T719" s="16" t="s">
        <v>167</v>
      </c>
      <c r="AU719" s="16" t="s">
        <v>176</v>
      </c>
    </row>
    <row r="720" s="14" customFormat="1">
      <c r="A720" s="14"/>
      <c r="B720" s="246"/>
      <c r="C720" s="247"/>
      <c r="D720" s="230" t="s">
        <v>169</v>
      </c>
      <c r="E720" s="248" t="s">
        <v>1</v>
      </c>
      <c r="F720" s="249" t="s">
        <v>1973</v>
      </c>
      <c r="G720" s="247"/>
      <c r="H720" s="248" t="s">
        <v>1</v>
      </c>
      <c r="I720" s="250"/>
      <c r="J720" s="247"/>
      <c r="K720" s="247"/>
      <c r="L720" s="251"/>
      <c r="M720" s="252"/>
      <c r="N720" s="253"/>
      <c r="O720" s="253"/>
      <c r="P720" s="253"/>
      <c r="Q720" s="253"/>
      <c r="R720" s="253"/>
      <c r="S720" s="253"/>
      <c r="T720" s="25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5" t="s">
        <v>169</v>
      </c>
      <c r="AU720" s="255" t="s">
        <v>176</v>
      </c>
      <c r="AV720" s="14" t="s">
        <v>86</v>
      </c>
      <c r="AW720" s="14" t="s">
        <v>33</v>
      </c>
      <c r="AX720" s="14" t="s">
        <v>78</v>
      </c>
      <c r="AY720" s="255" t="s">
        <v>158</v>
      </c>
    </row>
    <row r="721" s="13" customFormat="1">
      <c r="A721" s="13"/>
      <c r="B721" s="235"/>
      <c r="C721" s="236"/>
      <c r="D721" s="230" t="s">
        <v>169</v>
      </c>
      <c r="E721" s="237" t="s">
        <v>1</v>
      </c>
      <c r="F721" s="238" t="s">
        <v>1974</v>
      </c>
      <c r="G721" s="236"/>
      <c r="H721" s="239">
        <v>59</v>
      </c>
      <c r="I721" s="240"/>
      <c r="J721" s="236"/>
      <c r="K721" s="236"/>
      <c r="L721" s="241"/>
      <c r="M721" s="242"/>
      <c r="N721" s="243"/>
      <c r="O721" s="243"/>
      <c r="P721" s="243"/>
      <c r="Q721" s="243"/>
      <c r="R721" s="243"/>
      <c r="S721" s="243"/>
      <c r="T721" s="24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5" t="s">
        <v>169</v>
      </c>
      <c r="AU721" s="245" t="s">
        <v>176</v>
      </c>
      <c r="AV721" s="13" t="s">
        <v>88</v>
      </c>
      <c r="AW721" s="13" t="s">
        <v>33</v>
      </c>
      <c r="AX721" s="13" t="s">
        <v>78</v>
      </c>
      <c r="AY721" s="245" t="s">
        <v>158</v>
      </c>
    </row>
    <row r="722" s="2" customFormat="1" ht="16.5" customHeight="1">
      <c r="A722" s="37"/>
      <c r="B722" s="38"/>
      <c r="C722" s="217" t="s">
        <v>1009</v>
      </c>
      <c r="D722" s="217" t="s">
        <v>160</v>
      </c>
      <c r="E722" s="218" t="s">
        <v>1975</v>
      </c>
      <c r="F722" s="219" t="s">
        <v>1976</v>
      </c>
      <c r="G722" s="220" t="s">
        <v>199</v>
      </c>
      <c r="H722" s="221">
        <v>24</v>
      </c>
      <c r="I722" s="222"/>
      <c r="J722" s="223">
        <f>ROUND(I722*H722,2)</f>
        <v>0</v>
      </c>
      <c r="K722" s="219" t="s">
        <v>164</v>
      </c>
      <c r="L722" s="43"/>
      <c r="M722" s="224" t="s">
        <v>1</v>
      </c>
      <c r="N722" s="225" t="s">
        <v>43</v>
      </c>
      <c r="O722" s="90"/>
      <c r="P722" s="226">
        <f>O722*H722</f>
        <v>0</v>
      </c>
      <c r="Q722" s="226">
        <v>0.59184000000000003</v>
      </c>
      <c r="R722" s="226">
        <f>Q722*H722</f>
        <v>14.204160000000002</v>
      </c>
      <c r="S722" s="226">
        <v>0</v>
      </c>
      <c r="T722" s="227">
        <f>S722*H722</f>
        <v>0</v>
      </c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R722" s="228" t="s">
        <v>165</v>
      </c>
      <c r="AT722" s="228" t="s">
        <v>160</v>
      </c>
      <c r="AU722" s="228" t="s">
        <v>176</v>
      </c>
      <c r="AY722" s="16" t="s">
        <v>158</v>
      </c>
      <c r="BE722" s="229">
        <f>IF(N722="základní",J722,0)</f>
        <v>0</v>
      </c>
      <c r="BF722" s="229">
        <f>IF(N722="snížená",J722,0)</f>
        <v>0</v>
      </c>
      <c r="BG722" s="229">
        <f>IF(N722="zákl. přenesená",J722,0)</f>
        <v>0</v>
      </c>
      <c r="BH722" s="229">
        <f>IF(N722="sníž. přenesená",J722,0)</f>
        <v>0</v>
      </c>
      <c r="BI722" s="229">
        <f>IF(N722="nulová",J722,0)</f>
        <v>0</v>
      </c>
      <c r="BJ722" s="16" t="s">
        <v>86</v>
      </c>
      <c r="BK722" s="229">
        <f>ROUND(I722*H722,2)</f>
        <v>0</v>
      </c>
      <c r="BL722" s="16" t="s">
        <v>165</v>
      </c>
      <c r="BM722" s="228" t="s">
        <v>1977</v>
      </c>
    </row>
    <row r="723" s="2" customFormat="1">
      <c r="A723" s="37"/>
      <c r="B723" s="38"/>
      <c r="C723" s="39"/>
      <c r="D723" s="230" t="s">
        <v>167</v>
      </c>
      <c r="E723" s="39"/>
      <c r="F723" s="231" t="s">
        <v>1978</v>
      </c>
      <c r="G723" s="39"/>
      <c r="H723" s="39"/>
      <c r="I723" s="232"/>
      <c r="J723" s="39"/>
      <c r="K723" s="39"/>
      <c r="L723" s="43"/>
      <c r="M723" s="233"/>
      <c r="N723" s="234"/>
      <c r="O723" s="90"/>
      <c r="P723" s="90"/>
      <c r="Q723" s="90"/>
      <c r="R723" s="90"/>
      <c r="S723" s="90"/>
      <c r="T723" s="91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T723" s="16" t="s">
        <v>167</v>
      </c>
      <c r="AU723" s="16" t="s">
        <v>176</v>
      </c>
    </row>
    <row r="724" s="14" customFormat="1">
      <c r="A724" s="14"/>
      <c r="B724" s="246"/>
      <c r="C724" s="247"/>
      <c r="D724" s="230" t="s">
        <v>169</v>
      </c>
      <c r="E724" s="248" t="s">
        <v>1</v>
      </c>
      <c r="F724" s="249" t="s">
        <v>1979</v>
      </c>
      <c r="G724" s="247"/>
      <c r="H724" s="248" t="s">
        <v>1</v>
      </c>
      <c r="I724" s="250"/>
      <c r="J724" s="247"/>
      <c r="K724" s="247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169</v>
      </c>
      <c r="AU724" s="255" t="s">
        <v>176</v>
      </c>
      <c r="AV724" s="14" t="s">
        <v>86</v>
      </c>
      <c r="AW724" s="14" t="s">
        <v>33</v>
      </c>
      <c r="AX724" s="14" t="s">
        <v>78</v>
      </c>
      <c r="AY724" s="255" t="s">
        <v>158</v>
      </c>
    </row>
    <row r="725" s="13" customFormat="1">
      <c r="A725" s="13"/>
      <c r="B725" s="235"/>
      <c r="C725" s="236"/>
      <c r="D725" s="230" t="s">
        <v>169</v>
      </c>
      <c r="E725" s="237" t="s">
        <v>1</v>
      </c>
      <c r="F725" s="238" t="s">
        <v>1980</v>
      </c>
      <c r="G725" s="236"/>
      <c r="H725" s="239">
        <v>24</v>
      </c>
      <c r="I725" s="240"/>
      <c r="J725" s="236"/>
      <c r="K725" s="236"/>
      <c r="L725" s="241"/>
      <c r="M725" s="242"/>
      <c r="N725" s="243"/>
      <c r="O725" s="243"/>
      <c r="P725" s="243"/>
      <c r="Q725" s="243"/>
      <c r="R725" s="243"/>
      <c r="S725" s="243"/>
      <c r="T725" s="24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5" t="s">
        <v>169</v>
      </c>
      <c r="AU725" s="245" t="s">
        <v>176</v>
      </c>
      <c r="AV725" s="13" t="s">
        <v>88</v>
      </c>
      <c r="AW725" s="13" t="s">
        <v>33</v>
      </c>
      <c r="AX725" s="13" t="s">
        <v>78</v>
      </c>
      <c r="AY725" s="245" t="s">
        <v>158</v>
      </c>
    </row>
    <row r="726" s="2" customFormat="1" ht="16.5" customHeight="1">
      <c r="A726" s="37"/>
      <c r="B726" s="38"/>
      <c r="C726" s="256" t="s">
        <v>1015</v>
      </c>
      <c r="D726" s="256" t="s">
        <v>255</v>
      </c>
      <c r="E726" s="257" t="s">
        <v>1981</v>
      </c>
      <c r="F726" s="258" t="s">
        <v>1982</v>
      </c>
      <c r="G726" s="259" t="s">
        <v>412</v>
      </c>
      <c r="H726" s="260">
        <v>6</v>
      </c>
      <c r="I726" s="261"/>
      <c r="J726" s="262">
        <f>ROUND(I726*H726,2)</f>
        <v>0</v>
      </c>
      <c r="K726" s="258" t="s">
        <v>164</v>
      </c>
      <c r="L726" s="263"/>
      <c r="M726" s="264" t="s">
        <v>1</v>
      </c>
      <c r="N726" s="265" t="s">
        <v>43</v>
      </c>
      <c r="O726" s="90"/>
      <c r="P726" s="226">
        <f>O726*H726</f>
        <v>0</v>
      </c>
      <c r="Q726" s="226">
        <v>0.34699999999999998</v>
      </c>
      <c r="R726" s="226">
        <f>Q726*H726</f>
        <v>2.0819999999999999</v>
      </c>
      <c r="S726" s="226">
        <v>0</v>
      </c>
      <c r="T726" s="227">
        <f>S726*H726</f>
        <v>0</v>
      </c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R726" s="228" t="s">
        <v>213</v>
      </c>
      <c r="AT726" s="228" t="s">
        <v>255</v>
      </c>
      <c r="AU726" s="228" t="s">
        <v>176</v>
      </c>
      <c r="AY726" s="16" t="s">
        <v>158</v>
      </c>
      <c r="BE726" s="229">
        <f>IF(N726="základní",J726,0)</f>
        <v>0</v>
      </c>
      <c r="BF726" s="229">
        <f>IF(N726="snížená",J726,0)</f>
        <v>0</v>
      </c>
      <c r="BG726" s="229">
        <f>IF(N726="zákl. přenesená",J726,0)</f>
        <v>0</v>
      </c>
      <c r="BH726" s="229">
        <f>IF(N726="sníž. přenesená",J726,0)</f>
        <v>0</v>
      </c>
      <c r="BI726" s="229">
        <f>IF(N726="nulová",J726,0)</f>
        <v>0</v>
      </c>
      <c r="BJ726" s="16" t="s">
        <v>86</v>
      </c>
      <c r="BK726" s="229">
        <f>ROUND(I726*H726,2)</f>
        <v>0</v>
      </c>
      <c r="BL726" s="16" t="s">
        <v>165</v>
      </c>
      <c r="BM726" s="228" t="s">
        <v>1983</v>
      </c>
    </row>
    <row r="727" s="2" customFormat="1">
      <c r="A727" s="37"/>
      <c r="B727" s="38"/>
      <c r="C727" s="39"/>
      <c r="D727" s="230" t="s">
        <v>167</v>
      </c>
      <c r="E727" s="39"/>
      <c r="F727" s="231" t="s">
        <v>1982</v>
      </c>
      <c r="G727" s="39"/>
      <c r="H727" s="39"/>
      <c r="I727" s="232"/>
      <c r="J727" s="39"/>
      <c r="K727" s="39"/>
      <c r="L727" s="43"/>
      <c r="M727" s="233"/>
      <c r="N727" s="234"/>
      <c r="O727" s="90"/>
      <c r="P727" s="90"/>
      <c r="Q727" s="90"/>
      <c r="R727" s="90"/>
      <c r="S727" s="90"/>
      <c r="T727" s="91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T727" s="16" t="s">
        <v>167</v>
      </c>
      <c r="AU727" s="16" t="s">
        <v>176</v>
      </c>
    </row>
    <row r="728" s="13" customFormat="1">
      <c r="A728" s="13"/>
      <c r="B728" s="235"/>
      <c r="C728" s="236"/>
      <c r="D728" s="230" t="s">
        <v>169</v>
      </c>
      <c r="E728" s="237" t="s">
        <v>1</v>
      </c>
      <c r="F728" s="238" t="s">
        <v>1984</v>
      </c>
      <c r="G728" s="236"/>
      <c r="H728" s="239">
        <v>6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169</v>
      </c>
      <c r="AU728" s="245" t="s">
        <v>176</v>
      </c>
      <c r="AV728" s="13" t="s">
        <v>88</v>
      </c>
      <c r="AW728" s="13" t="s">
        <v>33</v>
      </c>
      <c r="AX728" s="13" t="s">
        <v>78</v>
      </c>
      <c r="AY728" s="245" t="s">
        <v>158</v>
      </c>
    </row>
    <row r="729" s="2" customFormat="1" ht="16.5" customHeight="1">
      <c r="A729" s="37"/>
      <c r="B729" s="38"/>
      <c r="C729" s="256" t="s">
        <v>1022</v>
      </c>
      <c r="D729" s="256" t="s">
        <v>255</v>
      </c>
      <c r="E729" s="257" t="s">
        <v>1985</v>
      </c>
      <c r="F729" s="258" t="s">
        <v>1986</v>
      </c>
      <c r="G729" s="259" t="s">
        <v>412</v>
      </c>
      <c r="H729" s="260">
        <v>6</v>
      </c>
      <c r="I729" s="261"/>
      <c r="J729" s="262">
        <f>ROUND(I729*H729,2)</f>
        <v>0</v>
      </c>
      <c r="K729" s="258" t="s">
        <v>164</v>
      </c>
      <c r="L729" s="263"/>
      <c r="M729" s="264" t="s">
        <v>1</v>
      </c>
      <c r="N729" s="265" t="s">
        <v>43</v>
      </c>
      <c r="O729" s="90"/>
      <c r="P729" s="226">
        <f>O729*H729</f>
        <v>0</v>
      </c>
      <c r="Q729" s="226">
        <v>0.39400000000000002</v>
      </c>
      <c r="R729" s="226">
        <f>Q729*H729</f>
        <v>2.3639999999999999</v>
      </c>
      <c r="S729" s="226">
        <v>0</v>
      </c>
      <c r="T729" s="227">
        <f>S729*H729</f>
        <v>0</v>
      </c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R729" s="228" t="s">
        <v>213</v>
      </c>
      <c r="AT729" s="228" t="s">
        <v>255</v>
      </c>
      <c r="AU729" s="228" t="s">
        <v>176</v>
      </c>
      <c r="AY729" s="16" t="s">
        <v>158</v>
      </c>
      <c r="BE729" s="229">
        <f>IF(N729="základní",J729,0)</f>
        <v>0</v>
      </c>
      <c r="BF729" s="229">
        <f>IF(N729="snížená",J729,0)</f>
        <v>0</v>
      </c>
      <c r="BG729" s="229">
        <f>IF(N729="zákl. přenesená",J729,0)</f>
        <v>0</v>
      </c>
      <c r="BH729" s="229">
        <f>IF(N729="sníž. přenesená",J729,0)</f>
        <v>0</v>
      </c>
      <c r="BI729" s="229">
        <f>IF(N729="nulová",J729,0)</f>
        <v>0</v>
      </c>
      <c r="BJ729" s="16" t="s">
        <v>86</v>
      </c>
      <c r="BK729" s="229">
        <f>ROUND(I729*H729,2)</f>
        <v>0</v>
      </c>
      <c r="BL729" s="16" t="s">
        <v>165</v>
      </c>
      <c r="BM729" s="228" t="s">
        <v>1987</v>
      </c>
    </row>
    <row r="730" s="2" customFormat="1">
      <c r="A730" s="37"/>
      <c r="B730" s="38"/>
      <c r="C730" s="39"/>
      <c r="D730" s="230" t="s">
        <v>167</v>
      </c>
      <c r="E730" s="39"/>
      <c r="F730" s="231" t="s">
        <v>1986</v>
      </c>
      <c r="G730" s="39"/>
      <c r="H730" s="39"/>
      <c r="I730" s="232"/>
      <c r="J730" s="39"/>
      <c r="K730" s="39"/>
      <c r="L730" s="43"/>
      <c r="M730" s="233"/>
      <c r="N730" s="234"/>
      <c r="O730" s="90"/>
      <c r="P730" s="90"/>
      <c r="Q730" s="90"/>
      <c r="R730" s="90"/>
      <c r="S730" s="90"/>
      <c r="T730" s="91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T730" s="16" t="s">
        <v>167</v>
      </c>
      <c r="AU730" s="16" t="s">
        <v>176</v>
      </c>
    </row>
    <row r="731" s="13" customFormat="1">
      <c r="A731" s="13"/>
      <c r="B731" s="235"/>
      <c r="C731" s="236"/>
      <c r="D731" s="230" t="s">
        <v>169</v>
      </c>
      <c r="E731" s="237" t="s">
        <v>1</v>
      </c>
      <c r="F731" s="238" t="s">
        <v>1988</v>
      </c>
      <c r="G731" s="236"/>
      <c r="H731" s="239">
        <v>6</v>
      </c>
      <c r="I731" s="240"/>
      <c r="J731" s="236"/>
      <c r="K731" s="236"/>
      <c r="L731" s="241"/>
      <c r="M731" s="242"/>
      <c r="N731" s="243"/>
      <c r="O731" s="243"/>
      <c r="P731" s="243"/>
      <c r="Q731" s="243"/>
      <c r="R731" s="243"/>
      <c r="S731" s="243"/>
      <c r="T731" s="24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5" t="s">
        <v>169</v>
      </c>
      <c r="AU731" s="245" t="s">
        <v>176</v>
      </c>
      <c r="AV731" s="13" t="s">
        <v>88</v>
      </c>
      <c r="AW731" s="13" t="s">
        <v>33</v>
      </c>
      <c r="AX731" s="13" t="s">
        <v>78</v>
      </c>
      <c r="AY731" s="245" t="s">
        <v>158</v>
      </c>
    </row>
    <row r="732" s="2" customFormat="1" ht="16.5" customHeight="1">
      <c r="A732" s="37"/>
      <c r="B732" s="38"/>
      <c r="C732" s="256" t="s">
        <v>1028</v>
      </c>
      <c r="D732" s="256" t="s">
        <v>255</v>
      </c>
      <c r="E732" s="257" t="s">
        <v>1989</v>
      </c>
      <c r="F732" s="258" t="s">
        <v>1990</v>
      </c>
      <c r="G732" s="259" t="s">
        <v>412</v>
      </c>
      <c r="H732" s="260">
        <v>12</v>
      </c>
      <c r="I732" s="261"/>
      <c r="J732" s="262">
        <f>ROUND(I732*H732,2)</f>
        <v>0</v>
      </c>
      <c r="K732" s="258" t="s">
        <v>164</v>
      </c>
      <c r="L732" s="263"/>
      <c r="M732" s="264" t="s">
        <v>1</v>
      </c>
      <c r="N732" s="265" t="s">
        <v>43</v>
      </c>
      <c r="O732" s="90"/>
      <c r="P732" s="226">
        <f>O732*H732</f>
        <v>0</v>
      </c>
      <c r="Q732" s="226">
        <v>0.075999999999999998</v>
      </c>
      <c r="R732" s="226">
        <f>Q732*H732</f>
        <v>0.91199999999999992</v>
      </c>
      <c r="S732" s="226">
        <v>0</v>
      </c>
      <c r="T732" s="227">
        <f>S732*H732</f>
        <v>0</v>
      </c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R732" s="228" t="s">
        <v>213</v>
      </c>
      <c r="AT732" s="228" t="s">
        <v>255</v>
      </c>
      <c r="AU732" s="228" t="s">
        <v>176</v>
      </c>
      <c r="AY732" s="16" t="s">
        <v>158</v>
      </c>
      <c r="BE732" s="229">
        <f>IF(N732="základní",J732,0)</f>
        <v>0</v>
      </c>
      <c r="BF732" s="229">
        <f>IF(N732="snížená",J732,0)</f>
        <v>0</v>
      </c>
      <c r="BG732" s="229">
        <f>IF(N732="zákl. přenesená",J732,0)</f>
        <v>0</v>
      </c>
      <c r="BH732" s="229">
        <f>IF(N732="sníž. přenesená",J732,0)</f>
        <v>0</v>
      </c>
      <c r="BI732" s="229">
        <f>IF(N732="nulová",J732,0)</f>
        <v>0</v>
      </c>
      <c r="BJ732" s="16" t="s">
        <v>86</v>
      </c>
      <c r="BK732" s="229">
        <f>ROUND(I732*H732,2)</f>
        <v>0</v>
      </c>
      <c r="BL732" s="16" t="s">
        <v>165</v>
      </c>
      <c r="BM732" s="228" t="s">
        <v>1991</v>
      </c>
    </row>
    <row r="733" s="2" customFormat="1">
      <c r="A733" s="37"/>
      <c r="B733" s="38"/>
      <c r="C733" s="39"/>
      <c r="D733" s="230" t="s">
        <v>167</v>
      </c>
      <c r="E733" s="39"/>
      <c r="F733" s="231" t="s">
        <v>1990</v>
      </c>
      <c r="G733" s="39"/>
      <c r="H733" s="39"/>
      <c r="I733" s="232"/>
      <c r="J733" s="39"/>
      <c r="K733" s="39"/>
      <c r="L733" s="43"/>
      <c r="M733" s="233"/>
      <c r="N733" s="234"/>
      <c r="O733" s="90"/>
      <c r="P733" s="90"/>
      <c r="Q733" s="90"/>
      <c r="R733" s="90"/>
      <c r="S733" s="90"/>
      <c r="T733" s="91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T733" s="16" t="s">
        <v>167</v>
      </c>
      <c r="AU733" s="16" t="s">
        <v>176</v>
      </c>
    </row>
    <row r="734" s="13" customFormat="1">
      <c r="A734" s="13"/>
      <c r="B734" s="235"/>
      <c r="C734" s="236"/>
      <c r="D734" s="230" t="s">
        <v>169</v>
      </c>
      <c r="E734" s="237" t="s">
        <v>1</v>
      </c>
      <c r="F734" s="238" t="s">
        <v>1992</v>
      </c>
      <c r="G734" s="236"/>
      <c r="H734" s="239">
        <v>12</v>
      </c>
      <c r="I734" s="240"/>
      <c r="J734" s="236"/>
      <c r="K734" s="236"/>
      <c r="L734" s="241"/>
      <c r="M734" s="242"/>
      <c r="N734" s="243"/>
      <c r="O734" s="243"/>
      <c r="P734" s="243"/>
      <c r="Q734" s="243"/>
      <c r="R734" s="243"/>
      <c r="S734" s="243"/>
      <c r="T734" s="24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5" t="s">
        <v>169</v>
      </c>
      <c r="AU734" s="245" t="s">
        <v>176</v>
      </c>
      <c r="AV734" s="13" t="s">
        <v>88</v>
      </c>
      <c r="AW734" s="13" t="s">
        <v>33</v>
      </c>
      <c r="AX734" s="13" t="s">
        <v>78</v>
      </c>
      <c r="AY734" s="245" t="s">
        <v>158</v>
      </c>
    </row>
    <row r="735" s="2" customFormat="1" ht="16.5" customHeight="1">
      <c r="A735" s="37"/>
      <c r="B735" s="38"/>
      <c r="C735" s="217" t="s">
        <v>1035</v>
      </c>
      <c r="D735" s="217" t="s">
        <v>160</v>
      </c>
      <c r="E735" s="218" t="s">
        <v>1993</v>
      </c>
      <c r="F735" s="219" t="s">
        <v>1994</v>
      </c>
      <c r="G735" s="220" t="s">
        <v>288</v>
      </c>
      <c r="H735" s="221">
        <v>208</v>
      </c>
      <c r="I735" s="222"/>
      <c r="J735" s="223">
        <f>ROUND(I735*H735,2)</f>
        <v>0</v>
      </c>
      <c r="K735" s="219" t="s">
        <v>164</v>
      </c>
      <c r="L735" s="43"/>
      <c r="M735" s="224" t="s">
        <v>1</v>
      </c>
      <c r="N735" s="225" t="s">
        <v>43</v>
      </c>
      <c r="O735" s="90"/>
      <c r="P735" s="226">
        <f>O735*H735</f>
        <v>0</v>
      </c>
      <c r="Q735" s="226">
        <v>0</v>
      </c>
      <c r="R735" s="226">
        <f>Q735*H735</f>
        <v>0</v>
      </c>
      <c r="S735" s="226">
        <v>0.02</v>
      </c>
      <c r="T735" s="227">
        <f>S735*H735</f>
        <v>4.1600000000000001</v>
      </c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R735" s="228" t="s">
        <v>165</v>
      </c>
      <c r="AT735" s="228" t="s">
        <v>160</v>
      </c>
      <c r="AU735" s="228" t="s">
        <v>176</v>
      </c>
      <c r="AY735" s="16" t="s">
        <v>158</v>
      </c>
      <c r="BE735" s="229">
        <f>IF(N735="základní",J735,0)</f>
        <v>0</v>
      </c>
      <c r="BF735" s="229">
        <f>IF(N735="snížená",J735,0)</f>
        <v>0</v>
      </c>
      <c r="BG735" s="229">
        <f>IF(N735="zákl. přenesená",J735,0)</f>
        <v>0</v>
      </c>
      <c r="BH735" s="229">
        <f>IF(N735="sníž. přenesená",J735,0)</f>
        <v>0</v>
      </c>
      <c r="BI735" s="229">
        <f>IF(N735="nulová",J735,0)</f>
        <v>0</v>
      </c>
      <c r="BJ735" s="16" t="s">
        <v>86</v>
      </c>
      <c r="BK735" s="229">
        <f>ROUND(I735*H735,2)</f>
        <v>0</v>
      </c>
      <c r="BL735" s="16" t="s">
        <v>165</v>
      </c>
      <c r="BM735" s="228" t="s">
        <v>1995</v>
      </c>
    </row>
    <row r="736" s="2" customFormat="1">
      <c r="A736" s="37"/>
      <c r="B736" s="38"/>
      <c r="C736" s="39"/>
      <c r="D736" s="230" t="s">
        <v>167</v>
      </c>
      <c r="E736" s="39"/>
      <c r="F736" s="231" t="s">
        <v>1996</v>
      </c>
      <c r="G736" s="39"/>
      <c r="H736" s="39"/>
      <c r="I736" s="232"/>
      <c r="J736" s="39"/>
      <c r="K736" s="39"/>
      <c r="L736" s="43"/>
      <c r="M736" s="233"/>
      <c r="N736" s="234"/>
      <c r="O736" s="90"/>
      <c r="P736" s="90"/>
      <c r="Q736" s="90"/>
      <c r="R736" s="90"/>
      <c r="S736" s="90"/>
      <c r="T736" s="91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T736" s="16" t="s">
        <v>167</v>
      </c>
      <c r="AU736" s="16" t="s">
        <v>176</v>
      </c>
    </row>
    <row r="737" s="14" customFormat="1">
      <c r="A737" s="14"/>
      <c r="B737" s="246"/>
      <c r="C737" s="247"/>
      <c r="D737" s="230" t="s">
        <v>169</v>
      </c>
      <c r="E737" s="248" t="s">
        <v>1</v>
      </c>
      <c r="F737" s="249" t="s">
        <v>1997</v>
      </c>
      <c r="G737" s="247"/>
      <c r="H737" s="248" t="s">
        <v>1</v>
      </c>
      <c r="I737" s="250"/>
      <c r="J737" s="247"/>
      <c r="K737" s="247"/>
      <c r="L737" s="251"/>
      <c r="M737" s="252"/>
      <c r="N737" s="253"/>
      <c r="O737" s="253"/>
      <c r="P737" s="253"/>
      <c r="Q737" s="253"/>
      <c r="R737" s="253"/>
      <c r="S737" s="253"/>
      <c r="T737" s="25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5" t="s">
        <v>169</v>
      </c>
      <c r="AU737" s="255" t="s">
        <v>176</v>
      </c>
      <c r="AV737" s="14" t="s">
        <v>86</v>
      </c>
      <c r="AW737" s="14" t="s">
        <v>33</v>
      </c>
      <c r="AX737" s="14" t="s">
        <v>78</v>
      </c>
      <c r="AY737" s="255" t="s">
        <v>158</v>
      </c>
    </row>
    <row r="738" s="13" customFormat="1">
      <c r="A738" s="13"/>
      <c r="B738" s="235"/>
      <c r="C738" s="236"/>
      <c r="D738" s="230" t="s">
        <v>169</v>
      </c>
      <c r="E738" s="237" t="s">
        <v>1</v>
      </c>
      <c r="F738" s="238" t="s">
        <v>1998</v>
      </c>
      <c r="G738" s="236"/>
      <c r="H738" s="239">
        <v>208</v>
      </c>
      <c r="I738" s="240"/>
      <c r="J738" s="236"/>
      <c r="K738" s="236"/>
      <c r="L738" s="241"/>
      <c r="M738" s="242"/>
      <c r="N738" s="243"/>
      <c r="O738" s="243"/>
      <c r="P738" s="243"/>
      <c r="Q738" s="243"/>
      <c r="R738" s="243"/>
      <c r="S738" s="243"/>
      <c r="T738" s="24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5" t="s">
        <v>169</v>
      </c>
      <c r="AU738" s="245" t="s">
        <v>176</v>
      </c>
      <c r="AV738" s="13" t="s">
        <v>88</v>
      </c>
      <c r="AW738" s="13" t="s">
        <v>33</v>
      </c>
      <c r="AX738" s="13" t="s">
        <v>78</v>
      </c>
      <c r="AY738" s="245" t="s">
        <v>158</v>
      </c>
    </row>
    <row r="739" s="2" customFormat="1" ht="16.5" customHeight="1">
      <c r="A739" s="37"/>
      <c r="B739" s="38"/>
      <c r="C739" s="217" t="s">
        <v>1042</v>
      </c>
      <c r="D739" s="217" t="s">
        <v>160</v>
      </c>
      <c r="E739" s="218" t="s">
        <v>1999</v>
      </c>
      <c r="F739" s="219" t="s">
        <v>2000</v>
      </c>
      <c r="G739" s="220" t="s">
        <v>288</v>
      </c>
      <c r="H739" s="221">
        <v>1540</v>
      </c>
      <c r="I739" s="222"/>
      <c r="J739" s="223">
        <f>ROUND(I739*H739,2)</f>
        <v>0</v>
      </c>
      <c r="K739" s="219" t="s">
        <v>164</v>
      </c>
      <c r="L739" s="43"/>
      <c r="M739" s="224" t="s">
        <v>1</v>
      </c>
      <c r="N739" s="225" t="s">
        <v>43</v>
      </c>
      <c r="O739" s="90"/>
      <c r="P739" s="226">
        <f>O739*H739</f>
        <v>0</v>
      </c>
      <c r="Q739" s="226">
        <v>0</v>
      </c>
      <c r="R739" s="226">
        <f>Q739*H739</f>
        <v>0</v>
      </c>
      <c r="S739" s="226">
        <v>0.02</v>
      </c>
      <c r="T739" s="227">
        <f>S739*H739</f>
        <v>30.800000000000001</v>
      </c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R739" s="228" t="s">
        <v>165</v>
      </c>
      <c r="AT739" s="228" t="s">
        <v>160</v>
      </c>
      <c r="AU739" s="228" t="s">
        <v>176</v>
      </c>
      <c r="AY739" s="16" t="s">
        <v>158</v>
      </c>
      <c r="BE739" s="229">
        <f>IF(N739="základní",J739,0)</f>
        <v>0</v>
      </c>
      <c r="BF739" s="229">
        <f>IF(N739="snížená",J739,0)</f>
        <v>0</v>
      </c>
      <c r="BG739" s="229">
        <f>IF(N739="zákl. přenesená",J739,0)</f>
        <v>0</v>
      </c>
      <c r="BH739" s="229">
        <f>IF(N739="sníž. přenesená",J739,0)</f>
        <v>0</v>
      </c>
      <c r="BI739" s="229">
        <f>IF(N739="nulová",J739,0)</f>
        <v>0</v>
      </c>
      <c r="BJ739" s="16" t="s">
        <v>86</v>
      </c>
      <c r="BK739" s="229">
        <f>ROUND(I739*H739,2)</f>
        <v>0</v>
      </c>
      <c r="BL739" s="16" t="s">
        <v>165</v>
      </c>
      <c r="BM739" s="228" t="s">
        <v>2001</v>
      </c>
    </row>
    <row r="740" s="2" customFormat="1">
      <c r="A740" s="37"/>
      <c r="B740" s="38"/>
      <c r="C740" s="39"/>
      <c r="D740" s="230" t="s">
        <v>167</v>
      </c>
      <c r="E740" s="39"/>
      <c r="F740" s="231" t="s">
        <v>2002</v>
      </c>
      <c r="G740" s="39"/>
      <c r="H740" s="39"/>
      <c r="I740" s="232"/>
      <c r="J740" s="39"/>
      <c r="K740" s="39"/>
      <c r="L740" s="43"/>
      <c r="M740" s="233"/>
      <c r="N740" s="234"/>
      <c r="O740" s="90"/>
      <c r="P740" s="90"/>
      <c r="Q740" s="90"/>
      <c r="R740" s="90"/>
      <c r="S740" s="90"/>
      <c r="T740" s="91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T740" s="16" t="s">
        <v>167</v>
      </c>
      <c r="AU740" s="16" t="s">
        <v>176</v>
      </c>
    </row>
    <row r="741" s="14" customFormat="1">
      <c r="A741" s="14"/>
      <c r="B741" s="246"/>
      <c r="C741" s="247"/>
      <c r="D741" s="230" t="s">
        <v>169</v>
      </c>
      <c r="E741" s="248" t="s">
        <v>1</v>
      </c>
      <c r="F741" s="249" t="s">
        <v>2003</v>
      </c>
      <c r="G741" s="247"/>
      <c r="H741" s="248" t="s">
        <v>1</v>
      </c>
      <c r="I741" s="250"/>
      <c r="J741" s="247"/>
      <c r="K741" s="247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169</v>
      </c>
      <c r="AU741" s="255" t="s">
        <v>176</v>
      </c>
      <c r="AV741" s="14" t="s">
        <v>86</v>
      </c>
      <c r="AW741" s="14" t="s">
        <v>33</v>
      </c>
      <c r="AX741" s="14" t="s">
        <v>78</v>
      </c>
      <c r="AY741" s="255" t="s">
        <v>158</v>
      </c>
    </row>
    <row r="742" s="13" customFormat="1">
      <c r="A742" s="13"/>
      <c r="B742" s="235"/>
      <c r="C742" s="236"/>
      <c r="D742" s="230" t="s">
        <v>169</v>
      </c>
      <c r="E742" s="237" t="s">
        <v>1</v>
      </c>
      <c r="F742" s="238" t="s">
        <v>2004</v>
      </c>
      <c r="G742" s="236"/>
      <c r="H742" s="239">
        <v>1540</v>
      </c>
      <c r="I742" s="240"/>
      <c r="J742" s="236"/>
      <c r="K742" s="236"/>
      <c r="L742" s="241"/>
      <c r="M742" s="242"/>
      <c r="N742" s="243"/>
      <c r="O742" s="243"/>
      <c r="P742" s="243"/>
      <c r="Q742" s="243"/>
      <c r="R742" s="243"/>
      <c r="S742" s="243"/>
      <c r="T742" s="24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5" t="s">
        <v>169</v>
      </c>
      <c r="AU742" s="245" t="s">
        <v>176</v>
      </c>
      <c r="AV742" s="13" t="s">
        <v>88</v>
      </c>
      <c r="AW742" s="13" t="s">
        <v>33</v>
      </c>
      <c r="AX742" s="13" t="s">
        <v>78</v>
      </c>
      <c r="AY742" s="245" t="s">
        <v>158</v>
      </c>
    </row>
    <row r="743" s="12" customFormat="1" ht="20.88" customHeight="1">
      <c r="A743" s="12"/>
      <c r="B743" s="201"/>
      <c r="C743" s="202"/>
      <c r="D743" s="203" t="s">
        <v>77</v>
      </c>
      <c r="E743" s="215" t="s">
        <v>696</v>
      </c>
      <c r="F743" s="215" t="s">
        <v>697</v>
      </c>
      <c r="G743" s="202"/>
      <c r="H743" s="202"/>
      <c r="I743" s="205"/>
      <c r="J743" s="216">
        <f>BK743</f>
        <v>0</v>
      </c>
      <c r="K743" s="202"/>
      <c r="L743" s="207"/>
      <c r="M743" s="208"/>
      <c r="N743" s="209"/>
      <c r="O743" s="209"/>
      <c r="P743" s="210">
        <f>SUM(P744:P819)</f>
        <v>0</v>
      </c>
      <c r="Q743" s="209"/>
      <c r="R743" s="210">
        <f>SUM(R744:R819)</f>
        <v>1.1960000000000002</v>
      </c>
      <c r="S743" s="209"/>
      <c r="T743" s="211">
        <f>SUM(T744:T819)</f>
        <v>2533.5933200000004</v>
      </c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R743" s="212" t="s">
        <v>86</v>
      </c>
      <c r="AT743" s="213" t="s">
        <v>77</v>
      </c>
      <c r="AU743" s="213" t="s">
        <v>88</v>
      </c>
      <c r="AY743" s="212" t="s">
        <v>158</v>
      </c>
      <c r="BK743" s="214">
        <f>SUM(BK744:BK819)</f>
        <v>0</v>
      </c>
    </row>
    <row r="744" s="2" customFormat="1" ht="16.5" customHeight="1">
      <c r="A744" s="37"/>
      <c r="B744" s="38"/>
      <c r="C744" s="217" t="s">
        <v>1049</v>
      </c>
      <c r="D744" s="217" t="s">
        <v>160</v>
      </c>
      <c r="E744" s="218" t="s">
        <v>2005</v>
      </c>
      <c r="F744" s="219" t="s">
        <v>2006</v>
      </c>
      <c r="G744" s="220" t="s">
        <v>288</v>
      </c>
      <c r="H744" s="221">
        <v>420</v>
      </c>
      <c r="I744" s="222"/>
      <c r="J744" s="223">
        <f>ROUND(I744*H744,2)</f>
        <v>0</v>
      </c>
      <c r="K744" s="219" t="s">
        <v>164</v>
      </c>
      <c r="L744" s="43"/>
      <c r="M744" s="224" t="s">
        <v>1</v>
      </c>
      <c r="N744" s="225" t="s">
        <v>43</v>
      </c>
      <c r="O744" s="90"/>
      <c r="P744" s="226">
        <f>O744*H744</f>
        <v>0</v>
      </c>
      <c r="Q744" s="226">
        <v>0</v>
      </c>
      <c r="R744" s="226">
        <f>Q744*H744</f>
        <v>0</v>
      </c>
      <c r="S744" s="226">
        <v>0.29499999999999998</v>
      </c>
      <c r="T744" s="227">
        <f>S744*H744</f>
        <v>123.89999999999999</v>
      </c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R744" s="228" t="s">
        <v>165</v>
      </c>
      <c r="AT744" s="228" t="s">
        <v>160</v>
      </c>
      <c r="AU744" s="228" t="s">
        <v>176</v>
      </c>
      <c r="AY744" s="16" t="s">
        <v>158</v>
      </c>
      <c r="BE744" s="229">
        <f>IF(N744="základní",J744,0)</f>
        <v>0</v>
      </c>
      <c r="BF744" s="229">
        <f>IF(N744="snížená",J744,0)</f>
        <v>0</v>
      </c>
      <c r="BG744" s="229">
        <f>IF(N744="zákl. přenesená",J744,0)</f>
        <v>0</v>
      </c>
      <c r="BH744" s="229">
        <f>IF(N744="sníž. přenesená",J744,0)</f>
        <v>0</v>
      </c>
      <c r="BI744" s="229">
        <f>IF(N744="nulová",J744,0)</f>
        <v>0</v>
      </c>
      <c r="BJ744" s="16" t="s">
        <v>86</v>
      </c>
      <c r="BK744" s="229">
        <f>ROUND(I744*H744,2)</f>
        <v>0</v>
      </c>
      <c r="BL744" s="16" t="s">
        <v>165</v>
      </c>
      <c r="BM744" s="228" t="s">
        <v>2007</v>
      </c>
    </row>
    <row r="745" s="2" customFormat="1">
      <c r="A745" s="37"/>
      <c r="B745" s="38"/>
      <c r="C745" s="39"/>
      <c r="D745" s="230" t="s">
        <v>167</v>
      </c>
      <c r="E745" s="39"/>
      <c r="F745" s="231" t="s">
        <v>2008</v>
      </c>
      <c r="G745" s="39"/>
      <c r="H745" s="39"/>
      <c r="I745" s="232"/>
      <c r="J745" s="39"/>
      <c r="K745" s="39"/>
      <c r="L745" s="43"/>
      <c r="M745" s="233"/>
      <c r="N745" s="234"/>
      <c r="O745" s="90"/>
      <c r="P745" s="90"/>
      <c r="Q745" s="90"/>
      <c r="R745" s="90"/>
      <c r="S745" s="90"/>
      <c r="T745" s="91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T745" s="16" t="s">
        <v>167</v>
      </c>
      <c r="AU745" s="16" t="s">
        <v>176</v>
      </c>
    </row>
    <row r="746" s="14" customFormat="1">
      <c r="A746" s="14"/>
      <c r="B746" s="246"/>
      <c r="C746" s="247"/>
      <c r="D746" s="230" t="s">
        <v>169</v>
      </c>
      <c r="E746" s="248" t="s">
        <v>1</v>
      </c>
      <c r="F746" s="249" t="s">
        <v>2009</v>
      </c>
      <c r="G746" s="247"/>
      <c r="H746" s="248" t="s">
        <v>1</v>
      </c>
      <c r="I746" s="250"/>
      <c r="J746" s="247"/>
      <c r="K746" s="247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169</v>
      </c>
      <c r="AU746" s="255" t="s">
        <v>176</v>
      </c>
      <c r="AV746" s="14" t="s">
        <v>86</v>
      </c>
      <c r="AW746" s="14" t="s">
        <v>33</v>
      </c>
      <c r="AX746" s="14" t="s">
        <v>78</v>
      </c>
      <c r="AY746" s="255" t="s">
        <v>158</v>
      </c>
    </row>
    <row r="747" s="13" customFormat="1">
      <c r="A747" s="13"/>
      <c r="B747" s="235"/>
      <c r="C747" s="236"/>
      <c r="D747" s="230" t="s">
        <v>169</v>
      </c>
      <c r="E747" s="237" t="s">
        <v>1</v>
      </c>
      <c r="F747" s="238" t="s">
        <v>2010</v>
      </c>
      <c r="G747" s="236"/>
      <c r="H747" s="239">
        <v>420</v>
      </c>
      <c r="I747" s="240"/>
      <c r="J747" s="236"/>
      <c r="K747" s="236"/>
      <c r="L747" s="241"/>
      <c r="M747" s="242"/>
      <c r="N747" s="243"/>
      <c r="O747" s="243"/>
      <c r="P747" s="243"/>
      <c r="Q747" s="243"/>
      <c r="R747" s="243"/>
      <c r="S747" s="243"/>
      <c r="T747" s="24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5" t="s">
        <v>169</v>
      </c>
      <c r="AU747" s="245" t="s">
        <v>176</v>
      </c>
      <c r="AV747" s="13" t="s">
        <v>88</v>
      </c>
      <c r="AW747" s="13" t="s">
        <v>33</v>
      </c>
      <c r="AX747" s="13" t="s">
        <v>78</v>
      </c>
      <c r="AY747" s="245" t="s">
        <v>158</v>
      </c>
    </row>
    <row r="748" s="2" customFormat="1" ht="16.5" customHeight="1">
      <c r="A748" s="37"/>
      <c r="B748" s="38"/>
      <c r="C748" s="217" t="s">
        <v>1056</v>
      </c>
      <c r="D748" s="217" t="s">
        <v>160</v>
      </c>
      <c r="E748" s="218" t="s">
        <v>2011</v>
      </c>
      <c r="F748" s="219" t="s">
        <v>2012</v>
      </c>
      <c r="G748" s="220" t="s">
        <v>288</v>
      </c>
      <c r="H748" s="221">
        <v>1540</v>
      </c>
      <c r="I748" s="222"/>
      <c r="J748" s="223">
        <f>ROUND(I748*H748,2)</f>
        <v>0</v>
      </c>
      <c r="K748" s="219" t="s">
        <v>164</v>
      </c>
      <c r="L748" s="43"/>
      <c r="M748" s="224" t="s">
        <v>1</v>
      </c>
      <c r="N748" s="225" t="s">
        <v>43</v>
      </c>
      <c r="O748" s="90"/>
      <c r="P748" s="226">
        <f>O748*H748</f>
        <v>0</v>
      </c>
      <c r="Q748" s="226">
        <v>6.0000000000000002E-05</v>
      </c>
      <c r="R748" s="226">
        <f>Q748*H748</f>
        <v>0.092399999999999996</v>
      </c>
      <c r="S748" s="226">
        <v>0.128</v>
      </c>
      <c r="T748" s="227">
        <f>S748*H748</f>
        <v>197.12000000000001</v>
      </c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R748" s="228" t="s">
        <v>165</v>
      </c>
      <c r="AT748" s="228" t="s">
        <v>160</v>
      </c>
      <c r="AU748" s="228" t="s">
        <v>176</v>
      </c>
      <c r="AY748" s="16" t="s">
        <v>158</v>
      </c>
      <c r="BE748" s="229">
        <f>IF(N748="základní",J748,0)</f>
        <v>0</v>
      </c>
      <c r="BF748" s="229">
        <f>IF(N748="snížená",J748,0)</f>
        <v>0</v>
      </c>
      <c r="BG748" s="229">
        <f>IF(N748="zákl. přenesená",J748,0)</f>
        <v>0</v>
      </c>
      <c r="BH748" s="229">
        <f>IF(N748="sníž. přenesená",J748,0)</f>
        <v>0</v>
      </c>
      <c r="BI748" s="229">
        <f>IF(N748="nulová",J748,0)</f>
        <v>0</v>
      </c>
      <c r="BJ748" s="16" t="s">
        <v>86</v>
      </c>
      <c r="BK748" s="229">
        <f>ROUND(I748*H748,2)</f>
        <v>0</v>
      </c>
      <c r="BL748" s="16" t="s">
        <v>165</v>
      </c>
      <c r="BM748" s="228" t="s">
        <v>2013</v>
      </c>
    </row>
    <row r="749" s="2" customFormat="1">
      <c r="A749" s="37"/>
      <c r="B749" s="38"/>
      <c r="C749" s="39"/>
      <c r="D749" s="230" t="s">
        <v>167</v>
      </c>
      <c r="E749" s="39"/>
      <c r="F749" s="231" t="s">
        <v>2014</v>
      </c>
      <c r="G749" s="39"/>
      <c r="H749" s="39"/>
      <c r="I749" s="232"/>
      <c r="J749" s="39"/>
      <c r="K749" s="39"/>
      <c r="L749" s="43"/>
      <c r="M749" s="233"/>
      <c r="N749" s="234"/>
      <c r="O749" s="90"/>
      <c r="P749" s="90"/>
      <c r="Q749" s="90"/>
      <c r="R749" s="90"/>
      <c r="S749" s="90"/>
      <c r="T749" s="91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T749" s="16" t="s">
        <v>167</v>
      </c>
      <c r="AU749" s="16" t="s">
        <v>176</v>
      </c>
    </row>
    <row r="750" s="14" customFormat="1">
      <c r="A750" s="14"/>
      <c r="B750" s="246"/>
      <c r="C750" s="247"/>
      <c r="D750" s="230" t="s">
        <v>169</v>
      </c>
      <c r="E750" s="248" t="s">
        <v>1</v>
      </c>
      <c r="F750" s="249" t="s">
        <v>2015</v>
      </c>
      <c r="G750" s="247"/>
      <c r="H750" s="248" t="s">
        <v>1</v>
      </c>
      <c r="I750" s="250"/>
      <c r="J750" s="247"/>
      <c r="K750" s="247"/>
      <c r="L750" s="251"/>
      <c r="M750" s="252"/>
      <c r="N750" s="253"/>
      <c r="O750" s="253"/>
      <c r="P750" s="253"/>
      <c r="Q750" s="253"/>
      <c r="R750" s="253"/>
      <c r="S750" s="253"/>
      <c r="T750" s="25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5" t="s">
        <v>169</v>
      </c>
      <c r="AU750" s="255" t="s">
        <v>176</v>
      </c>
      <c r="AV750" s="14" t="s">
        <v>86</v>
      </c>
      <c r="AW750" s="14" t="s">
        <v>33</v>
      </c>
      <c r="AX750" s="14" t="s">
        <v>78</v>
      </c>
      <c r="AY750" s="255" t="s">
        <v>158</v>
      </c>
    </row>
    <row r="751" s="13" customFormat="1">
      <c r="A751" s="13"/>
      <c r="B751" s="235"/>
      <c r="C751" s="236"/>
      <c r="D751" s="230" t="s">
        <v>169</v>
      </c>
      <c r="E751" s="237" t="s">
        <v>1</v>
      </c>
      <c r="F751" s="238" t="s">
        <v>2004</v>
      </c>
      <c r="G751" s="236"/>
      <c r="H751" s="239">
        <v>1540</v>
      </c>
      <c r="I751" s="240"/>
      <c r="J751" s="236"/>
      <c r="K751" s="236"/>
      <c r="L751" s="241"/>
      <c r="M751" s="242"/>
      <c r="N751" s="243"/>
      <c r="O751" s="243"/>
      <c r="P751" s="243"/>
      <c r="Q751" s="243"/>
      <c r="R751" s="243"/>
      <c r="S751" s="243"/>
      <c r="T751" s="24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5" t="s">
        <v>169</v>
      </c>
      <c r="AU751" s="245" t="s">
        <v>176</v>
      </c>
      <c r="AV751" s="13" t="s">
        <v>88</v>
      </c>
      <c r="AW751" s="13" t="s">
        <v>33</v>
      </c>
      <c r="AX751" s="13" t="s">
        <v>78</v>
      </c>
      <c r="AY751" s="245" t="s">
        <v>158</v>
      </c>
    </row>
    <row r="752" s="2" customFormat="1" ht="16.5" customHeight="1">
      <c r="A752" s="37"/>
      <c r="B752" s="38"/>
      <c r="C752" s="217" t="s">
        <v>1064</v>
      </c>
      <c r="D752" s="217" t="s">
        <v>160</v>
      </c>
      <c r="E752" s="218" t="s">
        <v>2016</v>
      </c>
      <c r="F752" s="219" t="s">
        <v>2017</v>
      </c>
      <c r="G752" s="220" t="s">
        <v>288</v>
      </c>
      <c r="H752" s="221">
        <v>1350</v>
      </c>
      <c r="I752" s="222"/>
      <c r="J752" s="223">
        <f>ROUND(I752*H752,2)</f>
        <v>0</v>
      </c>
      <c r="K752" s="219" t="s">
        <v>164</v>
      </c>
      <c r="L752" s="43"/>
      <c r="M752" s="224" t="s">
        <v>1</v>
      </c>
      <c r="N752" s="225" t="s">
        <v>43</v>
      </c>
      <c r="O752" s="90"/>
      <c r="P752" s="226">
        <f>O752*H752</f>
        <v>0</v>
      </c>
      <c r="Q752" s="226">
        <v>9.0000000000000006E-05</v>
      </c>
      <c r="R752" s="226">
        <f>Q752*H752</f>
        <v>0.12150000000000001</v>
      </c>
      <c r="S752" s="226">
        <v>0.128</v>
      </c>
      <c r="T752" s="227">
        <f>S752*H752</f>
        <v>172.80000000000001</v>
      </c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R752" s="228" t="s">
        <v>165</v>
      </c>
      <c r="AT752" s="228" t="s">
        <v>160</v>
      </c>
      <c r="AU752" s="228" t="s">
        <v>176</v>
      </c>
      <c r="AY752" s="16" t="s">
        <v>158</v>
      </c>
      <c r="BE752" s="229">
        <f>IF(N752="základní",J752,0)</f>
        <v>0</v>
      </c>
      <c r="BF752" s="229">
        <f>IF(N752="snížená",J752,0)</f>
        <v>0</v>
      </c>
      <c r="BG752" s="229">
        <f>IF(N752="zákl. přenesená",J752,0)</f>
        <v>0</v>
      </c>
      <c r="BH752" s="229">
        <f>IF(N752="sníž. přenesená",J752,0)</f>
        <v>0</v>
      </c>
      <c r="BI752" s="229">
        <f>IF(N752="nulová",J752,0)</f>
        <v>0</v>
      </c>
      <c r="BJ752" s="16" t="s">
        <v>86</v>
      </c>
      <c r="BK752" s="229">
        <f>ROUND(I752*H752,2)</f>
        <v>0</v>
      </c>
      <c r="BL752" s="16" t="s">
        <v>165</v>
      </c>
      <c r="BM752" s="228" t="s">
        <v>2018</v>
      </c>
    </row>
    <row r="753" s="2" customFormat="1">
      <c r="A753" s="37"/>
      <c r="B753" s="38"/>
      <c r="C753" s="39"/>
      <c r="D753" s="230" t="s">
        <v>167</v>
      </c>
      <c r="E753" s="39"/>
      <c r="F753" s="231" t="s">
        <v>2019</v>
      </c>
      <c r="G753" s="39"/>
      <c r="H753" s="39"/>
      <c r="I753" s="232"/>
      <c r="J753" s="39"/>
      <c r="K753" s="39"/>
      <c r="L753" s="43"/>
      <c r="M753" s="233"/>
      <c r="N753" s="234"/>
      <c r="O753" s="90"/>
      <c r="P753" s="90"/>
      <c r="Q753" s="90"/>
      <c r="R753" s="90"/>
      <c r="S753" s="90"/>
      <c r="T753" s="91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T753" s="16" t="s">
        <v>167</v>
      </c>
      <c r="AU753" s="16" t="s">
        <v>176</v>
      </c>
    </row>
    <row r="754" s="14" customFormat="1">
      <c r="A754" s="14"/>
      <c r="B754" s="246"/>
      <c r="C754" s="247"/>
      <c r="D754" s="230" t="s">
        <v>169</v>
      </c>
      <c r="E754" s="248" t="s">
        <v>1</v>
      </c>
      <c r="F754" s="249" t="s">
        <v>2020</v>
      </c>
      <c r="G754" s="247"/>
      <c r="H754" s="248" t="s">
        <v>1</v>
      </c>
      <c r="I754" s="250"/>
      <c r="J754" s="247"/>
      <c r="K754" s="247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169</v>
      </c>
      <c r="AU754" s="255" t="s">
        <v>176</v>
      </c>
      <c r="AV754" s="14" t="s">
        <v>86</v>
      </c>
      <c r="AW754" s="14" t="s">
        <v>33</v>
      </c>
      <c r="AX754" s="14" t="s">
        <v>78</v>
      </c>
      <c r="AY754" s="255" t="s">
        <v>158</v>
      </c>
    </row>
    <row r="755" s="14" customFormat="1">
      <c r="A755" s="14"/>
      <c r="B755" s="246"/>
      <c r="C755" s="247"/>
      <c r="D755" s="230" t="s">
        <v>169</v>
      </c>
      <c r="E755" s="248" t="s">
        <v>1</v>
      </c>
      <c r="F755" s="249" t="s">
        <v>2021</v>
      </c>
      <c r="G755" s="247"/>
      <c r="H755" s="248" t="s">
        <v>1</v>
      </c>
      <c r="I755" s="250"/>
      <c r="J755" s="247"/>
      <c r="K755" s="247"/>
      <c r="L755" s="251"/>
      <c r="M755" s="252"/>
      <c r="N755" s="253"/>
      <c r="O755" s="253"/>
      <c r="P755" s="253"/>
      <c r="Q755" s="253"/>
      <c r="R755" s="253"/>
      <c r="S755" s="253"/>
      <c r="T755" s="25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5" t="s">
        <v>169</v>
      </c>
      <c r="AU755" s="255" t="s">
        <v>176</v>
      </c>
      <c r="AV755" s="14" t="s">
        <v>86</v>
      </c>
      <c r="AW755" s="14" t="s">
        <v>33</v>
      </c>
      <c r="AX755" s="14" t="s">
        <v>78</v>
      </c>
      <c r="AY755" s="255" t="s">
        <v>158</v>
      </c>
    </row>
    <row r="756" s="13" customFormat="1">
      <c r="A756" s="13"/>
      <c r="B756" s="235"/>
      <c r="C756" s="236"/>
      <c r="D756" s="230" t="s">
        <v>169</v>
      </c>
      <c r="E756" s="237" t="s">
        <v>1</v>
      </c>
      <c r="F756" s="238" t="s">
        <v>2022</v>
      </c>
      <c r="G756" s="236"/>
      <c r="H756" s="239">
        <v>1350</v>
      </c>
      <c r="I756" s="240"/>
      <c r="J756" s="236"/>
      <c r="K756" s="236"/>
      <c r="L756" s="241"/>
      <c r="M756" s="242"/>
      <c r="N756" s="243"/>
      <c r="O756" s="243"/>
      <c r="P756" s="243"/>
      <c r="Q756" s="243"/>
      <c r="R756" s="243"/>
      <c r="S756" s="243"/>
      <c r="T756" s="24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5" t="s">
        <v>169</v>
      </c>
      <c r="AU756" s="245" t="s">
        <v>176</v>
      </c>
      <c r="AV756" s="13" t="s">
        <v>88</v>
      </c>
      <c r="AW756" s="13" t="s">
        <v>33</v>
      </c>
      <c r="AX756" s="13" t="s">
        <v>86</v>
      </c>
      <c r="AY756" s="245" t="s">
        <v>158</v>
      </c>
    </row>
    <row r="757" s="2" customFormat="1" ht="16.5" customHeight="1">
      <c r="A757" s="37"/>
      <c r="B757" s="38"/>
      <c r="C757" s="217" t="s">
        <v>1070</v>
      </c>
      <c r="D757" s="217" t="s">
        <v>160</v>
      </c>
      <c r="E757" s="218" t="s">
        <v>2023</v>
      </c>
      <c r="F757" s="219" t="s">
        <v>2024</v>
      </c>
      <c r="G757" s="220" t="s">
        <v>288</v>
      </c>
      <c r="H757" s="221">
        <v>4270</v>
      </c>
      <c r="I757" s="222"/>
      <c r="J757" s="223">
        <f>ROUND(I757*H757,2)</f>
        <v>0</v>
      </c>
      <c r="K757" s="219" t="s">
        <v>1</v>
      </c>
      <c r="L757" s="43"/>
      <c r="M757" s="224" t="s">
        <v>1</v>
      </c>
      <c r="N757" s="225" t="s">
        <v>43</v>
      </c>
      <c r="O757" s="90"/>
      <c r="P757" s="226">
        <f>O757*H757</f>
        <v>0</v>
      </c>
      <c r="Q757" s="226">
        <v>0.00023000000000000001</v>
      </c>
      <c r="R757" s="226">
        <f>Q757*H757</f>
        <v>0.98210000000000008</v>
      </c>
      <c r="S757" s="226">
        <v>0.38400000000000001</v>
      </c>
      <c r="T757" s="227">
        <f>S757*H757</f>
        <v>1639.6800000000001</v>
      </c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R757" s="228" t="s">
        <v>165</v>
      </c>
      <c r="AT757" s="228" t="s">
        <v>160</v>
      </c>
      <c r="AU757" s="228" t="s">
        <v>176</v>
      </c>
      <c r="AY757" s="16" t="s">
        <v>158</v>
      </c>
      <c r="BE757" s="229">
        <f>IF(N757="základní",J757,0)</f>
        <v>0</v>
      </c>
      <c r="BF757" s="229">
        <f>IF(N757="snížená",J757,0)</f>
        <v>0</v>
      </c>
      <c r="BG757" s="229">
        <f>IF(N757="zákl. přenesená",J757,0)</f>
        <v>0</v>
      </c>
      <c r="BH757" s="229">
        <f>IF(N757="sníž. přenesená",J757,0)</f>
        <v>0</v>
      </c>
      <c r="BI757" s="229">
        <f>IF(N757="nulová",J757,0)</f>
        <v>0</v>
      </c>
      <c r="BJ757" s="16" t="s">
        <v>86</v>
      </c>
      <c r="BK757" s="229">
        <f>ROUND(I757*H757,2)</f>
        <v>0</v>
      </c>
      <c r="BL757" s="16" t="s">
        <v>165</v>
      </c>
      <c r="BM757" s="228" t="s">
        <v>2025</v>
      </c>
    </row>
    <row r="758" s="2" customFormat="1">
      <c r="A758" s="37"/>
      <c r="B758" s="38"/>
      <c r="C758" s="39"/>
      <c r="D758" s="230" t="s">
        <v>167</v>
      </c>
      <c r="E758" s="39"/>
      <c r="F758" s="231" t="s">
        <v>2026</v>
      </c>
      <c r="G758" s="39"/>
      <c r="H758" s="39"/>
      <c r="I758" s="232"/>
      <c r="J758" s="39"/>
      <c r="K758" s="39"/>
      <c r="L758" s="43"/>
      <c r="M758" s="233"/>
      <c r="N758" s="234"/>
      <c r="O758" s="90"/>
      <c r="P758" s="90"/>
      <c r="Q758" s="90"/>
      <c r="R758" s="90"/>
      <c r="S758" s="90"/>
      <c r="T758" s="91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T758" s="16" t="s">
        <v>167</v>
      </c>
      <c r="AU758" s="16" t="s">
        <v>176</v>
      </c>
    </row>
    <row r="759" s="14" customFormat="1">
      <c r="A759" s="14"/>
      <c r="B759" s="246"/>
      <c r="C759" s="247"/>
      <c r="D759" s="230" t="s">
        <v>169</v>
      </c>
      <c r="E759" s="248" t="s">
        <v>1</v>
      </c>
      <c r="F759" s="249" t="s">
        <v>2027</v>
      </c>
      <c r="G759" s="247"/>
      <c r="H759" s="248" t="s">
        <v>1</v>
      </c>
      <c r="I759" s="250"/>
      <c r="J759" s="247"/>
      <c r="K759" s="247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169</v>
      </c>
      <c r="AU759" s="255" t="s">
        <v>176</v>
      </c>
      <c r="AV759" s="14" t="s">
        <v>86</v>
      </c>
      <c r="AW759" s="14" t="s">
        <v>33</v>
      </c>
      <c r="AX759" s="14" t="s">
        <v>78</v>
      </c>
      <c r="AY759" s="255" t="s">
        <v>158</v>
      </c>
    </row>
    <row r="760" s="13" customFormat="1">
      <c r="A760" s="13"/>
      <c r="B760" s="235"/>
      <c r="C760" s="236"/>
      <c r="D760" s="230" t="s">
        <v>169</v>
      </c>
      <c r="E760" s="237" t="s">
        <v>1</v>
      </c>
      <c r="F760" s="238" t="s">
        <v>2028</v>
      </c>
      <c r="G760" s="236"/>
      <c r="H760" s="239">
        <v>4270</v>
      </c>
      <c r="I760" s="240"/>
      <c r="J760" s="236"/>
      <c r="K760" s="236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169</v>
      </c>
      <c r="AU760" s="245" t="s">
        <v>176</v>
      </c>
      <c r="AV760" s="13" t="s">
        <v>88</v>
      </c>
      <c r="AW760" s="13" t="s">
        <v>33</v>
      </c>
      <c r="AX760" s="13" t="s">
        <v>86</v>
      </c>
      <c r="AY760" s="245" t="s">
        <v>158</v>
      </c>
    </row>
    <row r="761" s="2" customFormat="1" ht="16.5" customHeight="1">
      <c r="A761" s="37"/>
      <c r="B761" s="38"/>
      <c r="C761" s="217" t="s">
        <v>1078</v>
      </c>
      <c r="D761" s="217" t="s">
        <v>160</v>
      </c>
      <c r="E761" s="218" t="s">
        <v>2029</v>
      </c>
      <c r="F761" s="219" t="s">
        <v>2030</v>
      </c>
      <c r="G761" s="220" t="s">
        <v>199</v>
      </c>
      <c r="H761" s="221">
        <v>1010</v>
      </c>
      <c r="I761" s="222"/>
      <c r="J761" s="223">
        <f>ROUND(I761*H761,2)</f>
        <v>0</v>
      </c>
      <c r="K761" s="219" t="s">
        <v>164</v>
      </c>
      <c r="L761" s="43"/>
      <c r="M761" s="224" t="s">
        <v>1</v>
      </c>
      <c r="N761" s="225" t="s">
        <v>43</v>
      </c>
      <c r="O761" s="90"/>
      <c r="P761" s="226">
        <f>O761*H761</f>
        <v>0</v>
      </c>
      <c r="Q761" s="226">
        <v>0</v>
      </c>
      <c r="R761" s="226">
        <f>Q761*H761</f>
        <v>0</v>
      </c>
      <c r="S761" s="226">
        <v>0.28999999999999998</v>
      </c>
      <c r="T761" s="227">
        <f>S761*H761</f>
        <v>292.89999999999998</v>
      </c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R761" s="228" t="s">
        <v>165</v>
      </c>
      <c r="AT761" s="228" t="s">
        <v>160</v>
      </c>
      <c r="AU761" s="228" t="s">
        <v>176</v>
      </c>
      <c r="AY761" s="16" t="s">
        <v>158</v>
      </c>
      <c r="BE761" s="229">
        <f>IF(N761="základní",J761,0)</f>
        <v>0</v>
      </c>
      <c r="BF761" s="229">
        <f>IF(N761="snížená",J761,0)</f>
        <v>0</v>
      </c>
      <c r="BG761" s="229">
        <f>IF(N761="zákl. přenesená",J761,0)</f>
        <v>0</v>
      </c>
      <c r="BH761" s="229">
        <f>IF(N761="sníž. přenesená",J761,0)</f>
        <v>0</v>
      </c>
      <c r="BI761" s="229">
        <f>IF(N761="nulová",J761,0)</f>
        <v>0</v>
      </c>
      <c r="BJ761" s="16" t="s">
        <v>86</v>
      </c>
      <c r="BK761" s="229">
        <f>ROUND(I761*H761,2)</f>
        <v>0</v>
      </c>
      <c r="BL761" s="16" t="s">
        <v>165</v>
      </c>
      <c r="BM761" s="228" t="s">
        <v>2031</v>
      </c>
    </row>
    <row r="762" s="2" customFormat="1">
      <c r="A762" s="37"/>
      <c r="B762" s="38"/>
      <c r="C762" s="39"/>
      <c r="D762" s="230" t="s">
        <v>167</v>
      </c>
      <c r="E762" s="39"/>
      <c r="F762" s="231" t="s">
        <v>2032</v>
      </c>
      <c r="G762" s="39"/>
      <c r="H762" s="39"/>
      <c r="I762" s="232"/>
      <c r="J762" s="39"/>
      <c r="K762" s="39"/>
      <c r="L762" s="43"/>
      <c r="M762" s="233"/>
      <c r="N762" s="234"/>
      <c r="O762" s="90"/>
      <c r="P762" s="90"/>
      <c r="Q762" s="90"/>
      <c r="R762" s="90"/>
      <c r="S762" s="90"/>
      <c r="T762" s="91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T762" s="16" t="s">
        <v>167</v>
      </c>
      <c r="AU762" s="16" t="s">
        <v>176</v>
      </c>
    </row>
    <row r="763" s="14" customFormat="1">
      <c r="A763" s="14"/>
      <c r="B763" s="246"/>
      <c r="C763" s="247"/>
      <c r="D763" s="230" t="s">
        <v>169</v>
      </c>
      <c r="E763" s="248" t="s">
        <v>1</v>
      </c>
      <c r="F763" s="249" t="s">
        <v>2033</v>
      </c>
      <c r="G763" s="247"/>
      <c r="H763" s="248" t="s">
        <v>1</v>
      </c>
      <c r="I763" s="250"/>
      <c r="J763" s="247"/>
      <c r="K763" s="247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169</v>
      </c>
      <c r="AU763" s="255" t="s">
        <v>176</v>
      </c>
      <c r="AV763" s="14" t="s">
        <v>86</v>
      </c>
      <c r="AW763" s="14" t="s">
        <v>33</v>
      </c>
      <c r="AX763" s="14" t="s">
        <v>78</v>
      </c>
      <c r="AY763" s="255" t="s">
        <v>158</v>
      </c>
    </row>
    <row r="764" s="13" customFormat="1">
      <c r="A764" s="13"/>
      <c r="B764" s="235"/>
      <c r="C764" s="236"/>
      <c r="D764" s="230" t="s">
        <v>169</v>
      </c>
      <c r="E764" s="237" t="s">
        <v>1</v>
      </c>
      <c r="F764" s="238" t="s">
        <v>2034</v>
      </c>
      <c r="G764" s="236"/>
      <c r="H764" s="239">
        <v>1010</v>
      </c>
      <c r="I764" s="240"/>
      <c r="J764" s="236"/>
      <c r="K764" s="236"/>
      <c r="L764" s="241"/>
      <c r="M764" s="242"/>
      <c r="N764" s="243"/>
      <c r="O764" s="243"/>
      <c r="P764" s="243"/>
      <c r="Q764" s="243"/>
      <c r="R764" s="243"/>
      <c r="S764" s="243"/>
      <c r="T764" s="24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5" t="s">
        <v>169</v>
      </c>
      <c r="AU764" s="245" t="s">
        <v>176</v>
      </c>
      <c r="AV764" s="13" t="s">
        <v>88</v>
      </c>
      <c r="AW764" s="13" t="s">
        <v>33</v>
      </c>
      <c r="AX764" s="13" t="s">
        <v>78</v>
      </c>
      <c r="AY764" s="245" t="s">
        <v>158</v>
      </c>
    </row>
    <row r="765" s="2" customFormat="1" ht="16.5" customHeight="1">
      <c r="A765" s="37"/>
      <c r="B765" s="38"/>
      <c r="C765" s="217" t="s">
        <v>1084</v>
      </c>
      <c r="D765" s="217" t="s">
        <v>160</v>
      </c>
      <c r="E765" s="218" t="s">
        <v>2035</v>
      </c>
      <c r="F765" s="219" t="s">
        <v>2036</v>
      </c>
      <c r="G765" s="220" t="s">
        <v>199</v>
      </c>
      <c r="H765" s="221">
        <v>70</v>
      </c>
      <c r="I765" s="222"/>
      <c r="J765" s="223">
        <f>ROUND(I765*H765,2)</f>
        <v>0</v>
      </c>
      <c r="K765" s="219" t="s">
        <v>164</v>
      </c>
      <c r="L765" s="43"/>
      <c r="M765" s="224" t="s">
        <v>1</v>
      </c>
      <c r="N765" s="225" t="s">
        <v>43</v>
      </c>
      <c r="O765" s="90"/>
      <c r="P765" s="226">
        <f>O765*H765</f>
        <v>0</v>
      </c>
      <c r="Q765" s="226">
        <v>0</v>
      </c>
      <c r="R765" s="226">
        <f>Q765*H765</f>
        <v>0</v>
      </c>
      <c r="S765" s="226">
        <v>0.040000000000000001</v>
      </c>
      <c r="T765" s="227">
        <f>S765*H765</f>
        <v>2.8000000000000003</v>
      </c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R765" s="228" t="s">
        <v>165</v>
      </c>
      <c r="AT765" s="228" t="s">
        <v>160</v>
      </c>
      <c r="AU765" s="228" t="s">
        <v>176</v>
      </c>
      <c r="AY765" s="16" t="s">
        <v>158</v>
      </c>
      <c r="BE765" s="229">
        <f>IF(N765="základní",J765,0)</f>
        <v>0</v>
      </c>
      <c r="BF765" s="229">
        <f>IF(N765="snížená",J765,0)</f>
        <v>0</v>
      </c>
      <c r="BG765" s="229">
        <f>IF(N765="zákl. přenesená",J765,0)</f>
        <v>0</v>
      </c>
      <c r="BH765" s="229">
        <f>IF(N765="sníž. přenesená",J765,0)</f>
        <v>0</v>
      </c>
      <c r="BI765" s="229">
        <f>IF(N765="nulová",J765,0)</f>
        <v>0</v>
      </c>
      <c r="BJ765" s="16" t="s">
        <v>86</v>
      </c>
      <c r="BK765" s="229">
        <f>ROUND(I765*H765,2)</f>
        <v>0</v>
      </c>
      <c r="BL765" s="16" t="s">
        <v>165</v>
      </c>
      <c r="BM765" s="228" t="s">
        <v>2037</v>
      </c>
    </row>
    <row r="766" s="2" customFormat="1">
      <c r="A766" s="37"/>
      <c r="B766" s="38"/>
      <c r="C766" s="39"/>
      <c r="D766" s="230" t="s">
        <v>167</v>
      </c>
      <c r="E766" s="39"/>
      <c r="F766" s="231" t="s">
        <v>2038</v>
      </c>
      <c r="G766" s="39"/>
      <c r="H766" s="39"/>
      <c r="I766" s="232"/>
      <c r="J766" s="39"/>
      <c r="K766" s="39"/>
      <c r="L766" s="43"/>
      <c r="M766" s="233"/>
      <c r="N766" s="234"/>
      <c r="O766" s="90"/>
      <c r="P766" s="90"/>
      <c r="Q766" s="90"/>
      <c r="R766" s="90"/>
      <c r="S766" s="90"/>
      <c r="T766" s="91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T766" s="16" t="s">
        <v>167</v>
      </c>
      <c r="AU766" s="16" t="s">
        <v>176</v>
      </c>
    </row>
    <row r="767" s="14" customFormat="1">
      <c r="A767" s="14"/>
      <c r="B767" s="246"/>
      <c r="C767" s="247"/>
      <c r="D767" s="230" t="s">
        <v>169</v>
      </c>
      <c r="E767" s="248" t="s">
        <v>1</v>
      </c>
      <c r="F767" s="249" t="s">
        <v>2039</v>
      </c>
      <c r="G767" s="247"/>
      <c r="H767" s="248" t="s">
        <v>1</v>
      </c>
      <c r="I767" s="250"/>
      <c r="J767" s="247"/>
      <c r="K767" s="247"/>
      <c r="L767" s="251"/>
      <c r="M767" s="252"/>
      <c r="N767" s="253"/>
      <c r="O767" s="253"/>
      <c r="P767" s="253"/>
      <c r="Q767" s="253"/>
      <c r="R767" s="253"/>
      <c r="S767" s="253"/>
      <c r="T767" s="25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5" t="s">
        <v>169</v>
      </c>
      <c r="AU767" s="255" t="s">
        <v>176</v>
      </c>
      <c r="AV767" s="14" t="s">
        <v>86</v>
      </c>
      <c r="AW767" s="14" t="s">
        <v>33</v>
      </c>
      <c r="AX767" s="14" t="s">
        <v>78</v>
      </c>
      <c r="AY767" s="255" t="s">
        <v>158</v>
      </c>
    </row>
    <row r="768" s="13" customFormat="1">
      <c r="A768" s="13"/>
      <c r="B768" s="235"/>
      <c r="C768" s="236"/>
      <c r="D768" s="230" t="s">
        <v>169</v>
      </c>
      <c r="E768" s="237" t="s">
        <v>1</v>
      </c>
      <c r="F768" s="238" t="s">
        <v>1946</v>
      </c>
      <c r="G768" s="236"/>
      <c r="H768" s="239">
        <v>70</v>
      </c>
      <c r="I768" s="240"/>
      <c r="J768" s="236"/>
      <c r="K768" s="236"/>
      <c r="L768" s="241"/>
      <c r="M768" s="242"/>
      <c r="N768" s="243"/>
      <c r="O768" s="243"/>
      <c r="P768" s="243"/>
      <c r="Q768" s="243"/>
      <c r="R768" s="243"/>
      <c r="S768" s="243"/>
      <c r="T768" s="24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5" t="s">
        <v>169</v>
      </c>
      <c r="AU768" s="245" t="s">
        <v>176</v>
      </c>
      <c r="AV768" s="13" t="s">
        <v>88</v>
      </c>
      <c r="AW768" s="13" t="s">
        <v>33</v>
      </c>
      <c r="AX768" s="13" t="s">
        <v>78</v>
      </c>
      <c r="AY768" s="245" t="s">
        <v>158</v>
      </c>
    </row>
    <row r="769" s="2" customFormat="1" ht="16.5" customHeight="1">
      <c r="A769" s="37"/>
      <c r="B769" s="38"/>
      <c r="C769" s="217" t="s">
        <v>1090</v>
      </c>
      <c r="D769" s="217" t="s">
        <v>160</v>
      </c>
      <c r="E769" s="218" t="s">
        <v>2040</v>
      </c>
      <c r="F769" s="219" t="s">
        <v>2041</v>
      </c>
      <c r="G769" s="220" t="s">
        <v>1209</v>
      </c>
      <c r="H769" s="221">
        <v>1</v>
      </c>
      <c r="I769" s="222"/>
      <c r="J769" s="223">
        <f>ROUND(I769*H769,2)</f>
        <v>0</v>
      </c>
      <c r="K769" s="219" t="s">
        <v>1</v>
      </c>
      <c r="L769" s="43"/>
      <c r="M769" s="224" t="s">
        <v>1</v>
      </c>
      <c r="N769" s="225" t="s">
        <v>43</v>
      </c>
      <c r="O769" s="90"/>
      <c r="P769" s="226">
        <f>O769*H769</f>
        <v>0</v>
      </c>
      <c r="Q769" s="226">
        <v>0</v>
      </c>
      <c r="R769" s="226">
        <f>Q769*H769</f>
        <v>0</v>
      </c>
      <c r="S769" s="226">
        <v>0</v>
      </c>
      <c r="T769" s="227">
        <f>S769*H769</f>
        <v>0</v>
      </c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R769" s="228" t="s">
        <v>165</v>
      </c>
      <c r="AT769" s="228" t="s">
        <v>160</v>
      </c>
      <c r="AU769" s="228" t="s">
        <v>176</v>
      </c>
      <c r="AY769" s="16" t="s">
        <v>158</v>
      </c>
      <c r="BE769" s="229">
        <f>IF(N769="základní",J769,0)</f>
        <v>0</v>
      </c>
      <c r="BF769" s="229">
        <f>IF(N769="snížená",J769,0)</f>
        <v>0</v>
      </c>
      <c r="BG769" s="229">
        <f>IF(N769="zákl. přenesená",J769,0)</f>
        <v>0</v>
      </c>
      <c r="BH769" s="229">
        <f>IF(N769="sníž. přenesená",J769,0)</f>
        <v>0</v>
      </c>
      <c r="BI769" s="229">
        <f>IF(N769="nulová",J769,0)</f>
        <v>0</v>
      </c>
      <c r="BJ769" s="16" t="s">
        <v>86</v>
      </c>
      <c r="BK769" s="229">
        <f>ROUND(I769*H769,2)</f>
        <v>0</v>
      </c>
      <c r="BL769" s="16" t="s">
        <v>165</v>
      </c>
      <c r="BM769" s="228" t="s">
        <v>2042</v>
      </c>
    </row>
    <row r="770" s="2" customFormat="1">
      <c r="A770" s="37"/>
      <c r="B770" s="38"/>
      <c r="C770" s="39"/>
      <c r="D770" s="230" t="s">
        <v>167</v>
      </c>
      <c r="E770" s="39"/>
      <c r="F770" s="231" t="s">
        <v>2041</v>
      </c>
      <c r="G770" s="39"/>
      <c r="H770" s="39"/>
      <c r="I770" s="232"/>
      <c r="J770" s="39"/>
      <c r="K770" s="39"/>
      <c r="L770" s="43"/>
      <c r="M770" s="233"/>
      <c r="N770" s="234"/>
      <c r="O770" s="90"/>
      <c r="P770" s="90"/>
      <c r="Q770" s="90"/>
      <c r="R770" s="90"/>
      <c r="S770" s="90"/>
      <c r="T770" s="91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T770" s="16" t="s">
        <v>167</v>
      </c>
      <c r="AU770" s="16" t="s">
        <v>176</v>
      </c>
    </row>
    <row r="771" s="14" customFormat="1">
      <c r="A771" s="14"/>
      <c r="B771" s="246"/>
      <c r="C771" s="247"/>
      <c r="D771" s="230" t="s">
        <v>169</v>
      </c>
      <c r="E771" s="248" t="s">
        <v>1</v>
      </c>
      <c r="F771" s="249" t="s">
        <v>2043</v>
      </c>
      <c r="G771" s="247"/>
      <c r="H771" s="248" t="s">
        <v>1</v>
      </c>
      <c r="I771" s="250"/>
      <c r="J771" s="247"/>
      <c r="K771" s="247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169</v>
      </c>
      <c r="AU771" s="255" t="s">
        <v>176</v>
      </c>
      <c r="AV771" s="14" t="s">
        <v>86</v>
      </c>
      <c r="AW771" s="14" t="s">
        <v>33</v>
      </c>
      <c r="AX771" s="14" t="s">
        <v>78</v>
      </c>
      <c r="AY771" s="255" t="s">
        <v>158</v>
      </c>
    </row>
    <row r="772" s="13" customFormat="1">
      <c r="A772" s="13"/>
      <c r="B772" s="235"/>
      <c r="C772" s="236"/>
      <c r="D772" s="230" t="s">
        <v>169</v>
      </c>
      <c r="E772" s="237" t="s">
        <v>1</v>
      </c>
      <c r="F772" s="238" t="s">
        <v>86</v>
      </c>
      <c r="G772" s="236"/>
      <c r="H772" s="239">
        <v>1</v>
      </c>
      <c r="I772" s="240"/>
      <c r="J772" s="236"/>
      <c r="K772" s="236"/>
      <c r="L772" s="241"/>
      <c r="M772" s="242"/>
      <c r="N772" s="243"/>
      <c r="O772" s="243"/>
      <c r="P772" s="243"/>
      <c r="Q772" s="243"/>
      <c r="R772" s="243"/>
      <c r="S772" s="243"/>
      <c r="T772" s="24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5" t="s">
        <v>169</v>
      </c>
      <c r="AU772" s="245" t="s">
        <v>176</v>
      </c>
      <c r="AV772" s="13" t="s">
        <v>88</v>
      </c>
      <c r="AW772" s="13" t="s">
        <v>33</v>
      </c>
      <c r="AX772" s="13" t="s">
        <v>78</v>
      </c>
      <c r="AY772" s="245" t="s">
        <v>158</v>
      </c>
    </row>
    <row r="773" s="2" customFormat="1" ht="16.5" customHeight="1">
      <c r="A773" s="37"/>
      <c r="B773" s="38"/>
      <c r="C773" s="217" t="s">
        <v>1098</v>
      </c>
      <c r="D773" s="217" t="s">
        <v>160</v>
      </c>
      <c r="E773" s="218" t="s">
        <v>2044</v>
      </c>
      <c r="F773" s="219" t="s">
        <v>2045</v>
      </c>
      <c r="G773" s="220" t="s">
        <v>1149</v>
      </c>
      <c r="H773" s="221">
        <v>2</v>
      </c>
      <c r="I773" s="222"/>
      <c r="J773" s="223">
        <f>ROUND(I773*H773,2)</f>
        <v>0</v>
      </c>
      <c r="K773" s="219" t="s">
        <v>1</v>
      </c>
      <c r="L773" s="43"/>
      <c r="M773" s="224" t="s">
        <v>1</v>
      </c>
      <c r="N773" s="225" t="s">
        <v>43</v>
      </c>
      <c r="O773" s="90"/>
      <c r="P773" s="226">
        <f>O773*H773</f>
        <v>0</v>
      </c>
      <c r="Q773" s="226">
        <v>0</v>
      </c>
      <c r="R773" s="226">
        <f>Q773*H773</f>
        <v>0</v>
      </c>
      <c r="S773" s="226">
        <v>0</v>
      </c>
      <c r="T773" s="227">
        <f>S773*H773</f>
        <v>0</v>
      </c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R773" s="228" t="s">
        <v>165</v>
      </c>
      <c r="AT773" s="228" t="s">
        <v>160</v>
      </c>
      <c r="AU773" s="228" t="s">
        <v>176</v>
      </c>
      <c r="AY773" s="16" t="s">
        <v>158</v>
      </c>
      <c r="BE773" s="229">
        <f>IF(N773="základní",J773,0)</f>
        <v>0</v>
      </c>
      <c r="BF773" s="229">
        <f>IF(N773="snížená",J773,0)</f>
        <v>0</v>
      </c>
      <c r="BG773" s="229">
        <f>IF(N773="zákl. přenesená",J773,0)</f>
        <v>0</v>
      </c>
      <c r="BH773" s="229">
        <f>IF(N773="sníž. přenesená",J773,0)</f>
        <v>0</v>
      </c>
      <c r="BI773" s="229">
        <f>IF(N773="nulová",J773,0)</f>
        <v>0</v>
      </c>
      <c r="BJ773" s="16" t="s">
        <v>86</v>
      </c>
      <c r="BK773" s="229">
        <f>ROUND(I773*H773,2)</f>
        <v>0</v>
      </c>
      <c r="BL773" s="16" t="s">
        <v>165</v>
      </c>
      <c r="BM773" s="228" t="s">
        <v>2046</v>
      </c>
    </row>
    <row r="774" s="2" customFormat="1">
      <c r="A774" s="37"/>
      <c r="B774" s="38"/>
      <c r="C774" s="39"/>
      <c r="D774" s="230" t="s">
        <v>167</v>
      </c>
      <c r="E774" s="39"/>
      <c r="F774" s="231" t="s">
        <v>2045</v>
      </c>
      <c r="G774" s="39"/>
      <c r="H774" s="39"/>
      <c r="I774" s="232"/>
      <c r="J774" s="39"/>
      <c r="K774" s="39"/>
      <c r="L774" s="43"/>
      <c r="M774" s="233"/>
      <c r="N774" s="234"/>
      <c r="O774" s="90"/>
      <c r="P774" s="90"/>
      <c r="Q774" s="90"/>
      <c r="R774" s="90"/>
      <c r="S774" s="90"/>
      <c r="T774" s="91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T774" s="16" t="s">
        <v>167</v>
      </c>
      <c r="AU774" s="16" t="s">
        <v>176</v>
      </c>
    </row>
    <row r="775" s="14" customFormat="1">
      <c r="A775" s="14"/>
      <c r="B775" s="246"/>
      <c r="C775" s="247"/>
      <c r="D775" s="230" t="s">
        <v>169</v>
      </c>
      <c r="E775" s="248" t="s">
        <v>1</v>
      </c>
      <c r="F775" s="249" t="s">
        <v>2047</v>
      </c>
      <c r="G775" s="247"/>
      <c r="H775" s="248" t="s">
        <v>1</v>
      </c>
      <c r="I775" s="250"/>
      <c r="J775" s="247"/>
      <c r="K775" s="247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169</v>
      </c>
      <c r="AU775" s="255" t="s">
        <v>176</v>
      </c>
      <c r="AV775" s="14" t="s">
        <v>86</v>
      </c>
      <c r="AW775" s="14" t="s">
        <v>33</v>
      </c>
      <c r="AX775" s="14" t="s">
        <v>78</v>
      </c>
      <c r="AY775" s="255" t="s">
        <v>158</v>
      </c>
    </row>
    <row r="776" s="13" customFormat="1">
      <c r="A776" s="13"/>
      <c r="B776" s="235"/>
      <c r="C776" s="236"/>
      <c r="D776" s="230" t="s">
        <v>169</v>
      </c>
      <c r="E776" s="237" t="s">
        <v>1</v>
      </c>
      <c r="F776" s="238" t="s">
        <v>88</v>
      </c>
      <c r="G776" s="236"/>
      <c r="H776" s="239">
        <v>2</v>
      </c>
      <c r="I776" s="240"/>
      <c r="J776" s="236"/>
      <c r="K776" s="236"/>
      <c r="L776" s="241"/>
      <c r="M776" s="242"/>
      <c r="N776" s="243"/>
      <c r="O776" s="243"/>
      <c r="P776" s="243"/>
      <c r="Q776" s="243"/>
      <c r="R776" s="243"/>
      <c r="S776" s="243"/>
      <c r="T776" s="24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5" t="s">
        <v>169</v>
      </c>
      <c r="AU776" s="245" t="s">
        <v>176</v>
      </c>
      <c r="AV776" s="13" t="s">
        <v>88</v>
      </c>
      <c r="AW776" s="13" t="s">
        <v>33</v>
      </c>
      <c r="AX776" s="13" t="s">
        <v>78</v>
      </c>
      <c r="AY776" s="245" t="s">
        <v>158</v>
      </c>
    </row>
    <row r="777" s="2" customFormat="1" ht="16.5" customHeight="1">
      <c r="A777" s="37"/>
      <c r="B777" s="38"/>
      <c r="C777" s="217" t="s">
        <v>1103</v>
      </c>
      <c r="D777" s="217" t="s">
        <v>160</v>
      </c>
      <c r="E777" s="218" t="s">
        <v>2048</v>
      </c>
      <c r="F777" s="219" t="s">
        <v>2049</v>
      </c>
      <c r="G777" s="220" t="s">
        <v>1209</v>
      </c>
      <c r="H777" s="221">
        <v>1</v>
      </c>
      <c r="I777" s="222"/>
      <c r="J777" s="223">
        <f>ROUND(I777*H777,2)</f>
        <v>0</v>
      </c>
      <c r="K777" s="219" t="s">
        <v>1</v>
      </c>
      <c r="L777" s="43"/>
      <c r="M777" s="224" t="s">
        <v>1</v>
      </c>
      <c r="N777" s="225" t="s">
        <v>43</v>
      </c>
      <c r="O777" s="90"/>
      <c r="P777" s="226">
        <f>O777*H777</f>
        <v>0</v>
      </c>
      <c r="Q777" s="226">
        <v>0</v>
      </c>
      <c r="R777" s="226">
        <f>Q777*H777</f>
        <v>0</v>
      </c>
      <c r="S777" s="226">
        <v>0</v>
      </c>
      <c r="T777" s="227">
        <f>S777*H777</f>
        <v>0</v>
      </c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R777" s="228" t="s">
        <v>165</v>
      </c>
      <c r="AT777" s="228" t="s">
        <v>160</v>
      </c>
      <c r="AU777" s="228" t="s">
        <v>176</v>
      </c>
      <c r="AY777" s="16" t="s">
        <v>158</v>
      </c>
      <c r="BE777" s="229">
        <f>IF(N777="základní",J777,0)</f>
        <v>0</v>
      </c>
      <c r="BF777" s="229">
        <f>IF(N777="snížená",J777,0)</f>
        <v>0</v>
      </c>
      <c r="BG777" s="229">
        <f>IF(N777="zákl. přenesená",J777,0)</f>
        <v>0</v>
      </c>
      <c r="BH777" s="229">
        <f>IF(N777="sníž. přenesená",J777,0)</f>
        <v>0</v>
      </c>
      <c r="BI777" s="229">
        <f>IF(N777="nulová",J777,0)</f>
        <v>0</v>
      </c>
      <c r="BJ777" s="16" t="s">
        <v>86</v>
      </c>
      <c r="BK777" s="229">
        <f>ROUND(I777*H777,2)</f>
        <v>0</v>
      </c>
      <c r="BL777" s="16" t="s">
        <v>165</v>
      </c>
      <c r="BM777" s="228" t="s">
        <v>2050</v>
      </c>
    </row>
    <row r="778" s="2" customFormat="1">
      <c r="A778" s="37"/>
      <c r="B778" s="38"/>
      <c r="C778" s="39"/>
      <c r="D778" s="230" t="s">
        <v>167</v>
      </c>
      <c r="E778" s="39"/>
      <c r="F778" s="231" t="s">
        <v>2051</v>
      </c>
      <c r="G778" s="39"/>
      <c r="H778" s="39"/>
      <c r="I778" s="232"/>
      <c r="J778" s="39"/>
      <c r="K778" s="39"/>
      <c r="L778" s="43"/>
      <c r="M778" s="233"/>
      <c r="N778" s="234"/>
      <c r="O778" s="90"/>
      <c r="P778" s="90"/>
      <c r="Q778" s="90"/>
      <c r="R778" s="90"/>
      <c r="S778" s="90"/>
      <c r="T778" s="91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T778" s="16" t="s">
        <v>167</v>
      </c>
      <c r="AU778" s="16" t="s">
        <v>176</v>
      </c>
    </row>
    <row r="779" s="14" customFormat="1">
      <c r="A779" s="14"/>
      <c r="B779" s="246"/>
      <c r="C779" s="247"/>
      <c r="D779" s="230" t="s">
        <v>169</v>
      </c>
      <c r="E779" s="248" t="s">
        <v>1</v>
      </c>
      <c r="F779" s="249" t="s">
        <v>2052</v>
      </c>
      <c r="G779" s="247"/>
      <c r="H779" s="248" t="s">
        <v>1</v>
      </c>
      <c r="I779" s="250"/>
      <c r="J779" s="247"/>
      <c r="K779" s="247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169</v>
      </c>
      <c r="AU779" s="255" t="s">
        <v>176</v>
      </c>
      <c r="AV779" s="14" t="s">
        <v>86</v>
      </c>
      <c r="AW779" s="14" t="s">
        <v>33</v>
      </c>
      <c r="AX779" s="14" t="s">
        <v>78</v>
      </c>
      <c r="AY779" s="255" t="s">
        <v>158</v>
      </c>
    </row>
    <row r="780" s="13" customFormat="1">
      <c r="A780" s="13"/>
      <c r="B780" s="235"/>
      <c r="C780" s="236"/>
      <c r="D780" s="230" t="s">
        <v>169</v>
      </c>
      <c r="E780" s="237" t="s">
        <v>1</v>
      </c>
      <c r="F780" s="238" t="s">
        <v>2053</v>
      </c>
      <c r="G780" s="236"/>
      <c r="H780" s="239">
        <v>1</v>
      </c>
      <c r="I780" s="240"/>
      <c r="J780" s="236"/>
      <c r="K780" s="236"/>
      <c r="L780" s="241"/>
      <c r="M780" s="242"/>
      <c r="N780" s="243"/>
      <c r="O780" s="243"/>
      <c r="P780" s="243"/>
      <c r="Q780" s="243"/>
      <c r="R780" s="243"/>
      <c r="S780" s="243"/>
      <c r="T780" s="24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5" t="s">
        <v>169</v>
      </c>
      <c r="AU780" s="245" t="s">
        <v>176</v>
      </c>
      <c r="AV780" s="13" t="s">
        <v>88</v>
      </c>
      <c r="AW780" s="13" t="s">
        <v>33</v>
      </c>
      <c r="AX780" s="13" t="s">
        <v>78</v>
      </c>
      <c r="AY780" s="245" t="s">
        <v>158</v>
      </c>
    </row>
    <row r="781" s="2" customFormat="1" ht="16.5" customHeight="1">
      <c r="A781" s="37"/>
      <c r="B781" s="38"/>
      <c r="C781" s="217" t="s">
        <v>1111</v>
      </c>
      <c r="D781" s="217" t="s">
        <v>160</v>
      </c>
      <c r="E781" s="218" t="s">
        <v>2054</v>
      </c>
      <c r="F781" s="219" t="s">
        <v>2055</v>
      </c>
      <c r="G781" s="220" t="s">
        <v>1149</v>
      </c>
      <c r="H781" s="221">
        <v>2</v>
      </c>
      <c r="I781" s="222"/>
      <c r="J781" s="223">
        <f>ROUND(I781*H781,2)</f>
        <v>0</v>
      </c>
      <c r="K781" s="219" t="s">
        <v>1</v>
      </c>
      <c r="L781" s="43"/>
      <c r="M781" s="224" t="s">
        <v>1</v>
      </c>
      <c r="N781" s="225" t="s">
        <v>43</v>
      </c>
      <c r="O781" s="90"/>
      <c r="P781" s="226">
        <f>O781*H781</f>
        <v>0</v>
      </c>
      <c r="Q781" s="226">
        <v>0</v>
      </c>
      <c r="R781" s="226">
        <f>Q781*H781</f>
        <v>0</v>
      </c>
      <c r="S781" s="226">
        <v>0</v>
      </c>
      <c r="T781" s="227">
        <f>S781*H781</f>
        <v>0</v>
      </c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R781" s="228" t="s">
        <v>165</v>
      </c>
      <c r="AT781" s="228" t="s">
        <v>160</v>
      </c>
      <c r="AU781" s="228" t="s">
        <v>176</v>
      </c>
      <c r="AY781" s="16" t="s">
        <v>158</v>
      </c>
      <c r="BE781" s="229">
        <f>IF(N781="základní",J781,0)</f>
        <v>0</v>
      </c>
      <c r="BF781" s="229">
        <f>IF(N781="snížená",J781,0)</f>
        <v>0</v>
      </c>
      <c r="BG781" s="229">
        <f>IF(N781="zákl. přenesená",J781,0)</f>
        <v>0</v>
      </c>
      <c r="BH781" s="229">
        <f>IF(N781="sníž. přenesená",J781,0)</f>
        <v>0</v>
      </c>
      <c r="BI781" s="229">
        <f>IF(N781="nulová",J781,0)</f>
        <v>0</v>
      </c>
      <c r="BJ781" s="16" t="s">
        <v>86</v>
      </c>
      <c r="BK781" s="229">
        <f>ROUND(I781*H781,2)</f>
        <v>0</v>
      </c>
      <c r="BL781" s="16" t="s">
        <v>165</v>
      </c>
      <c r="BM781" s="228" t="s">
        <v>2056</v>
      </c>
    </row>
    <row r="782" s="2" customFormat="1">
      <c r="A782" s="37"/>
      <c r="B782" s="38"/>
      <c r="C782" s="39"/>
      <c r="D782" s="230" t="s">
        <v>167</v>
      </c>
      <c r="E782" s="39"/>
      <c r="F782" s="231" t="s">
        <v>2055</v>
      </c>
      <c r="G782" s="39"/>
      <c r="H782" s="39"/>
      <c r="I782" s="232"/>
      <c r="J782" s="39"/>
      <c r="K782" s="39"/>
      <c r="L782" s="43"/>
      <c r="M782" s="233"/>
      <c r="N782" s="234"/>
      <c r="O782" s="90"/>
      <c r="P782" s="90"/>
      <c r="Q782" s="90"/>
      <c r="R782" s="90"/>
      <c r="S782" s="90"/>
      <c r="T782" s="91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T782" s="16" t="s">
        <v>167</v>
      </c>
      <c r="AU782" s="16" t="s">
        <v>176</v>
      </c>
    </row>
    <row r="783" s="2" customFormat="1" ht="16.5" customHeight="1">
      <c r="A783" s="37"/>
      <c r="B783" s="38"/>
      <c r="C783" s="217" t="s">
        <v>1116</v>
      </c>
      <c r="D783" s="217" t="s">
        <v>160</v>
      </c>
      <c r="E783" s="218" t="s">
        <v>2057</v>
      </c>
      <c r="F783" s="219" t="s">
        <v>2058</v>
      </c>
      <c r="G783" s="220" t="s">
        <v>163</v>
      </c>
      <c r="H783" s="221">
        <v>14</v>
      </c>
      <c r="I783" s="222"/>
      <c r="J783" s="223">
        <f>ROUND(I783*H783,2)</f>
        <v>0</v>
      </c>
      <c r="K783" s="219" t="s">
        <v>164</v>
      </c>
      <c r="L783" s="43"/>
      <c r="M783" s="224" t="s">
        <v>1</v>
      </c>
      <c r="N783" s="225" t="s">
        <v>43</v>
      </c>
      <c r="O783" s="90"/>
      <c r="P783" s="226">
        <f>O783*H783</f>
        <v>0</v>
      </c>
      <c r="Q783" s="226">
        <v>0</v>
      </c>
      <c r="R783" s="226">
        <f>Q783*H783</f>
        <v>0</v>
      </c>
      <c r="S783" s="226">
        <v>2.3999999999999999</v>
      </c>
      <c r="T783" s="227">
        <f>S783*H783</f>
        <v>33.600000000000001</v>
      </c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R783" s="228" t="s">
        <v>165</v>
      </c>
      <c r="AT783" s="228" t="s">
        <v>160</v>
      </c>
      <c r="AU783" s="228" t="s">
        <v>176</v>
      </c>
      <c r="AY783" s="16" t="s">
        <v>158</v>
      </c>
      <c r="BE783" s="229">
        <f>IF(N783="základní",J783,0)</f>
        <v>0</v>
      </c>
      <c r="BF783" s="229">
        <f>IF(N783="snížená",J783,0)</f>
        <v>0</v>
      </c>
      <c r="BG783" s="229">
        <f>IF(N783="zákl. přenesená",J783,0)</f>
        <v>0</v>
      </c>
      <c r="BH783" s="229">
        <f>IF(N783="sníž. přenesená",J783,0)</f>
        <v>0</v>
      </c>
      <c r="BI783" s="229">
        <f>IF(N783="nulová",J783,0)</f>
        <v>0</v>
      </c>
      <c r="BJ783" s="16" t="s">
        <v>86</v>
      </c>
      <c r="BK783" s="229">
        <f>ROUND(I783*H783,2)</f>
        <v>0</v>
      </c>
      <c r="BL783" s="16" t="s">
        <v>165</v>
      </c>
      <c r="BM783" s="228" t="s">
        <v>2059</v>
      </c>
    </row>
    <row r="784" s="2" customFormat="1">
      <c r="A784" s="37"/>
      <c r="B784" s="38"/>
      <c r="C784" s="39"/>
      <c r="D784" s="230" t="s">
        <v>167</v>
      </c>
      <c r="E784" s="39"/>
      <c r="F784" s="231" t="s">
        <v>2060</v>
      </c>
      <c r="G784" s="39"/>
      <c r="H784" s="39"/>
      <c r="I784" s="232"/>
      <c r="J784" s="39"/>
      <c r="K784" s="39"/>
      <c r="L784" s="43"/>
      <c r="M784" s="233"/>
      <c r="N784" s="234"/>
      <c r="O784" s="90"/>
      <c r="P784" s="90"/>
      <c r="Q784" s="90"/>
      <c r="R784" s="90"/>
      <c r="S784" s="90"/>
      <c r="T784" s="91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T784" s="16" t="s">
        <v>167</v>
      </c>
      <c r="AU784" s="16" t="s">
        <v>176</v>
      </c>
    </row>
    <row r="785" s="14" customFormat="1">
      <c r="A785" s="14"/>
      <c r="B785" s="246"/>
      <c r="C785" s="247"/>
      <c r="D785" s="230" t="s">
        <v>169</v>
      </c>
      <c r="E785" s="248" t="s">
        <v>1</v>
      </c>
      <c r="F785" s="249" t="s">
        <v>2061</v>
      </c>
      <c r="G785" s="247"/>
      <c r="H785" s="248" t="s">
        <v>1</v>
      </c>
      <c r="I785" s="250"/>
      <c r="J785" s="247"/>
      <c r="K785" s="247"/>
      <c r="L785" s="251"/>
      <c r="M785" s="252"/>
      <c r="N785" s="253"/>
      <c r="O785" s="253"/>
      <c r="P785" s="253"/>
      <c r="Q785" s="253"/>
      <c r="R785" s="253"/>
      <c r="S785" s="253"/>
      <c r="T785" s="25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5" t="s">
        <v>169</v>
      </c>
      <c r="AU785" s="255" t="s">
        <v>176</v>
      </c>
      <c r="AV785" s="14" t="s">
        <v>86</v>
      </c>
      <c r="AW785" s="14" t="s">
        <v>33</v>
      </c>
      <c r="AX785" s="14" t="s">
        <v>78</v>
      </c>
      <c r="AY785" s="255" t="s">
        <v>158</v>
      </c>
    </row>
    <row r="786" s="13" customFormat="1">
      <c r="A786" s="13"/>
      <c r="B786" s="235"/>
      <c r="C786" s="236"/>
      <c r="D786" s="230" t="s">
        <v>169</v>
      </c>
      <c r="E786" s="237" t="s">
        <v>1</v>
      </c>
      <c r="F786" s="238" t="s">
        <v>1576</v>
      </c>
      <c r="G786" s="236"/>
      <c r="H786" s="239">
        <v>10</v>
      </c>
      <c r="I786" s="240"/>
      <c r="J786" s="236"/>
      <c r="K786" s="236"/>
      <c r="L786" s="241"/>
      <c r="M786" s="242"/>
      <c r="N786" s="243"/>
      <c r="O786" s="243"/>
      <c r="P786" s="243"/>
      <c r="Q786" s="243"/>
      <c r="R786" s="243"/>
      <c r="S786" s="243"/>
      <c r="T786" s="24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5" t="s">
        <v>169</v>
      </c>
      <c r="AU786" s="245" t="s">
        <v>176</v>
      </c>
      <c r="AV786" s="13" t="s">
        <v>88</v>
      </c>
      <c r="AW786" s="13" t="s">
        <v>33</v>
      </c>
      <c r="AX786" s="13" t="s">
        <v>78</v>
      </c>
      <c r="AY786" s="245" t="s">
        <v>158</v>
      </c>
    </row>
    <row r="787" s="14" customFormat="1">
      <c r="A787" s="14"/>
      <c r="B787" s="246"/>
      <c r="C787" s="247"/>
      <c r="D787" s="230" t="s">
        <v>169</v>
      </c>
      <c r="E787" s="248" t="s">
        <v>1</v>
      </c>
      <c r="F787" s="249" t="s">
        <v>2062</v>
      </c>
      <c r="G787" s="247"/>
      <c r="H787" s="248" t="s">
        <v>1</v>
      </c>
      <c r="I787" s="250"/>
      <c r="J787" s="247"/>
      <c r="K787" s="247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169</v>
      </c>
      <c r="AU787" s="255" t="s">
        <v>176</v>
      </c>
      <c r="AV787" s="14" t="s">
        <v>86</v>
      </c>
      <c r="AW787" s="14" t="s">
        <v>33</v>
      </c>
      <c r="AX787" s="14" t="s">
        <v>78</v>
      </c>
      <c r="AY787" s="255" t="s">
        <v>158</v>
      </c>
    </row>
    <row r="788" s="13" customFormat="1">
      <c r="A788" s="13"/>
      <c r="B788" s="235"/>
      <c r="C788" s="236"/>
      <c r="D788" s="230" t="s">
        <v>169</v>
      </c>
      <c r="E788" s="237" t="s">
        <v>1</v>
      </c>
      <c r="F788" s="238" t="s">
        <v>2063</v>
      </c>
      <c r="G788" s="236"/>
      <c r="H788" s="239">
        <v>4</v>
      </c>
      <c r="I788" s="240"/>
      <c r="J788" s="236"/>
      <c r="K788" s="236"/>
      <c r="L788" s="241"/>
      <c r="M788" s="242"/>
      <c r="N788" s="243"/>
      <c r="O788" s="243"/>
      <c r="P788" s="243"/>
      <c r="Q788" s="243"/>
      <c r="R788" s="243"/>
      <c r="S788" s="243"/>
      <c r="T788" s="24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5" t="s">
        <v>169</v>
      </c>
      <c r="AU788" s="245" t="s">
        <v>176</v>
      </c>
      <c r="AV788" s="13" t="s">
        <v>88</v>
      </c>
      <c r="AW788" s="13" t="s">
        <v>33</v>
      </c>
      <c r="AX788" s="13" t="s">
        <v>78</v>
      </c>
      <c r="AY788" s="245" t="s">
        <v>158</v>
      </c>
    </row>
    <row r="789" s="2" customFormat="1" ht="16.5" customHeight="1">
      <c r="A789" s="37"/>
      <c r="B789" s="38"/>
      <c r="C789" s="217" t="s">
        <v>1124</v>
      </c>
      <c r="D789" s="217" t="s">
        <v>160</v>
      </c>
      <c r="E789" s="218" t="s">
        <v>2064</v>
      </c>
      <c r="F789" s="219" t="s">
        <v>2065</v>
      </c>
      <c r="G789" s="220" t="s">
        <v>163</v>
      </c>
      <c r="H789" s="221">
        <v>16.800000000000001</v>
      </c>
      <c r="I789" s="222"/>
      <c r="J789" s="223">
        <f>ROUND(I789*H789,2)</f>
        <v>0</v>
      </c>
      <c r="K789" s="219" t="s">
        <v>164</v>
      </c>
      <c r="L789" s="43"/>
      <c r="M789" s="224" t="s">
        <v>1</v>
      </c>
      <c r="N789" s="225" t="s">
        <v>43</v>
      </c>
      <c r="O789" s="90"/>
      <c r="P789" s="226">
        <f>O789*H789</f>
        <v>0</v>
      </c>
      <c r="Q789" s="226">
        <v>0</v>
      </c>
      <c r="R789" s="226">
        <f>Q789*H789</f>
        <v>0</v>
      </c>
      <c r="S789" s="226">
        <v>2.3999999999999999</v>
      </c>
      <c r="T789" s="227">
        <f>S789*H789</f>
        <v>40.32</v>
      </c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R789" s="228" t="s">
        <v>165</v>
      </c>
      <c r="AT789" s="228" t="s">
        <v>160</v>
      </c>
      <c r="AU789" s="228" t="s">
        <v>176</v>
      </c>
      <c r="AY789" s="16" t="s">
        <v>158</v>
      </c>
      <c r="BE789" s="229">
        <f>IF(N789="základní",J789,0)</f>
        <v>0</v>
      </c>
      <c r="BF789" s="229">
        <f>IF(N789="snížená",J789,0)</f>
        <v>0</v>
      </c>
      <c r="BG789" s="229">
        <f>IF(N789="zákl. přenesená",J789,0)</f>
        <v>0</v>
      </c>
      <c r="BH789" s="229">
        <f>IF(N789="sníž. přenesená",J789,0)</f>
        <v>0</v>
      </c>
      <c r="BI789" s="229">
        <f>IF(N789="nulová",J789,0)</f>
        <v>0</v>
      </c>
      <c r="BJ789" s="16" t="s">
        <v>86</v>
      </c>
      <c r="BK789" s="229">
        <f>ROUND(I789*H789,2)</f>
        <v>0</v>
      </c>
      <c r="BL789" s="16" t="s">
        <v>165</v>
      </c>
      <c r="BM789" s="228" t="s">
        <v>2066</v>
      </c>
    </row>
    <row r="790" s="2" customFormat="1">
      <c r="A790" s="37"/>
      <c r="B790" s="38"/>
      <c r="C790" s="39"/>
      <c r="D790" s="230" t="s">
        <v>167</v>
      </c>
      <c r="E790" s="39"/>
      <c r="F790" s="231" t="s">
        <v>2067</v>
      </c>
      <c r="G790" s="39"/>
      <c r="H790" s="39"/>
      <c r="I790" s="232"/>
      <c r="J790" s="39"/>
      <c r="K790" s="39"/>
      <c r="L790" s="43"/>
      <c r="M790" s="233"/>
      <c r="N790" s="234"/>
      <c r="O790" s="90"/>
      <c r="P790" s="90"/>
      <c r="Q790" s="90"/>
      <c r="R790" s="90"/>
      <c r="S790" s="90"/>
      <c r="T790" s="91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T790" s="16" t="s">
        <v>167</v>
      </c>
      <c r="AU790" s="16" t="s">
        <v>176</v>
      </c>
    </row>
    <row r="791" s="14" customFormat="1">
      <c r="A791" s="14"/>
      <c r="B791" s="246"/>
      <c r="C791" s="247"/>
      <c r="D791" s="230" t="s">
        <v>169</v>
      </c>
      <c r="E791" s="248" t="s">
        <v>1</v>
      </c>
      <c r="F791" s="249" t="s">
        <v>2068</v>
      </c>
      <c r="G791" s="247"/>
      <c r="H791" s="248" t="s">
        <v>1</v>
      </c>
      <c r="I791" s="250"/>
      <c r="J791" s="247"/>
      <c r="K791" s="247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169</v>
      </c>
      <c r="AU791" s="255" t="s">
        <v>176</v>
      </c>
      <c r="AV791" s="14" t="s">
        <v>86</v>
      </c>
      <c r="AW791" s="14" t="s">
        <v>33</v>
      </c>
      <c r="AX791" s="14" t="s">
        <v>78</v>
      </c>
      <c r="AY791" s="255" t="s">
        <v>158</v>
      </c>
    </row>
    <row r="792" s="13" customFormat="1">
      <c r="A792" s="13"/>
      <c r="B792" s="235"/>
      <c r="C792" s="236"/>
      <c r="D792" s="230" t="s">
        <v>169</v>
      </c>
      <c r="E792" s="237" t="s">
        <v>1</v>
      </c>
      <c r="F792" s="238" t="s">
        <v>2069</v>
      </c>
      <c r="G792" s="236"/>
      <c r="H792" s="239">
        <v>3.2000000000000002</v>
      </c>
      <c r="I792" s="240"/>
      <c r="J792" s="236"/>
      <c r="K792" s="236"/>
      <c r="L792" s="241"/>
      <c r="M792" s="242"/>
      <c r="N792" s="243"/>
      <c r="O792" s="243"/>
      <c r="P792" s="243"/>
      <c r="Q792" s="243"/>
      <c r="R792" s="243"/>
      <c r="S792" s="243"/>
      <c r="T792" s="24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5" t="s">
        <v>169</v>
      </c>
      <c r="AU792" s="245" t="s">
        <v>176</v>
      </c>
      <c r="AV792" s="13" t="s">
        <v>88</v>
      </c>
      <c r="AW792" s="13" t="s">
        <v>33</v>
      </c>
      <c r="AX792" s="13" t="s">
        <v>78</v>
      </c>
      <c r="AY792" s="245" t="s">
        <v>158</v>
      </c>
    </row>
    <row r="793" s="13" customFormat="1">
      <c r="A793" s="13"/>
      <c r="B793" s="235"/>
      <c r="C793" s="236"/>
      <c r="D793" s="230" t="s">
        <v>169</v>
      </c>
      <c r="E793" s="237" t="s">
        <v>1</v>
      </c>
      <c r="F793" s="238" t="s">
        <v>2070</v>
      </c>
      <c r="G793" s="236"/>
      <c r="H793" s="239">
        <v>13.6</v>
      </c>
      <c r="I793" s="240"/>
      <c r="J793" s="236"/>
      <c r="K793" s="236"/>
      <c r="L793" s="241"/>
      <c r="M793" s="242"/>
      <c r="N793" s="243"/>
      <c r="O793" s="243"/>
      <c r="P793" s="243"/>
      <c r="Q793" s="243"/>
      <c r="R793" s="243"/>
      <c r="S793" s="243"/>
      <c r="T793" s="244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5" t="s">
        <v>169</v>
      </c>
      <c r="AU793" s="245" t="s">
        <v>176</v>
      </c>
      <c r="AV793" s="13" t="s">
        <v>88</v>
      </c>
      <c r="AW793" s="13" t="s">
        <v>33</v>
      </c>
      <c r="AX793" s="13" t="s">
        <v>78</v>
      </c>
      <c r="AY793" s="245" t="s">
        <v>158</v>
      </c>
    </row>
    <row r="794" s="2" customFormat="1" ht="16.5" customHeight="1">
      <c r="A794" s="37"/>
      <c r="B794" s="38"/>
      <c r="C794" s="217" t="s">
        <v>1132</v>
      </c>
      <c r="D794" s="217" t="s">
        <v>160</v>
      </c>
      <c r="E794" s="218" t="s">
        <v>2071</v>
      </c>
      <c r="F794" s="219" t="s">
        <v>2072</v>
      </c>
      <c r="G794" s="220" t="s">
        <v>199</v>
      </c>
      <c r="H794" s="221">
        <v>172</v>
      </c>
      <c r="I794" s="222"/>
      <c r="J794" s="223">
        <f>ROUND(I794*H794,2)</f>
        <v>0</v>
      </c>
      <c r="K794" s="219" t="s">
        <v>164</v>
      </c>
      <c r="L794" s="43"/>
      <c r="M794" s="224" t="s">
        <v>1</v>
      </c>
      <c r="N794" s="225" t="s">
        <v>43</v>
      </c>
      <c r="O794" s="90"/>
      <c r="P794" s="226">
        <f>O794*H794</f>
        <v>0</v>
      </c>
      <c r="Q794" s="226">
        <v>0</v>
      </c>
      <c r="R794" s="226">
        <f>Q794*H794</f>
        <v>0</v>
      </c>
      <c r="S794" s="226">
        <v>0.035000000000000003</v>
      </c>
      <c r="T794" s="227">
        <f>S794*H794</f>
        <v>6.0200000000000005</v>
      </c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R794" s="228" t="s">
        <v>165</v>
      </c>
      <c r="AT794" s="228" t="s">
        <v>160</v>
      </c>
      <c r="AU794" s="228" t="s">
        <v>176</v>
      </c>
      <c r="AY794" s="16" t="s">
        <v>158</v>
      </c>
      <c r="BE794" s="229">
        <f>IF(N794="základní",J794,0)</f>
        <v>0</v>
      </c>
      <c r="BF794" s="229">
        <f>IF(N794="snížená",J794,0)</f>
        <v>0</v>
      </c>
      <c r="BG794" s="229">
        <f>IF(N794="zákl. přenesená",J794,0)</f>
        <v>0</v>
      </c>
      <c r="BH794" s="229">
        <f>IF(N794="sníž. přenesená",J794,0)</f>
        <v>0</v>
      </c>
      <c r="BI794" s="229">
        <f>IF(N794="nulová",J794,0)</f>
        <v>0</v>
      </c>
      <c r="BJ794" s="16" t="s">
        <v>86</v>
      </c>
      <c r="BK794" s="229">
        <f>ROUND(I794*H794,2)</f>
        <v>0</v>
      </c>
      <c r="BL794" s="16" t="s">
        <v>165</v>
      </c>
      <c r="BM794" s="228" t="s">
        <v>2073</v>
      </c>
    </row>
    <row r="795" s="2" customFormat="1">
      <c r="A795" s="37"/>
      <c r="B795" s="38"/>
      <c r="C795" s="39"/>
      <c r="D795" s="230" t="s">
        <v>167</v>
      </c>
      <c r="E795" s="39"/>
      <c r="F795" s="231" t="s">
        <v>2074</v>
      </c>
      <c r="G795" s="39"/>
      <c r="H795" s="39"/>
      <c r="I795" s="232"/>
      <c r="J795" s="39"/>
      <c r="K795" s="39"/>
      <c r="L795" s="43"/>
      <c r="M795" s="233"/>
      <c r="N795" s="234"/>
      <c r="O795" s="90"/>
      <c r="P795" s="90"/>
      <c r="Q795" s="90"/>
      <c r="R795" s="90"/>
      <c r="S795" s="90"/>
      <c r="T795" s="91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T795" s="16" t="s">
        <v>167</v>
      </c>
      <c r="AU795" s="16" t="s">
        <v>176</v>
      </c>
    </row>
    <row r="796" s="13" customFormat="1">
      <c r="A796" s="13"/>
      <c r="B796" s="235"/>
      <c r="C796" s="236"/>
      <c r="D796" s="230" t="s">
        <v>169</v>
      </c>
      <c r="E796" s="237" t="s">
        <v>1</v>
      </c>
      <c r="F796" s="238" t="s">
        <v>2075</v>
      </c>
      <c r="G796" s="236"/>
      <c r="H796" s="239">
        <v>83</v>
      </c>
      <c r="I796" s="240"/>
      <c r="J796" s="236"/>
      <c r="K796" s="236"/>
      <c r="L796" s="241"/>
      <c r="M796" s="242"/>
      <c r="N796" s="243"/>
      <c r="O796" s="243"/>
      <c r="P796" s="243"/>
      <c r="Q796" s="243"/>
      <c r="R796" s="243"/>
      <c r="S796" s="243"/>
      <c r="T796" s="24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5" t="s">
        <v>169</v>
      </c>
      <c r="AU796" s="245" t="s">
        <v>176</v>
      </c>
      <c r="AV796" s="13" t="s">
        <v>88</v>
      </c>
      <c r="AW796" s="13" t="s">
        <v>33</v>
      </c>
      <c r="AX796" s="13" t="s">
        <v>78</v>
      </c>
      <c r="AY796" s="245" t="s">
        <v>158</v>
      </c>
    </row>
    <row r="797" s="13" customFormat="1">
      <c r="A797" s="13"/>
      <c r="B797" s="235"/>
      <c r="C797" s="236"/>
      <c r="D797" s="230" t="s">
        <v>169</v>
      </c>
      <c r="E797" s="237" t="s">
        <v>1</v>
      </c>
      <c r="F797" s="238" t="s">
        <v>2076</v>
      </c>
      <c r="G797" s="236"/>
      <c r="H797" s="239">
        <v>89</v>
      </c>
      <c r="I797" s="240"/>
      <c r="J797" s="236"/>
      <c r="K797" s="236"/>
      <c r="L797" s="241"/>
      <c r="M797" s="242"/>
      <c r="N797" s="243"/>
      <c r="O797" s="243"/>
      <c r="P797" s="243"/>
      <c r="Q797" s="243"/>
      <c r="R797" s="243"/>
      <c r="S797" s="243"/>
      <c r="T797" s="24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5" t="s">
        <v>169</v>
      </c>
      <c r="AU797" s="245" t="s">
        <v>176</v>
      </c>
      <c r="AV797" s="13" t="s">
        <v>88</v>
      </c>
      <c r="AW797" s="13" t="s">
        <v>33</v>
      </c>
      <c r="AX797" s="13" t="s">
        <v>78</v>
      </c>
      <c r="AY797" s="245" t="s">
        <v>158</v>
      </c>
    </row>
    <row r="798" s="2" customFormat="1" ht="16.5" customHeight="1">
      <c r="A798" s="37"/>
      <c r="B798" s="38"/>
      <c r="C798" s="217" t="s">
        <v>1138</v>
      </c>
      <c r="D798" s="217" t="s">
        <v>160</v>
      </c>
      <c r="E798" s="218" t="s">
        <v>2077</v>
      </c>
      <c r="F798" s="219" t="s">
        <v>2078</v>
      </c>
      <c r="G798" s="220" t="s">
        <v>163</v>
      </c>
      <c r="H798" s="221">
        <v>0.432</v>
      </c>
      <c r="I798" s="222"/>
      <c r="J798" s="223">
        <f>ROUND(I798*H798,2)</f>
        <v>0</v>
      </c>
      <c r="K798" s="219" t="s">
        <v>164</v>
      </c>
      <c r="L798" s="43"/>
      <c r="M798" s="224" t="s">
        <v>1</v>
      </c>
      <c r="N798" s="225" t="s">
        <v>43</v>
      </c>
      <c r="O798" s="90"/>
      <c r="P798" s="226">
        <f>O798*H798</f>
        <v>0</v>
      </c>
      <c r="Q798" s="226">
        <v>0</v>
      </c>
      <c r="R798" s="226">
        <f>Q798*H798</f>
        <v>0</v>
      </c>
      <c r="S798" s="226">
        <v>2.2000000000000002</v>
      </c>
      <c r="T798" s="227">
        <f>S798*H798</f>
        <v>0.95040000000000002</v>
      </c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R798" s="228" t="s">
        <v>165</v>
      </c>
      <c r="AT798" s="228" t="s">
        <v>160</v>
      </c>
      <c r="AU798" s="228" t="s">
        <v>176</v>
      </c>
      <c r="AY798" s="16" t="s">
        <v>158</v>
      </c>
      <c r="BE798" s="229">
        <f>IF(N798="základní",J798,0)</f>
        <v>0</v>
      </c>
      <c r="BF798" s="229">
        <f>IF(N798="snížená",J798,0)</f>
        <v>0</v>
      </c>
      <c r="BG798" s="229">
        <f>IF(N798="zákl. přenesená",J798,0)</f>
        <v>0</v>
      </c>
      <c r="BH798" s="229">
        <f>IF(N798="sníž. přenesená",J798,0)</f>
        <v>0</v>
      </c>
      <c r="BI798" s="229">
        <f>IF(N798="nulová",J798,0)</f>
        <v>0</v>
      </c>
      <c r="BJ798" s="16" t="s">
        <v>86</v>
      </c>
      <c r="BK798" s="229">
        <f>ROUND(I798*H798,2)</f>
        <v>0</v>
      </c>
      <c r="BL798" s="16" t="s">
        <v>165</v>
      </c>
      <c r="BM798" s="228" t="s">
        <v>2079</v>
      </c>
    </row>
    <row r="799" s="2" customFormat="1">
      <c r="A799" s="37"/>
      <c r="B799" s="38"/>
      <c r="C799" s="39"/>
      <c r="D799" s="230" t="s">
        <v>167</v>
      </c>
      <c r="E799" s="39"/>
      <c r="F799" s="231" t="s">
        <v>2080</v>
      </c>
      <c r="G799" s="39"/>
      <c r="H799" s="39"/>
      <c r="I799" s="232"/>
      <c r="J799" s="39"/>
      <c r="K799" s="39"/>
      <c r="L799" s="43"/>
      <c r="M799" s="233"/>
      <c r="N799" s="234"/>
      <c r="O799" s="90"/>
      <c r="P799" s="90"/>
      <c r="Q799" s="90"/>
      <c r="R799" s="90"/>
      <c r="S799" s="90"/>
      <c r="T799" s="91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T799" s="16" t="s">
        <v>167</v>
      </c>
      <c r="AU799" s="16" t="s">
        <v>176</v>
      </c>
    </row>
    <row r="800" s="14" customFormat="1">
      <c r="A800" s="14"/>
      <c r="B800" s="246"/>
      <c r="C800" s="247"/>
      <c r="D800" s="230" t="s">
        <v>169</v>
      </c>
      <c r="E800" s="248" t="s">
        <v>1</v>
      </c>
      <c r="F800" s="249" t="s">
        <v>2081</v>
      </c>
      <c r="G800" s="247"/>
      <c r="H800" s="248" t="s">
        <v>1</v>
      </c>
      <c r="I800" s="250"/>
      <c r="J800" s="247"/>
      <c r="K800" s="247"/>
      <c r="L800" s="251"/>
      <c r="M800" s="252"/>
      <c r="N800" s="253"/>
      <c r="O800" s="253"/>
      <c r="P800" s="253"/>
      <c r="Q800" s="253"/>
      <c r="R800" s="253"/>
      <c r="S800" s="253"/>
      <c r="T800" s="25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5" t="s">
        <v>169</v>
      </c>
      <c r="AU800" s="255" t="s">
        <v>176</v>
      </c>
      <c r="AV800" s="14" t="s">
        <v>86</v>
      </c>
      <c r="AW800" s="14" t="s">
        <v>33</v>
      </c>
      <c r="AX800" s="14" t="s">
        <v>78</v>
      </c>
      <c r="AY800" s="255" t="s">
        <v>158</v>
      </c>
    </row>
    <row r="801" s="13" customFormat="1">
      <c r="A801" s="13"/>
      <c r="B801" s="235"/>
      <c r="C801" s="236"/>
      <c r="D801" s="230" t="s">
        <v>169</v>
      </c>
      <c r="E801" s="237" t="s">
        <v>1</v>
      </c>
      <c r="F801" s="238" t="s">
        <v>2082</v>
      </c>
      <c r="G801" s="236"/>
      <c r="H801" s="239">
        <v>0.432</v>
      </c>
      <c r="I801" s="240"/>
      <c r="J801" s="236"/>
      <c r="K801" s="236"/>
      <c r="L801" s="241"/>
      <c r="M801" s="242"/>
      <c r="N801" s="243"/>
      <c r="O801" s="243"/>
      <c r="P801" s="243"/>
      <c r="Q801" s="243"/>
      <c r="R801" s="243"/>
      <c r="S801" s="243"/>
      <c r="T801" s="24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5" t="s">
        <v>169</v>
      </c>
      <c r="AU801" s="245" t="s">
        <v>176</v>
      </c>
      <c r="AV801" s="13" t="s">
        <v>88</v>
      </c>
      <c r="AW801" s="13" t="s">
        <v>33</v>
      </c>
      <c r="AX801" s="13" t="s">
        <v>78</v>
      </c>
      <c r="AY801" s="245" t="s">
        <v>158</v>
      </c>
    </row>
    <row r="802" s="2" customFormat="1" ht="16.5" customHeight="1">
      <c r="A802" s="37"/>
      <c r="B802" s="38"/>
      <c r="C802" s="217" t="s">
        <v>1146</v>
      </c>
      <c r="D802" s="217" t="s">
        <v>160</v>
      </c>
      <c r="E802" s="218" t="s">
        <v>2083</v>
      </c>
      <c r="F802" s="219" t="s">
        <v>2084</v>
      </c>
      <c r="G802" s="220" t="s">
        <v>412</v>
      </c>
      <c r="H802" s="221">
        <v>52</v>
      </c>
      <c r="I802" s="222"/>
      <c r="J802" s="223">
        <f>ROUND(I802*H802,2)</f>
        <v>0</v>
      </c>
      <c r="K802" s="219" t="s">
        <v>164</v>
      </c>
      <c r="L802" s="43"/>
      <c r="M802" s="224" t="s">
        <v>1</v>
      </c>
      <c r="N802" s="225" t="s">
        <v>43</v>
      </c>
      <c r="O802" s="90"/>
      <c r="P802" s="226">
        <f>O802*H802</f>
        <v>0</v>
      </c>
      <c r="Q802" s="226">
        <v>0</v>
      </c>
      <c r="R802" s="226">
        <f>Q802*H802</f>
        <v>0</v>
      </c>
      <c r="S802" s="226">
        <v>0.0040000000000000001</v>
      </c>
      <c r="T802" s="227">
        <f>S802*H802</f>
        <v>0.20800000000000002</v>
      </c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R802" s="228" t="s">
        <v>165</v>
      </c>
      <c r="AT802" s="228" t="s">
        <v>160</v>
      </c>
      <c r="AU802" s="228" t="s">
        <v>176</v>
      </c>
      <c r="AY802" s="16" t="s">
        <v>158</v>
      </c>
      <c r="BE802" s="229">
        <f>IF(N802="základní",J802,0)</f>
        <v>0</v>
      </c>
      <c r="BF802" s="229">
        <f>IF(N802="snížená",J802,0)</f>
        <v>0</v>
      </c>
      <c r="BG802" s="229">
        <f>IF(N802="zákl. přenesená",J802,0)</f>
        <v>0</v>
      </c>
      <c r="BH802" s="229">
        <f>IF(N802="sníž. přenesená",J802,0)</f>
        <v>0</v>
      </c>
      <c r="BI802" s="229">
        <f>IF(N802="nulová",J802,0)</f>
        <v>0</v>
      </c>
      <c r="BJ802" s="16" t="s">
        <v>86</v>
      </c>
      <c r="BK802" s="229">
        <f>ROUND(I802*H802,2)</f>
        <v>0</v>
      </c>
      <c r="BL802" s="16" t="s">
        <v>165</v>
      </c>
      <c r="BM802" s="228" t="s">
        <v>2085</v>
      </c>
    </row>
    <row r="803" s="2" customFormat="1">
      <c r="A803" s="37"/>
      <c r="B803" s="38"/>
      <c r="C803" s="39"/>
      <c r="D803" s="230" t="s">
        <v>167</v>
      </c>
      <c r="E803" s="39"/>
      <c r="F803" s="231" t="s">
        <v>2086</v>
      </c>
      <c r="G803" s="39"/>
      <c r="H803" s="39"/>
      <c r="I803" s="232"/>
      <c r="J803" s="39"/>
      <c r="K803" s="39"/>
      <c r="L803" s="43"/>
      <c r="M803" s="233"/>
      <c r="N803" s="234"/>
      <c r="O803" s="90"/>
      <c r="P803" s="90"/>
      <c r="Q803" s="90"/>
      <c r="R803" s="90"/>
      <c r="S803" s="90"/>
      <c r="T803" s="91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T803" s="16" t="s">
        <v>167</v>
      </c>
      <c r="AU803" s="16" t="s">
        <v>176</v>
      </c>
    </row>
    <row r="804" s="14" customFormat="1">
      <c r="A804" s="14"/>
      <c r="B804" s="246"/>
      <c r="C804" s="247"/>
      <c r="D804" s="230" t="s">
        <v>169</v>
      </c>
      <c r="E804" s="248" t="s">
        <v>1</v>
      </c>
      <c r="F804" s="249" t="s">
        <v>2087</v>
      </c>
      <c r="G804" s="247"/>
      <c r="H804" s="248" t="s">
        <v>1</v>
      </c>
      <c r="I804" s="250"/>
      <c r="J804" s="247"/>
      <c r="K804" s="247"/>
      <c r="L804" s="251"/>
      <c r="M804" s="252"/>
      <c r="N804" s="253"/>
      <c r="O804" s="253"/>
      <c r="P804" s="253"/>
      <c r="Q804" s="253"/>
      <c r="R804" s="253"/>
      <c r="S804" s="253"/>
      <c r="T804" s="25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5" t="s">
        <v>169</v>
      </c>
      <c r="AU804" s="255" t="s">
        <v>176</v>
      </c>
      <c r="AV804" s="14" t="s">
        <v>86</v>
      </c>
      <c r="AW804" s="14" t="s">
        <v>33</v>
      </c>
      <c r="AX804" s="14" t="s">
        <v>78</v>
      </c>
      <c r="AY804" s="255" t="s">
        <v>158</v>
      </c>
    </row>
    <row r="805" s="13" customFormat="1">
      <c r="A805" s="13"/>
      <c r="B805" s="235"/>
      <c r="C805" s="236"/>
      <c r="D805" s="230" t="s">
        <v>169</v>
      </c>
      <c r="E805" s="237" t="s">
        <v>1</v>
      </c>
      <c r="F805" s="238" t="s">
        <v>491</v>
      </c>
      <c r="G805" s="236"/>
      <c r="H805" s="239">
        <v>52</v>
      </c>
      <c r="I805" s="240"/>
      <c r="J805" s="236"/>
      <c r="K805" s="236"/>
      <c r="L805" s="241"/>
      <c r="M805" s="242"/>
      <c r="N805" s="243"/>
      <c r="O805" s="243"/>
      <c r="P805" s="243"/>
      <c r="Q805" s="243"/>
      <c r="R805" s="243"/>
      <c r="S805" s="243"/>
      <c r="T805" s="24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5" t="s">
        <v>169</v>
      </c>
      <c r="AU805" s="245" t="s">
        <v>176</v>
      </c>
      <c r="AV805" s="13" t="s">
        <v>88</v>
      </c>
      <c r="AW805" s="13" t="s">
        <v>33</v>
      </c>
      <c r="AX805" s="13" t="s">
        <v>78</v>
      </c>
      <c r="AY805" s="245" t="s">
        <v>158</v>
      </c>
    </row>
    <row r="806" s="2" customFormat="1" ht="16.5" customHeight="1">
      <c r="A806" s="37"/>
      <c r="B806" s="38"/>
      <c r="C806" s="217" t="s">
        <v>1153</v>
      </c>
      <c r="D806" s="217" t="s">
        <v>160</v>
      </c>
      <c r="E806" s="218" t="s">
        <v>2088</v>
      </c>
      <c r="F806" s="219" t="s">
        <v>2089</v>
      </c>
      <c r="G806" s="220" t="s">
        <v>412</v>
      </c>
      <c r="H806" s="221">
        <v>52</v>
      </c>
      <c r="I806" s="222"/>
      <c r="J806" s="223">
        <f>ROUND(I806*H806,2)</f>
        <v>0</v>
      </c>
      <c r="K806" s="219" t="s">
        <v>164</v>
      </c>
      <c r="L806" s="43"/>
      <c r="M806" s="224" t="s">
        <v>1</v>
      </c>
      <c r="N806" s="225" t="s">
        <v>43</v>
      </c>
      <c r="O806" s="90"/>
      <c r="P806" s="226">
        <f>O806*H806</f>
        <v>0</v>
      </c>
      <c r="Q806" s="226">
        <v>0</v>
      </c>
      <c r="R806" s="226">
        <f>Q806*H806</f>
        <v>0</v>
      </c>
      <c r="S806" s="226">
        <v>0.082000000000000003</v>
      </c>
      <c r="T806" s="227">
        <f>S806*H806</f>
        <v>4.2640000000000002</v>
      </c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R806" s="228" t="s">
        <v>165</v>
      </c>
      <c r="AT806" s="228" t="s">
        <v>160</v>
      </c>
      <c r="AU806" s="228" t="s">
        <v>176</v>
      </c>
      <c r="AY806" s="16" t="s">
        <v>158</v>
      </c>
      <c r="BE806" s="229">
        <f>IF(N806="základní",J806,0)</f>
        <v>0</v>
      </c>
      <c r="BF806" s="229">
        <f>IF(N806="snížená",J806,0)</f>
        <v>0</v>
      </c>
      <c r="BG806" s="229">
        <f>IF(N806="zákl. přenesená",J806,0)</f>
        <v>0</v>
      </c>
      <c r="BH806" s="229">
        <f>IF(N806="sníž. přenesená",J806,0)</f>
        <v>0</v>
      </c>
      <c r="BI806" s="229">
        <f>IF(N806="nulová",J806,0)</f>
        <v>0</v>
      </c>
      <c r="BJ806" s="16" t="s">
        <v>86</v>
      </c>
      <c r="BK806" s="229">
        <f>ROUND(I806*H806,2)</f>
        <v>0</v>
      </c>
      <c r="BL806" s="16" t="s">
        <v>165</v>
      </c>
      <c r="BM806" s="228" t="s">
        <v>2090</v>
      </c>
    </row>
    <row r="807" s="2" customFormat="1">
      <c r="A807" s="37"/>
      <c r="B807" s="38"/>
      <c r="C807" s="39"/>
      <c r="D807" s="230" t="s">
        <v>167</v>
      </c>
      <c r="E807" s="39"/>
      <c r="F807" s="231" t="s">
        <v>2091</v>
      </c>
      <c r="G807" s="39"/>
      <c r="H807" s="39"/>
      <c r="I807" s="232"/>
      <c r="J807" s="39"/>
      <c r="K807" s="39"/>
      <c r="L807" s="43"/>
      <c r="M807" s="233"/>
      <c r="N807" s="234"/>
      <c r="O807" s="90"/>
      <c r="P807" s="90"/>
      <c r="Q807" s="90"/>
      <c r="R807" s="90"/>
      <c r="S807" s="90"/>
      <c r="T807" s="91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T807" s="16" t="s">
        <v>167</v>
      </c>
      <c r="AU807" s="16" t="s">
        <v>176</v>
      </c>
    </row>
    <row r="808" s="14" customFormat="1">
      <c r="A808" s="14"/>
      <c r="B808" s="246"/>
      <c r="C808" s="247"/>
      <c r="D808" s="230" t="s">
        <v>169</v>
      </c>
      <c r="E808" s="248" t="s">
        <v>1</v>
      </c>
      <c r="F808" s="249" t="s">
        <v>2087</v>
      </c>
      <c r="G808" s="247"/>
      <c r="H808" s="248" t="s">
        <v>1</v>
      </c>
      <c r="I808" s="250"/>
      <c r="J808" s="247"/>
      <c r="K808" s="247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169</v>
      </c>
      <c r="AU808" s="255" t="s">
        <v>176</v>
      </c>
      <c r="AV808" s="14" t="s">
        <v>86</v>
      </c>
      <c r="AW808" s="14" t="s">
        <v>33</v>
      </c>
      <c r="AX808" s="14" t="s">
        <v>78</v>
      </c>
      <c r="AY808" s="255" t="s">
        <v>158</v>
      </c>
    </row>
    <row r="809" s="13" customFormat="1">
      <c r="A809" s="13"/>
      <c r="B809" s="235"/>
      <c r="C809" s="236"/>
      <c r="D809" s="230" t="s">
        <v>169</v>
      </c>
      <c r="E809" s="237" t="s">
        <v>1</v>
      </c>
      <c r="F809" s="238" t="s">
        <v>491</v>
      </c>
      <c r="G809" s="236"/>
      <c r="H809" s="239">
        <v>52</v>
      </c>
      <c r="I809" s="240"/>
      <c r="J809" s="236"/>
      <c r="K809" s="236"/>
      <c r="L809" s="241"/>
      <c r="M809" s="242"/>
      <c r="N809" s="243"/>
      <c r="O809" s="243"/>
      <c r="P809" s="243"/>
      <c r="Q809" s="243"/>
      <c r="R809" s="243"/>
      <c r="S809" s="243"/>
      <c r="T809" s="24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5" t="s">
        <v>169</v>
      </c>
      <c r="AU809" s="245" t="s">
        <v>176</v>
      </c>
      <c r="AV809" s="13" t="s">
        <v>88</v>
      </c>
      <c r="AW809" s="13" t="s">
        <v>33</v>
      </c>
      <c r="AX809" s="13" t="s">
        <v>78</v>
      </c>
      <c r="AY809" s="245" t="s">
        <v>158</v>
      </c>
    </row>
    <row r="810" s="2" customFormat="1" ht="16.5" customHeight="1">
      <c r="A810" s="37"/>
      <c r="B810" s="38"/>
      <c r="C810" s="217" t="s">
        <v>1158</v>
      </c>
      <c r="D810" s="217" t="s">
        <v>160</v>
      </c>
      <c r="E810" s="218" t="s">
        <v>2092</v>
      </c>
      <c r="F810" s="219" t="s">
        <v>2093</v>
      </c>
      <c r="G810" s="220" t="s">
        <v>163</v>
      </c>
      <c r="H810" s="221">
        <v>6.476</v>
      </c>
      <c r="I810" s="222"/>
      <c r="J810" s="223">
        <f>ROUND(I810*H810,2)</f>
        <v>0</v>
      </c>
      <c r="K810" s="219" t="s">
        <v>164</v>
      </c>
      <c r="L810" s="43"/>
      <c r="M810" s="224" t="s">
        <v>1</v>
      </c>
      <c r="N810" s="225" t="s">
        <v>43</v>
      </c>
      <c r="O810" s="90"/>
      <c r="P810" s="226">
        <f>O810*H810</f>
        <v>0</v>
      </c>
      <c r="Q810" s="226">
        <v>0</v>
      </c>
      <c r="R810" s="226">
        <f>Q810*H810</f>
        <v>0</v>
      </c>
      <c r="S810" s="226">
        <v>1.9199999999999999</v>
      </c>
      <c r="T810" s="227">
        <f>S810*H810</f>
        <v>12.433919999999999</v>
      </c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R810" s="228" t="s">
        <v>165</v>
      </c>
      <c r="AT810" s="228" t="s">
        <v>160</v>
      </c>
      <c r="AU810" s="228" t="s">
        <v>176</v>
      </c>
      <c r="AY810" s="16" t="s">
        <v>158</v>
      </c>
      <c r="BE810" s="229">
        <f>IF(N810="základní",J810,0)</f>
        <v>0</v>
      </c>
      <c r="BF810" s="229">
        <f>IF(N810="snížená",J810,0)</f>
        <v>0</v>
      </c>
      <c r="BG810" s="229">
        <f>IF(N810="zákl. přenesená",J810,0)</f>
        <v>0</v>
      </c>
      <c r="BH810" s="229">
        <f>IF(N810="sníž. přenesená",J810,0)</f>
        <v>0</v>
      </c>
      <c r="BI810" s="229">
        <f>IF(N810="nulová",J810,0)</f>
        <v>0</v>
      </c>
      <c r="BJ810" s="16" t="s">
        <v>86</v>
      </c>
      <c r="BK810" s="229">
        <f>ROUND(I810*H810,2)</f>
        <v>0</v>
      </c>
      <c r="BL810" s="16" t="s">
        <v>165</v>
      </c>
      <c r="BM810" s="228" t="s">
        <v>2094</v>
      </c>
    </row>
    <row r="811" s="2" customFormat="1">
      <c r="A811" s="37"/>
      <c r="B811" s="38"/>
      <c r="C811" s="39"/>
      <c r="D811" s="230" t="s">
        <v>167</v>
      </c>
      <c r="E811" s="39"/>
      <c r="F811" s="231" t="s">
        <v>2095</v>
      </c>
      <c r="G811" s="39"/>
      <c r="H811" s="39"/>
      <c r="I811" s="232"/>
      <c r="J811" s="39"/>
      <c r="K811" s="39"/>
      <c r="L811" s="43"/>
      <c r="M811" s="233"/>
      <c r="N811" s="234"/>
      <c r="O811" s="90"/>
      <c r="P811" s="90"/>
      <c r="Q811" s="90"/>
      <c r="R811" s="90"/>
      <c r="S811" s="90"/>
      <c r="T811" s="91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T811" s="16" t="s">
        <v>167</v>
      </c>
      <c r="AU811" s="16" t="s">
        <v>176</v>
      </c>
    </row>
    <row r="812" s="13" customFormat="1">
      <c r="A812" s="13"/>
      <c r="B812" s="235"/>
      <c r="C812" s="236"/>
      <c r="D812" s="230" t="s">
        <v>169</v>
      </c>
      <c r="E812" s="237" t="s">
        <v>1</v>
      </c>
      <c r="F812" s="238" t="s">
        <v>2096</v>
      </c>
      <c r="G812" s="236"/>
      <c r="H812" s="239">
        <v>6.476</v>
      </c>
      <c r="I812" s="240"/>
      <c r="J812" s="236"/>
      <c r="K812" s="236"/>
      <c r="L812" s="241"/>
      <c r="M812" s="242"/>
      <c r="N812" s="243"/>
      <c r="O812" s="243"/>
      <c r="P812" s="243"/>
      <c r="Q812" s="243"/>
      <c r="R812" s="243"/>
      <c r="S812" s="243"/>
      <c r="T812" s="24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5" t="s">
        <v>169</v>
      </c>
      <c r="AU812" s="245" t="s">
        <v>176</v>
      </c>
      <c r="AV812" s="13" t="s">
        <v>88</v>
      </c>
      <c r="AW812" s="13" t="s">
        <v>33</v>
      </c>
      <c r="AX812" s="13" t="s">
        <v>78</v>
      </c>
      <c r="AY812" s="245" t="s">
        <v>158</v>
      </c>
    </row>
    <row r="813" s="2" customFormat="1" ht="16.5" customHeight="1">
      <c r="A813" s="37"/>
      <c r="B813" s="38"/>
      <c r="C813" s="217" t="s">
        <v>1163</v>
      </c>
      <c r="D813" s="217" t="s">
        <v>160</v>
      </c>
      <c r="E813" s="218" t="s">
        <v>2097</v>
      </c>
      <c r="F813" s="219" t="s">
        <v>2098</v>
      </c>
      <c r="G813" s="220" t="s">
        <v>163</v>
      </c>
      <c r="H813" s="221">
        <v>5.4950000000000001</v>
      </c>
      <c r="I813" s="222"/>
      <c r="J813" s="223">
        <f>ROUND(I813*H813,2)</f>
        <v>0</v>
      </c>
      <c r="K813" s="219" t="s">
        <v>164</v>
      </c>
      <c r="L813" s="43"/>
      <c r="M813" s="224" t="s">
        <v>1</v>
      </c>
      <c r="N813" s="225" t="s">
        <v>43</v>
      </c>
      <c r="O813" s="90"/>
      <c r="P813" s="226">
        <f>O813*H813</f>
        <v>0</v>
      </c>
      <c r="Q813" s="226">
        <v>0</v>
      </c>
      <c r="R813" s="226">
        <f>Q813*H813</f>
        <v>0</v>
      </c>
      <c r="S813" s="226">
        <v>0.59999999999999998</v>
      </c>
      <c r="T813" s="227">
        <f>S813*H813</f>
        <v>3.2970000000000002</v>
      </c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R813" s="228" t="s">
        <v>165</v>
      </c>
      <c r="AT813" s="228" t="s">
        <v>160</v>
      </c>
      <c r="AU813" s="228" t="s">
        <v>176</v>
      </c>
      <c r="AY813" s="16" t="s">
        <v>158</v>
      </c>
      <c r="BE813" s="229">
        <f>IF(N813="základní",J813,0)</f>
        <v>0</v>
      </c>
      <c r="BF813" s="229">
        <f>IF(N813="snížená",J813,0)</f>
        <v>0</v>
      </c>
      <c r="BG813" s="229">
        <f>IF(N813="zákl. přenesená",J813,0)</f>
        <v>0</v>
      </c>
      <c r="BH813" s="229">
        <f>IF(N813="sníž. přenesená",J813,0)</f>
        <v>0</v>
      </c>
      <c r="BI813" s="229">
        <f>IF(N813="nulová",J813,0)</f>
        <v>0</v>
      </c>
      <c r="BJ813" s="16" t="s">
        <v>86</v>
      </c>
      <c r="BK813" s="229">
        <f>ROUND(I813*H813,2)</f>
        <v>0</v>
      </c>
      <c r="BL813" s="16" t="s">
        <v>165</v>
      </c>
      <c r="BM813" s="228" t="s">
        <v>2099</v>
      </c>
    </row>
    <row r="814" s="2" customFormat="1">
      <c r="A814" s="37"/>
      <c r="B814" s="38"/>
      <c r="C814" s="39"/>
      <c r="D814" s="230" t="s">
        <v>167</v>
      </c>
      <c r="E814" s="39"/>
      <c r="F814" s="231" t="s">
        <v>2100</v>
      </c>
      <c r="G814" s="39"/>
      <c r="H814" s="39"/>
      <c r="I814" s="232"/>
      <c r="J814" s="39"/>
      <c r="K814" s="39"/>
      <c r="L814" s="43"/>
      <c r="M814" s="233"/>
      <c r="N814" s="234"/>
      <c r="O814" s="90"/>
      <c r="P814" s="90"/>
      <c r="Q814" s="90"/>
      <c r="R814" s="90"/>
      <c r="S814" s="90"/>
      <c r="T814" s="91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T814" s="16" t="s">
        <v>167</v>
      </c>
      <c r="AU814" s="16" t="s">
        <v>176</v>
      </c>
    </row>
    <row r="815" s="13" customFormat="1">
      <c r="A815" s="13"/>
      <c r="B815" s="235"/>
      <c r="C815" s="236"/>
      <c r="D815" s="230" t="s">
        <v>169</v>
      </c>
      <c r="E815" s="237" t="s">
        <v>1</v>
      </c>
      <c r="F815" s="238" t="s">
        <v>2101</v>
      </c>
      <c r="G815" s="236"/>
      <c r="H815" s="239">
        <v>5.4950000000000001</v>
      </c>
      <c r="I815" s="240"/>
      <c r="J815" s="236"/>
      <c r="K815" s="236"/>
      <c r="L815" s="241"/>
      <c r="M815" s="242"/>
      <c r="N815" s="243"/>
      <c r="O815" s="243"/>
      <c r="P815" s="243"/>
      <c r="Q815" s="243"/>
      <c r="R815" s="243"/>
      <c r="S815" s="243"/>
      <c r="T815" s="24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5" t="s">
        <v>169</v>
      </c>
      <c r="AU815" s="245" t="s">
        <v>176</v>
      </c>
      <c r="AV815" s="13" t="s">
        <v>88</v>
      </c>
      <c r="AW815" s="13" t="s">
        <v>33</v>
      </c>
      <c r="AX815" s="13" t="s">
        <v>78</v>
      </c>
      <c r="AY815" s="245" t="s">
        <v>158</v>
      </c>
    </row>
    <row r="816" s="2" customFormat="1" ht="16.5" customHeight="1">
      <c r="A816" s="37"/>
      <c r="B816" s="38"/>
      <c r="C816" s="217" t="s">
        <v>1167</v>
      </c>
      <c r="D816" s="217" t="s">
        <v>160</v>
      </c>
      <c r="E816" s="218" t="s">
        <v>2102</v>
      </c>
      <c r="F816" s="219" t="s">
        <v>2103</v>
      </c>
      <c r="G816" s="220" t="s">
        <v>412</v>
      </c>
      <c r="H816" s="221">
        <v>9</v>
      </c>
      <c r="I816" s="222"/>
      <c r="J816" s="223">
        <f>ROUND(I816*H816,2)</f>
        <v>0</v>
      </c>
      <c r="K816" s="219" t="s">
        <v>164</v>
      </c>
      <c r="L816" s="43"/>
      <c r="M816" s="224" t="s">
        <v>1</v>
      </c>
      <c r="N816" s="225" t="s">
        <v>43</v>
      </c>
      <c r="O816" s="90"/>
      <c r="P816" s="226">
        <f>O816*H816</f>
        <v>0</v>
      </c>
      <c r="Q816" s="226">
        <v>0</v>
      </c>
      <c r="R816" s="226">
        <f>Q816*H816</f>
        <v>0</v>
      </c>
      <c r="S816" s="226">
        <v>0.050000000000000003</v>
      </c>
      <c r="T816" s="227">
        <f>S816*H816</f>
        <v>0.45000000000000001</v>
      </c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R816" s="228" t="s">
        <v>165</v>
      </c>
      <c r="AT816" s="228" t="s">
        <v>160</v>
      </c>
      <c r="AU816" s="228" t="s">
        <v>176</v>
      </c>
      <c r="AY816" s="16" t="s">
        <v>158</v>
      </c>
      <c r="BE816" s="229">
        <f>IF(N816="základní",J816,0)</f>
        <v>0</v>
      </c>
      <c r="BF816" s="229">
        <f>IF(N816="snížená",J816,0)</f>
        <v>0</v>
      </c>
      <c r="BG816" s="229">
        <f>IF(N816="zákl. přenesená",J816,0)</f>
        <v>0</v>
      </c>
      <c r="BH816" s="229">
        <f>IF(N816="sníž. přenesená",J816,0)</f>
        <v>0</v>
      </c>
      <c r="BI816" s="229">
        <f>IF(N816="nulová",J816,0)</f>
        <v>0</v>
      </c>
      <c r="BJ816" s="16" t="s">
        <v>86</v>
      </c>
      <c r="BK816" s="229">
        <f>ROUND(I816*H816,2)</f>
        <v>0</v>
      </c>
      <c r="BL816" s="16" t="s">
        <v>165</v>
      </c>
      <c r="BM816" s="228" t="s">
        <v>2104</v>
      </c>
    </row>
    <row r="817" s="2" customFormat="1">
      <c r="A817" s="37"/>
      <c r="B817" s="38"/>
      <c r="C817" s="39"/>
      <c r="D817" s="230" t="s">
        <v>167</v>
      </c>
      <c r="E817" s="39"/>
      <c r="F817" s="231" t="s">
        <v>2105</v>
      </c>
      <c r="G817" s="39"/>
      <c r="H817" s="39"/>
      <c r="I817" s="232"/>
      <c r="J817" s="39"/>
      <c r="K817" s="39"/>
      <c r="L817" s="43"/>
      <c r="M817" s="233"/>
      <c r="N817" s="234"/>
      <c r="O817" s="90"/>
      <c r="P817" s="90"/>
      <c r="Q817" s="90"/>
      <c r="R817" s="90"/>
      <c r="S817" s="90"/>
      <c r="T817" s="91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T817" s="16" t="s">
        <v>167</v>
      </c>
      <c r="AU817" s="16" t="s">
        <v>176</v>
      </c>
    </row>
    <row r="818" s="2" customFormat="1" ht="16.5" customHeight="1">
      <c r="A818" s="37"/>
      <c r="B818" s="38"/>
      <c r="C818" s="217" t="s">
        <v>1171</v>
      </c>
      <c r="D818" s="217" t="s">
        <v>160</v>
      </c>
      <c r="E818" s="218" t="s">
        <v>2106</v>
      </c>
      <c r="F818" s="219" t="s">
        <v>2107</v>
      </c>
      <c r="G818" s="220" t="s">
        <v>412</v>
      </c>
      <c r="H818" s="221">
        <v>19</v>
      </c>
      <c r="I818" s="222"/>
      <c r="J818" s="223">
        <f>ROUND(I818*H818,2)</f>
        <v>0</v>
      </c>
      <c r="K818" s="219" t="s">
        <v>164</v>
      </c>
      <c r="L818" s="43"/>
      <c r="M818" s="224" t="s">
        <v>1</v>
      </c>
      <c r="N818" s="225" t="s">
        <v>43</v>
      </c>
      <c r="O818" s="90"/>
      <c r="P818" s="226">
        <f>O818*H818</f>
        <v>0</v>
      </c>
      <c r="Q818" s="226">
        <v>0</v>
      </c>
      <c r="R818" s="226">
        <f>Q818*H818</f>
        <v>0</v>
      </c>
      <c r="S818" s="226">
        <v>0.14999999999999999</v>
      </c>
      <c r="T818" s="227">
        <f>S818*H818</f>
        <v>2.8500000000000001</v>
      </c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R818" s="228" t="s">
        <v>165</v>
      </c>
      <c r="AT818" s="228" t="s">
        <v>160</v>
      </c>
      <c r="AU818" s="228" t="s">
        <v>176</v>
      </c>
      <c r="AY818" s="16" t="s">
        <v>158</v>
      </c>
      <c r="BE818" s="229">
        <f>IF(N818="základní",J818,0)</f>
        <v>0</v>
      </c>
      <c r="BF818" s="229">
        <f>IF(N818="snížená",J818,0)</f>
        <v>0</v>
      </c>
      <c r="BG818" s="229">
        <f>IF(N818="zákl. přenesená",J818,0)</f>
        <v>0</v>
      </c>
      <c r="BH818" s="229">
        <f>IF(N818="sníž. přenesená",J818,0)</f>
        <v>0</v>
      </c>
      <c r="BI818" s="229">
        <f>IF(N818="nulová",J818,0)</f>
        <v>0</v>
      </c>
      <c r="BJ818" s="16" t="s">
        <v>86</v>
      </c>
      <c r="BK818" s="229">
        <f>ROUND(I818*H818,2)</f>
        <v>0</v>
      </c>
      <c r="BL818" s="16" t="s">
        <v>165</v>
      </c>
      <c r="BM818" s="228" t="s">
        <v>2108</v>
      </c>
    </row>
    <row r="819" s="2" customFormat="1">
      <c r="A819" s="37"/>
      <c r="B819" s="38"/>
      <c r="C819" s="39"/>
      <c r="D819" s="230" t="s">
        <v>167</v>
      </c>
      <c r="E819" s="39"/>
      <c r="F819" s="231" t="s">
        <v>2109</v>
      </c>
      <c r="G819" s="39"/>
      <c r="H819" s="39"/>
      <c r="I819" s="232"/>
      <c r="J819" s="39"/>
      <c r="K819" s="39"/>
      <c r="L819" s="43"/>
      <c r="M819" s="233"/>
      <c r="N819" s="234"/>
      <c r="O819" s="90"/>
      <c r="P819" s="90"/>
      <c r="Q819" s="90"/>
      <c r="R819" s="90"/>
      <c r="S819" s="90"/>
      <c r="T819" s="91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T819" s="16" t="s">
        <v>167</v>
      </c>
      <c r="AU819" s="16" t="s">
        <v>176</v>
      </c>
    </row>
    <row r="820" s="12" customFormat="1" ht="22.8" customHeight="1">
      <c r="A820" s="12"/>
      <c r="B820" s="201"/>
      <c r="C820" s="202"/>
      <c r="D820" s="203" t="s">
        <v>77</v>
      </c>
      <c r="E820" s="215" t="s">
        <v>777</v>
      </c>
      <c r="F820" s="215" t="s">
        <v>778</v>
      </c>
      <c r="G820" s="202"/>
      <c r="H820" s="202"/>
      <c r="I820" s="205"/>
      <c r="J820" s="216">
        <f>BK820</f>
        <v>0</v>
      </c>
      <c r="K820" s="202"/>
      <c r="L820" s="207"/>
      <c r="M820" s="208"/>
      <c r="N820" s="209"/>
      <c r="O820" s="209"/>
      <c r="P820" s="210">
        <f>SUM(P821:P866)</f>
        <v>0</v>
      </c>
      <c r="Q820" s="209"/>
      <c r="R820" s="210">
        <f>SUM(R821:R866)</f>
        <v>0</v>
      </c>
      <c r="S820" s="209"/>
      <c r="T820" s="211">
        <f>SUM(T821:T866)</f>
        <v>0</v>
      </c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R820" s="212" t="s">
        <v>86</v>
      </c>
      <c r="AT820" s="213" t="s">
        <v>77</v>
      </c>
      <c r="AU820" s="213" t="s">
        <v>86</v>
      </c>
      <c r="AY820" s="212" t="s">
        <v>158</v>
      </c>
      <c r="BK820" s="214">
        <f>SUM(BK821:BK866)</f>
        <v>0</v>
      </c>
    </row>
    <row r="821" s="2" customFormat="1" ht="16.5" customHeight="1">
      <c r="A821" s="37"/>
      <c r="B821" s="38"/>
      <c r="C821" s="217" t="s">
        <v>1176</v>
      </c>
      <c r="D821" s="217" t="s">
        <v>160</v>
      </c>
      <c r="E821" s="218" t="s">
        <v>815</v>
      </c>
      <c r="F821" s="219" t="s">
        <v>816</v>
      </c>
      <c r="G821" s="220" t="s">
        <v>231</v>
      </c>
      <c r="H821" s="221">
        <v>-9.5280000000000005</v>
      </c>
      <c r="I821" s="222"/>
      <c r="J821" s="223">
        <f>ROUND(I821*H821,2)</f>
        <v>0</v>
      </c>
      <c r="K821" s="219" t="s">
        <v>1</v>
      </c>
      <c r="L821" s="43"/>
      <c r="M821" s="224" t="s">
        <v>1</v>
      </c>
      <c r="N821" s="225" t="s">
        <v>43</v>
      </c>
      <c r="O821" s="90"/>
      <c r="P821" s="226">
        <f>O821*H821</f>
        <v>0</v>
      </c>
      <c r="Q821" s="226">
        <v>0</v>
      </c>
      <c r="R821" s="226">
        <f>Q821*H821</f>
        <v>0</v>
      </c>
      <c r="S821" s="226">
        <v>0</v>
      </c>
      <c r="T821" s="227">
        <f>S821*H821</f>
        <v>0</v>
      </c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R821" s="228" t="s">
        <v>165</v>
      </c>
      <c r="AT821" s="228" t="s">
        <v>160</v>
      </c>
      <c r="AU821" s="228" t="s">
        <v>88</v>
      </c>
      <c r="AY821" s="16" t="s">
        <v>158</v>
      </c>
      <c r="BE821" s="229">
        <f>IF(N821="základní",J821,0)</f>
        <v>0</v>
      </c>
      <c r="BF821" s="229">
        <f>IF(N821="snížená",J821,0)</f>
        <v>0</v>
      </c>
      <c r="BG821" s="229">
        <f>IF(N821="zákl. přenesená",J821,0)</f>
        <v>0</v>
      </c>
      <c r="BH821" s="229">
        <f>IF(N821="sníž. přenesená",J821,0)</f>
        <v>0</v>
      </c>
      <c r="BI821" s="229">
        <f>IF(N821="nulová",J821,0)</f>
        <v>0</v>
      </c>
      <c r="BJ821" s="16" t="s">
        <v>86</v>
      </c>
      <c r="BK821" s="229">
        <f>ROUND(I821*H821,2)</f>
        <v>0</v>
      </c>
      <c r="BL821" s="16" t="s">
        <v>165</v>
      </c>
      <c r="BM821" s="228" t="s">
        <v>2110</v>
      </c>
    </row>
    <row r="822" s="2" customFormat="1">
      <c r="A822" s="37"/>
      <c r="B822" s="38"/>
      <c r="C822" s="39"/>
      <c r="D822" s="230" t="s">
        <v>167</v>
      </c>
      <c r="E822" s="39"/>
      <c r="F822" s="231" t="s">
        <v>816</v>
      </c>
      <c r="G822" s="39"/>
      <c r="H822" s="39"/>
      <c r="I822" s="232"/>
      <c r="J822" s="39"/>
      <c r="K822" s="39"/>
      <c r="L822" s="43"/>
      <c r="M822" s="233"/>
      <c r="N822" s="234"/>
      <c r="O822" s="90"/>
      <c r="P822" s="90"/>
      <c r="Q822" s="90"/>
      <c r="R822" s="90"/>
      <c r="S822" s="90"/>
      <c r="T822" s="91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T822" s="16" t="s">
        <v>167</v>
      </c>
      <c r="AU822" s="16" t="s">
        <v>88</v>
      </c>
    </row>
    <row r="823" s="13" customFormat="1">
      <c r="A823" s="13"/>
      <c r="B823" s="235"/>
      <c r="C823" s="236"/>
      <c r="D823" s="230" t="s">
        <v>169</v>
      </c>
      <c r="E823" s="237" t="s">
        <v>1</v>
      </c>
      <c r="F823" s="238" t="s">
        <v>2111</v>
      </c>
      <c r="G823" s="236"/>
      <c r="H823" s="239">
        <v>-6.0199999999999996</v>
      </c>
      <c r="I823" s="240"/>
      <c r="J823" s="236"/>
      <c r="K823" s="236"/>
      <c r="L823" s="241"/>
      <c r="M823" s="242"/>
      <c r="N823" s="243"/>
      <c r="O823" s="243"/>
      <c r="P823" s="243"/>
      <c r="Q823" s="243"/>
      <c r="R823" s="243"/>
      <c r="S823" s="243"/>
      <c r="T823" s="24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5" t="s">
        <v>169</v>
      </c>
      <c r="AU823" s="245" t="s">
        <v>88</v>
      </c>
      <c r="AV823" s="13" t="s">
        <v>88</v>
      </c>
      <c r="AW823" s="13" t="s">
        <v>33</v>
      </c>
      <c r="AX823" s="13" t="s">
        <v>78</v>
      </c>
      <c r="AY823" s="245" t="s">
        <v>158</v>
      </c>
    </row>
    <row r="824" s="13" customFormat="1">
      <c r="A824" s="13"/>
      <c r="B824" s="235"/>
      <c r="C824" s="236"/>
      <c r="D824" s="230" t="s">
        <v>169</v>
      </c>
      <c r="E824" s="237" t="s">
        <v>1</v>
      </c>
      <c r="F824" s="238" t="s">
        <v>2112</v>
      </c>
      <c r="G824" s="236"/>
      <c r="H824" s="239">
        <v>-3.2999999999999998</v>
      </c>
      <c r="I824" s="240"/>
      <c r="J824" s="236"/>
      <c r="K824" s="236"/>
      <c r="L824" s="241"/>
      <c r="M824" s="242"/>
      <c r="N824" s="243"/>
      <c r="O824" s="243"/>
      <c r="P824" s="243"/>
      <c r="Q824" s="243"/>
      <c r="R824" s="243"/>
      <c r="S824" s="243"/>
      <c r="T824" s="24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5" t="s">
        <v>169</v>
      </c>
      <c r="AU824" s="245" t="s">
        <v>88</v>
      </c>
      <c r="AV824" s="13" t="s">
        <v>88</v>
      </c>
      <c r="AW824" s="13" t="s">
        <v>33</v>
      </c>
      <c r="AX824" s="13" t="s">
        <v>78</v>
      </c>
      <c r="AY824" s="245" t="s">
        <v>158</v>
      </c>
    </row>
    <row r="825" s="13" customFormat="1">
      <c r="A825" s="13"/>
      <c r="B825" s="235"/>
      <c r="C825" s="236"/>
      <c r="D825" s="230" t="s">
        <v>169</v>
      </c>
      <c r="E825" s="237" t="s">
        <v>1</v>
      </c>
      <c r="F825" s="238" t="s">
        <v>2113</v>
      </c>
      <c r="G825" s="236"/>
      <c r="H825" s="239">
        <v>-0.20799999999999999</v>
      </c>
      <c r="I825" s="240"/>
      <c r="J825" s="236"/>
      <c r="K825" s="236"/>
      <c r="L825" s="241"/>
      <c r="M825" s="242"/>
      <c r="N825" s="243"/>
      <c r="O825" s="243"/>
      <c r="P825" s="243"/>
      <c r="Q825" s="243"/>
      <c r="R825" s="243"/>
      <c r="S825" s="243"/>
      <c r="T825" s="24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5" t="s">
        <v>169</v>
      </c>
      <c r="AU825" s="245" t="s">
        <v>88</v>
      </c>
      <c r="AV825" s="13" t="s">
        <v>88</v>
      </c>
      <c r="AW825" s="13" t="s">
        <v>33</v>
      </c>
      <c r="AX825" s="13" t="s">
        <v>78</v>
      </c>
      <c r="AY825" s="245" t="s">
        <v>158</v>
      </c>
    </row>
    <row r="826" s="2" customFormat="1">
      <c r="A826" s="37"/>
      <c r="B826" s="38"/>
      <c r="C826" s="217" t="s">
        <v>1180</v>
      </c>
      <c r="D826" s="217" t="s">
        <v>160</v>
      </c>
      <c r="E826" s="218" t="s">
        <v>2114</v>
      </c>
      <c r="F826" s="219" t="s">
        <v>2115</v>
      </c>
      <c r="G826" s="220" t="s">
        <v>231</v>
      </c>
      <c r="H826" s="221">
        <v>549.42499999999995</v>
      </c>
      <c r="I826" s="222"/>
      <c r="J826" s="223">
        <f>ROUND(I826*H826,2)</f>
        <v>0</v>
      </c>
      <c r="K826" s="219" t="s">
        <v>164</v>
      </c>
      <c r="L826" s="43"/>
      <c r="M826" s="224" t="s">
        <v>1</v>
      </c>
      <c r="N826" s="225" t="s">
        <v>43</v>
      </c>
      <c r="O826" s="90"/>
      <c r="P826" s="226">
        <f>O826*H826</f>
        <v>0</v>
      </c>
      <c r="Q826" s="226">
        <v>0</v>
      </c>
      <c r="R826" s="226">
        <f>Q826*H826</f>
        <v>0</v>
      </c>
      <c r="S826" s="226">
        <v>0</v>
      </c>
      <c r="T826" s="227">
        <f>S826*H826</f>
        <v>0</v>
      </c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R826" s="228" t="s">
        <v>165</v>
      </c>
      <c r="AT826" s="228" t="s">
        <v>160</v>
      </c>
      <c r="AU826" s="228" t="s">
        <v>88</v>
      </c>
      <c r="AY826" s="16" t="s">
        <v>158</v>
      </c>
      <c r="BE826" s="229">
        <f>IF(N826="základní",J826,0)</f>
        <v>0</v>
      </c>
      <c r="BF826" s="229">
        <f>IF(N826="snížená",J826,0)</f>
        <v>0</v>
      </c>
      <c r="BG826" s="229">
        <f>IF(N826="zákl. přenesená",J826,0)</f>
        <v>0</v>
      </c>
      <c r="BH826" s="229">
        <f>IF(N826="sníž. přenesená",J826,0)</f>
        <v>0</v>
      </c>
      <c r="BI826" s="229">
        <f>IF(N826="nulová",J826,0)</f>
        <v>0</v>
      </c>
      <c r="BJ826" s="16" t="s">
        <v>86</v>
      </c>
      <c r="BK826" s="229">
        <f>ROUND(I826*H826,2)</f>
        <v>0</v>
      </c>
      <c r="BL826" s="16" t="s">
        <v>165</v>
      </c>
      <c r="BM826" s="228" t="s">
        <v>2116</v>
      </c>
    </row>
    <row r="827" s="2" customFormat="1">
      <c r="A827" s="37"/>
      <c r="B827" s="38"/>
      <c r="C827" s="39"/>
      <c r="D827" s="230" t="s">
        <v>167</v>
      </c>
      <c r="E827" s="39"/>
      <c r="F827" s="231" t="s">
        <v>2117</v>
      </c>
      <c r="G827" s="39"/>
      <c r="H827" s="39"/>
      <c r="I827" s="232"/>
      <c r="J827" s="39"/>
      <c r="K827" s="39"/>
      <c r="L827" s="43"/>
      <c r="M827" s="233"/>
      <c r="N827" s="234"/>
      <c r="O827" s="90"/>
      <c r="P827" s="90"/>
      <c r="Q827" s="90"/>
      <c r="R827" s="90"/>
      <c r="S827" s="90"/>
      <c r="T827" s="91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T827" s="16" t="s">
        <v>167</v>
      </c>
      <c r="AU827" s="16" t="s">
        <v>88</v>
      </c>
    </row>
    <row r="828" s="13" customFormat="1">
      <c r="A828" s="13"/>
      <c r="B828" s="235"/>
      <c r="C828" s="236"/>
      <c r="D828" s="230" t="s">
        <v>169</v>
      </c>
      <c r="E828" s="237" t="s">
        <v>1</v>
      </c>
      <c r="F828" s="238" t="s">
        <v>2118</v>
      </c>
      <c r="G828" s="236"/>
      <c r="H828" s="239">
        <v>295.69999999999999</v>
      </c>
      <c r="I828" s="240"/>
      <c r="J828" s="236"/>
      <c r="K828" s="236"/>
      <c r="L828" s="241"/>
      <c r="M828" s="242"/>
      <c r="N828" s="243"/>
      <c r="O828" s="243"/>
      <c r="P828" s="243"/>
      <c r="Q828" s="243"/>
      <c r="R828" s="243"/>
      <c r="S828" s="243"/>
      <c r="T828" s="24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5" t="s">
        <v>169</v>
      </c>
      <c r="AU828" s="245" t="s">
        <v>88</v>
      </c>
      <c r="AV828" s="13" t="s">
        <v>88</v>
      </c>
      <c r="AW828" s="13" t="s">
        <v>33</v>
      </c>
      <c r="AX828" s="13" t="s">
        <v>78</v>
      </c>
      <c r="AY828" s="245" t="s">
        <v>158</v>
      </c>
    </row>
    <row r="829" s="13" customFormat="1">
      <c r="A829" s="13"/>
      <c r="B829" s="235"/>
      <c r="C829" s="236"/>
      <c r="D829" s="230" t="s">
        <v>169</v>
      </c>
      <c r="E829" s="237" t="s">
        <v>1</v>
      </c>
      <c r="F829" s="238" t="s">
        <v>2119</v>
      </c>
      <c r="G829" s="236"/>
      <c r="H829" s="239">
        <v>123.90000000000001</v>
      </c>
      <c r="I829" s="240"/>
      <c r="J829" s="236"/>
      <c r="K829" s="236"/>
      <c r="L829" s="241"/>
      <c r="M829" s="242"/>
      <c r="N829" s="243"/>
      <c r="O829" s="243"/>
      <c r="P829" s="243"/>
      <c r="Q829" s="243"/>
      <c r="R829" s="243"/>
      <c r="S829" s="243"/>
      <c r="T829" s="24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5" t="s">
        <v>169</v>
      </c>
      <c r="AU829" s="245" t="s">
        <v>88</v>
      </c>
      <c r="AV829" s="13" t="s">
        <v>88</v>
      </c>
      <c r="AW829" s="13" t="s">
        <v>33</v>
      </c>
      <c r="AX829" s="13" t="s">
        <v>78</v>
      </c>
      <c r="AY829" s="245" t="s">
        <v>158</v>
      </c>
    </row>
    <row r="830" s="13" customFormat="1">
      <c r="A830" s="13"/>
      <c r="B830" s="235"/>
      <c r="C830" s="236"/>
      <c r="D830" s="230" t="s">
        <v>169</v>
      </c>
      <c r="E830" s="237" t="s">
        <v>1</v>
      </c>
      <c r="F830" s="238" t="s">
        <v>2120</v>
      </c>
      <c r="G830" s="236"/>
      <c r="H830" s="239">
        <v>4.2640000000000002</v>
      </c>
      <c r="I830" s="240"/>
      <c r="J830" s="236"/>
      <c r="K830" s="236"/>
      <c r="L830" s="241"/>
      <c r="M830" s="242"/>
      <c r="N830" s="243"/>
      <c r="O830" s="243"/>
      <c r="P830" s="243"/>
      <c r="Q830" s="243"/>
      <c r="R830" s="243"/>
      <c r="S830" s="243"/>
      <c r="T830" s="24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5" t="s">
        <v>169</v>
      </c>
      <c r="AU830" s="245" t="s">
        <v>88</v>
      </c>
      <c r="AV830" s="13" t="s">
        <v>88</v>
      </c>
      <c r="AW830" s="13" t="s">
        <v>33</v>
      </c>
      <c r="AX830" s="13" t="s">
        <v>78</v>
      </c>
      <c r="AY830" s="245" t="s">
        <v>158</v>
      </c>
    </row>
    <row r="831" s="13" customFormat="1">
      <c r="A831" s="13"/>
      <c r="B831" s="235"/>
      <c r="C831" s="236"/>
      <c r="D831" s="230" t="s">
        <v>169</v>
      </c>
      <c r="E831" s="237" t="s">
        <v>1</v>
      </c>
      <c r="F831" s="238" t="s">
        <v>2121</v>
      </c>
      <c r="G831" s="236"/>
      <c r="H831" s="239">
        <v>74.870000000000005</v>
      </c>
      <c r="I831" s="240"/>
      <c r="J831" s="236"/>
      <c r="K831" s="236"/>
      <c r="L831" s="241"/>
      <c r="M831" s="242"/>
      <c r="N831" s="243"/>
      <c r="O831" s="243"/>
      <c r="P831" s="243"/>
      <c r="Q831" s="243"/>
      <c r="R831" s="243"/>
      <c r="S831" s="243"/>
      <c r="T831" s="24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5" t="s">
        <v>169</v>
      </c>
      <c r="AU831" s="245" t="s">
        <v>88</v>
      </c>
      <c r="AV831" s="13" t="s">
        <v>88</v>
      </c>
      <c r="AW831" s="13" t="s">
        <v>33</v>
      </c>
      <c r="AX831" s="13" t="s">
        <v>78</v>
      </c>
      <c r="AY831" s="245" t="s">
        <v>158</v>
      </c>
    </row>
    <row r="832" s="13" customFormat="1">
      <c r="A832" s="13"/>
      <c r="B832" s="235"/>
      <c r="C832" s="236"/>
      <c r="D832" s="230" t="s">
        <v>169</v>
      </c>
      <c r="E832" s="237" t="s">
        <v>1</v>
      </c>
      <c r="F832" s="238" t="s">
        <v>2122</v>
      </c>
      <c r="G832" s="236"/>
      <c r="H832" s="239">
        <v>15.731</v>
      </c>
      <c r="I832" s="240"/>
      <c r="J832" s="236"/>
      <c r="K832" s="236"/>
      <c r="L832" s="241"/>
      <c r="M832" s="242"/>
      <c r="N832" s="243"/>
      <c r="O832" s="243"/>
      <c r="P832" s="243"/>
      <c r="Q832" s="243"/>
      <c r="R832" s="243"/>
      <c r="S832" s="243"/>
      <c r="T832" s="24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5" t="s">
        <v>169</v>
      </c>
      <c r="AU832" s="245" t="s">
        <v>88</v>
      </c>
      <c r="AV832" s="13" t="s">
        <v>88</v>
      </c>
      <c r="AW832" s="13" t="s">
        <v>33</v>
      </c>
      <c r="AX832" s="13" t="s">
        <v>78</v>
      </c>
      <c r="AY832" s="245" t="s">
        <v>158</v>
      </c>
    </row>
    <row r="833" s="13" customFormat="1">
      <c r="A833" s="13"/>
      <c r="B833" s="235"/>
      <c r="C833" s="236"/>
      <c r="D833" s="230" t="s">
        <v>169</v>
      </c>
      <c r="E833" s="237" t="s">
        <v>1</v>
      </c>
      <c r="F833" s="238" t="s">
        <v>2123</v>
      </c>
      <c r="G833" s="236"/>
      <c r="H833" s="239">
        <v>34.960000000000001</v>
      </c>
      <c r="I833" s="240"/>
      <c r="J833" s="236"/>
      <c r="K833" s="236"/>
      <c r="L833" s="241"/>
      <c r="M833" s="242"/>
      <c r="N833" s="243"/>
      <c r="O833" s="243"/>
      <c r="P833" s="243"/>
      <c r="Q833" s="243"/>
      <c r="R833" s="243"/>
      <c r="S833" s="243"/>
      <c r="T833" s="24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5" t="s">
        <v>169</v>
      </c>
      <c r="AU833" s="245" t="s">
        <v>88</v>
      </c>
      <c r="AV833" s="13" t="s">
        <v>88</v>
      </c>
      <c r="AW833" s="13" t="s">
        <v>33</v>
      </c>
      <c r="AX833" s="13" t="s">
        <v>78</v>
      </c>
      <c r="AY833" s="245" t="s">
        <v>158</v>
      </c>
    </row>
    <row r="834" s="2" customFormat="1" ht="16.5" customHeight="1">
      <c r="A834" s="37"/>
      <c r="B834" s="38"/>
      <c r="C834" s="217" t="s">
        <v>2124</v>
      </c>
      <c r="D834" s="217" t="s">
        <v>160</v>
      </c>
      <c r="E834" s="218" t="s">
        <v>2125</v>
      </c>
      <c r="F834" s="219" t="s">
        <v>2126</v>
      </c>
      <c r="G834" s="220" t="s">
        <v>231</v>
      </c>
      <c r="H834" s="221">
        <v>2123.6640000000002</v>
      </c>
      <c r="I834" s="222"/>
      <c r="J834" s="223">
        <f>ROUND(I834*H834,2)</f>
        <v>0</v>
      </c>
      <c r="K834" s="219" t="s">
        <v>164</v>
      </c>
      <c r="L834" s="43"/>
      <c r="M834" s="224" t="s">
        <v>1</v>
      </c>
      <c r="N834" s="225" t="s">
        <v>43</v>
      </c>
      <c r="O834" s="90"/>
      <c r="P834" s="226">
        <f>O834*H834</f>
        <v>0</v>
      </c>
      <c r="Q834" s="226">
        <v>0</v>
      </c>
      <c r="R834" s="226">
        <f>Q834*H834</f>
        <v>0</v>
      </c>
      <c r="S834" s="226">
        <v>0</v>
      </c>
      <c r="T834" s="227">
        <f>S834*H834</f>
        <v>0</v>
      </c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R834" s="228" t="s">
        <v>165</v>
      </c>
      <c r="AT834" s="228" t="s">
        <v>160</v>
      </c>
      <c r="AU834" s="228" t="s">
        <v>88</v>
      </c>
      <c r="AY834" s="16" t="s">
        <v>158</v>
      </c>
      <c r="BE834" s="229">
        <f>IF(N834="základní",J834,0)</f>
        <v>0</v>
      </c>
      <c r="BF834" s="229">
        <f>IF(N834="snížená",J834,0)</f>
        <v>0</v>
      </c>
      <c r="BG834" s="229">
        <f>IF(N834="zákl. přenesená",J834,0)</f>
        <v>0</v>
      </c>
      <c r="BH834" s="229">
        <f>IF(N834="sníž. přenesená",J834,0)</f>
        <v>0</v>
      </c>
      <c r="BI834" s="229">
        <f>IF(N834="nulová",J834,0)</f>
        <v>0</v>
      </c>
      <c r="BJ834" s="16" t="s">
        <v>86</v>
      </c>
      <c r="BK834" s="229">
        <f>ROUND(I834*H834,2)</f>
        <v>0</v>
      </c>
      <c r="BL834" s="16" t="s">
        <v>165</v>
      </c>
      <c r="BM834" s="228" t="s">
        <v>2127</v>
      </c>
    </row>
    <row r="835" s="2" customFormat="1">
      <c r="A835" s="37"/>
      <c r="B835" s="38"/>
      <c r="C835" s="39"/>
      <c r="D835" s="230" t="s">
        <v>167</v>
      </c>
      <c r="E835" s="39"/>
      <c r="F835" s="231" t="s">
        <v>2128</v>
      </c>
      <c r="G835" s="39"/>
      <c r="H835" s="39"/>
      <c r="I835" s="232"/>
      <c r="J835" s="39"/>
      <c r="K835" s="39"/>
      <c r="L835" s="43"/>
      <c r="M835" s="233"/>
      <c r="N835" s="234"/>
      <c r="O835" s="90"/>
      <c r="P835" s="90"/>
      <c r="Q835" s="90"/>
      <c r="R835" s="90"/>
      <c r="S835" s="90"/>
      <c r="T835" s="91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T835" s="16" t="s">
        <v>167</v>
      </c>
      <c r="AU835" s="16" t="s">
        <v>88</v>
      </c>
    </row>
    <row r="836" s="14" customFormat="1">
      <c r="A836" s="14"/>
      <c r="B836" s="246"/>
      <c r="C836" s="247"/>
      <c r="D836" s="230" t="s">
        <v>169</v>
      </c>
      <c r="E836" s="248" t="s">
        <v>1</v>
      </c>
      <c r="F836" s="249" t="s">
        <v>2129</v>
      </c>
      <c r="G836" s="247"/>
      <c r="H836" s="248" t="s">
        <v>1</v>
      </c>
      <c r="I836" s="250"/>
      <c r="J836" s="247"/>
      <c r="K836" s="247"/>
      <c r="L836" s="251"/>
      <c r="M836" s="252"/>
      <c r="N836" s="253"/>
      <c r="O836" s="253"/>
      <c r="P836" s="253"/>
      <c r="Q836" s="253"/>
      <c r="R836" s="253"/>
      <c r="S836" s="253"/>
      <c r="T836" s="25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5" t="s">
        <v>169</v>
      </c>
      <c r="AU836" s="255" t="s">
        <v>88</v>
      </c>
      <c r="AV836" s="14" t="s">
        <v>86</v>
      </c>
      <c r="AW836" s="14" t="s">
        <v>33</v>
      </c>
      <c r="AX836" s="14" t="s">
        <v>78</v>
      </c>
      <c r="AY836" s="255" t="s">
        <v>158</v>
      </c>
    </row>
    <row r="837" s="13" customFormat="1">
      <c r="A837" s="13"/>
      <c r="B837" s="235"/>
      <c r="C837" s="236"/>
      <c r="D837" s="230" t="s">
        <v>169</v>
      </c>
      <c r="E837" s="237" t="s">
        <v>1</v>
      </c>
      <c r="F837" s="238" t="s">
        <v>2120</v>
      </c>
      <c r="G837" s="236"/>
      <c r="H837" s="239">
        <v>4.2640000000000002</v>
      </c>
      <c r="I837" s="240"/>
      <c r="J837" s="236"/>
      <c r="K837" s="236"/>
      <c r="L837" s="241"/>
      <c r="M837" s="242"/>
      <c r="N837" s="243"/>
      <c r="O837" s="243"/>
      <c r="P837" s="243"/>
      <c r="Q837" s="243"/>
      <c r="R837" s="243"/>
      <c r="S837" s="243"/>
      <c r="T837" s="24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5" t="s">
        <v>169</v>
      </c>
      <c r="AU837" s="245" t="s">
        <v>88</v>
      </c>
      <c r="AV837" s="13" t="s">
        <v>88</v>
      </c>
      <c r="AW837" s="13" t="s">
        <v>33</v>
      </c>
      <c r="AX837" s="13" t="s">
        <v>78</v>
      </c>
      <c r="AY837" s="245" t="s">
        <v>158</v>
      </c>
    </row>
    <row r="838" s="13" customFormat="1">
      <c r="A838" s="13"/>
      <c r="B838" s="235"/>
      <c r="C838" s="236"/>
      <c r="D838" s="230" t="s">
        <v>169</v>
      </c>
      <c r="E838" s="237" t="s">
        <v>1</v>
      </c>
      <c r="F838" s="238" t="s">
        <v>2121</v>
      </c>
      <c r="G838" s="236"/>
      <c r="H838" s="239">
        <v>74.870000000000005</v>
      </c>
      <c r="I838" s="240"/>
      <c r="J838" s="236"/>
      <c r="K838" s="236"/>
      <c r="L838" s="241"/>
      <c r="M838" s="242"/>
      <c r="N838" s="243"/>
      <c r="O838" s="243"/>
      <c r="P838" s="243"/>
      <c r="Q838" s="243"/>
      <c r="R838" s="243"/>
      <c r="S838" s="243"/>
      <c r="T838" s="24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5" t="s">
        <v>169</v>
      </c>
      <c r="AU838" s="245" t="s">
        <v>88</v>
      </c>
      <c r="AV838" s="13" t="s">
        <v>88</v>
      </c>
      <c r="AW838" s="13" t="s">
        <v>33</v>
      </c>
      <c r="AX838" s="13" t="s">
        <v>78</v>
      </c>
      <c r="AY838" s="245" t="s">
        <v>158</v>
      </c>
    </row>
    <row r="839" s="13" customFormat="1">
      <c r="A839" s="13"/>
      <c r="B839" s="235"/>
      <c r="C839" s="236"/>
      <c r="D839" s="230" t="s">
        <v>169</v>
      </c>
      <c r="E839" s="237" t="s">
        <v>1</v>
      </c>
      <c r="F839" s="238" t="s">
        <v>2123</v>
      </c>
      <c r="G839" s="236"/>
      <c r="H839" s="239">
        <v>34.960000000000001</v>
      </c>
      <c r="I839" s="240"/>
      <c r="J839" s="236"/>
      <c r="K839" s="236"/>
      <c r="L839" s="241"/>
      <c r="M839" s="242"/>
      <c r="N839" s="243"/>
      <c r="O839" s="243"/>
      <c r="P839" s="243"/>
      <c r="Q839" s="243"/>
      <c r="R839" s="243"/>
      <c r="S839" s="243"/>
      <c r="T839" s="24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5" t="s">
        <v>169</v>
      </c>
      <c r="AU839" s="245" t="s">
        <v>88</v>
      </c>
      <c r="AV839" s="13" t="s">
        <v>88</v>
      </c>
      <c r="AW839" s="13" t="s">
        <v>33</v>
      </c>
      <c r="AX839" s="13" t="s">
        <v>78</v>
      </c>
      <c r="AY839" s="245" t="s">
        <v>158</v>
      </c>
    </row>
    <row r="840" s="14" customFormat="1">
      <c r="A840" s="14"/>
      <c r="B840" s="246"/>
      <c r="C840" s="247"/>
      <c r="D840" s="230" t="s">
        <v>169</v>
      </c>
      <c r="E840" s="248" t="s">
        <v>1</v>
      </c>
      <c r="F840" s="249" t="s">
        <v>2130</v>
      </c>
      <c r="G840" s="247"/>
      <c r="H840" s="248" t="s">
        <v>1</v>
      </c>
      <c r="I840" s="250"/>
      <c r="J840" s="247"/>
      <c r="K840" s="247"/>
      <c r="L840" s="251"/>
      <c r="M840" s="252"/>
      <c r="N840" s="253"/>
      <c r="O840" s="253"/>
      <c r="P840" s="253"/>
      <c r="Q840" s="253"/>
      <c r="R840" s="253"/>
      <c r="S840" s="253"/>
      <c r="T840" s="25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5" t="s">
        <v>169</v>
      </c>
      <c r="AU840" s="255" t="s">
        <v>88</v>
      </c>
      <c r="AV840" s="14" t="s">
        <v>86</v>
      </c>
      <c r="AW840" s="14" t="s">
        <v>33</v>
      </c>
      <c r="AX840" s="14" t="s">
        <v>78</v>
      </c>
      <c r="AY840" s="255" t="s">
        <v>158</v>
      </c>
    </row>
    <row r="841" s="14" customFormat="1">
      <c r="A841" s="14"/>
      <c r="B841" s="246"/>
      <c r="C841" s="247"/>
      <c r="D841" s="230" t="s">
        <v>169</v>
      </c>
      <c r="E841" s="248" t="s">
        <v>1</v>
      </c>
      <c r="F841" s="249" t="s">
        <v>2131</v>
      </c>
      <c r="G841" s="247"/>
      <c r="H841" s="248" t="s">
        <v>1</v>
      </c>
      <c r="I841" s="250"/>
      <c r="J841" s="247"/>
      <c r="K841" s="247"/>
      <c r="L841" s="251"/>
      <c r="M841" s="252"/>
      <c r="N841" s="253"/>
      <c r="O841" s="253"/>
      <c r="P841" s="253"/>
      <c r="Q841" s="253"/>
      <c r="R841" s="253"/>
      <c r="S841" s="253"/>
      <c r="T841" s="25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5" t="s">
        <v>169</v>
      </c>
      <c r="AU841" s="255" t="s">
        <v>88</v>
      </c>
      <c r="AV841" s="14" t="s">
        <v>86</v>
      </c>
      <c r="AW841" s="14" t="s">
        <v>33</v>
      </c>
      <c r="AX841" s="14" t="s">
        <v>78</v>
      </c>
      <c r="AY841" s="255" t="s">
        <v>158</v>
      </c>
    </row>
    <row r="842" s="13" customFormat="1">
      <c r="A842" s="13"/>
      <c r="B842" s="235"/>
      <c r="C842" s="236"/>
      <c r="D842" s="230" t="s">
        <v>169</v>
      </c>
      <c r="E842" s="237" t="s">
        <v>1</v>
      </c>
      <c r="F842" s="238" t="s">
        <v>2132</v>
      </c>
      <c r="G842" s="236"/>
      <c r="H842" s="239">
        <v>2009.5699999999999</v>
      </c>
      <c r="I842" s="240"/>
      <c r="J842" s="236"/>
      <c r="K842" s="236"/>
      <c r="L842" s="241"/>
      <c r="M842" s="242"/>
      <c r="N842" s="243"/>
      <c r="O842" s="243"/>
      <c r="P842" s="243"/>
      <c r="Q842" s="243"/>
      <c r="R842" s="243"/>
      <c r="S842" s="243"/>
      <c r="T842" s="24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5" t="s">
        <v>169</v>
      </c>
      <c r="AU842" s="245" t="s">
        <v>88</v>
      </c>
      <c r="AV842" s="13" t="s">
        <v>88</v>
      </c>
      <c r="AW842" s="13" t="s">
        <v>33</v>
      </c>
      <c r="AX842" s="13" t="s">
        <v>78</v>
      </c>
      <c r="AY842" s="245" t="s">
        <v>158</v>
      </c>
    </row>
    <row r="843" s="2" customFormat="1" ht="16.5" customHeight="1">
      <c r="A843" s="37"/>
      <c r="B843" s="38"/>
      <c r="C843" s="217" t="s">
        <v>2133</v>
      </c>
      <c r="D843" s="217" t="s">
        <v>160</v>
      </c>
      <c r="E843" s="218" t="s">
        <v>2134</v>
      </c>
      <c r="F843" s="219" t="s">
        <v>2135</v>
      </c>
      <c r="G843" s="220" t="s">
        <v>231</v>
      </c>
      <c r="H843" s="221">
        <v>4475.5159999999996</v>
      </c>
      <c r="I843" s="222"/>
      <c r="J843" s="223">
        <f>ROUND(I843*H843,2)</f>
        <v>0</v>
      </c>
      <c r="K843" s="219" t="s">
        <v>164</v>
      </c>
      <c r="L843" s="43"/>
      <c r="M843" s="224" t="s">
        <v>1</v>
      </c>
      <c r="N843" s="225" t="s">
        <v>43</v>
      </c>
      <c r="O843" s="90"/>
      <c r="P843" s="226">
        <f>O843*H843</f>
        <v>0</v>
      </c>
      <c r="Q843" s="226">
        <v>0</v>
      </c>
      <c r="R843" s="226">
        <f>Q843*H843</f>
        <v>0</v>
      </c>
      <c r="S843" s="226">
        <v>0</v>
      </c>
      <c r="T843" s="227">
        <f>S843*H843</f>
        <v>0</v>
      </c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R843" s="228" t="s">
        <v>165</v>
      </c>
      <c r="AT843" s="228" t="s">
        <v>160</v>
      </c>
      <c r="AU843" s="228" t="s">
        <v>88</v>
      </c>
      <c r="AY843" s="16" t="s">
        <v>158</v>
      </c>
      <c r="BE843" s="229">
        <f>IF(N843="základní",J843,0)</f>
        <v>0</v>
      </c>
      <c r="BF843" s="229">
        <f>IF(N843="snížená",J843,0)</f>
        <v>0</v>
      </c>
      <c r="BG843" s="229">
        <f>IF(N843="zákl. přenesená",J843,0)</f>
        <v>0</v>
      </c>
      <c r="BH843" s="229">
        <f>IF(N843="sníž. přenesená",J843,0)</f>
        <v>0</v>
      </c>
      <c r="BI843" s="229">
        <f>IF(N843="nulová",J843,0)</f>
        <v>0</v>
      </c>
      <c r="BJ843" s="16" t="s">
        <v>86</v>
      </c>
      <c r="BK843" s="229">
        <f>ROUND(I843*H843,2)</f>
        <v>0</v>
      </c>
      <c r="BL843" s="16" t="s">
        <v>165</v>
      </c>
      <c r="BM843" s="228" t="s">
        <v>2136</v>
      </c>
    </row>
    <row r="844" s="2" customFormat="1">
      <c r="A844" s="37"/>
      <c r="B844" s="38"/>
      <c r="C844" s="39"/>
      <c r="D844" s="230" t="s">
        <v>167</v>
      </c>
      <c r="E844" s="39"/>
      <c r="F844" s="231" t="s">
        <v>2137</v>
      </c>
      <c r="G844" s="39"/>
      <c r="H844" s="39"/>
      <c r="I844" s="232"/>
      <c r="J844" s="39"/>
      <c r="K844" s="39"/>
      <c r="L844" s="43"/>
      <c r="M844" s="233"/>
      <c r="N844" s="234"/>
      <c r="O844" s="90"/>
      <c r="P844" s="90"/>
      <c r="Q844" s="90"/>
      <c r="R844" s="90"/>
      <c r="S844" s="90"/>
      <c r="T844" s="91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T844" s="16" t="s">
        <v>167</v>
      </c>
      <c r="AU844" s="16" t="s">
        <v>88</v>
      </c>
    </row>
    <row r="845" s="14" customFormat="1">
      <c r="A845" s="14"/>
      <c r="B845" s="246"/>
      <c r="C845" s="247"/>
      <c r="D845" s="230" t="s">
        <v>169</v>
      </c>
      <c r="E845" s="248" t="s">
        <v>1</v>
      </c>
      <c r="F845" s="249" t="s">
        <v>2138</v>
      </c>
      <c r="G845" s="247"/>
      <c r="H845" s="248" t="s">
        <v>1</v>
      </c>
      <c r="I845" s="250"/>
      <c r="J845" s="247"/>
      <c r="K845" s="247"/>
      <c r="L845" s="251"/>
      <c r="M845" s="252"/>
      <c r="N845" s="253"/>
      <c r="O845" s="253"/>
      <c r="P845" s="253"/>
      <c r="Q845" s="253"/>
      <c r="R845" s="253"/>
      <c r="S845" s="253"/>
      <c r="T845" s="25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5" t="s">
        <v>169</v>
      </c>
      <c r="AU845" s="255" t="s">
        <v>88</v>
      </c>
      <c r="AV845" s="14" t="s">
        <v>86</v>
      </c>
      <c r="AW845" s="14" t="s">
        <v>33</v>
      </c>
      <c r="AX845" s="14" t="s">
        <v>78</v>
      </c>
      <c r="AY845" s="255" t="s">
        <v>158</v>
      </c>
    </row>
    <row r="846" s="13" customFormat="1">
      <c r="A846" s="13"/>
      <c r="B846" s="235"/>
      <c r="C846" s="236"/>
      <c r="D846" s="230" t="s">
        <v>169</v>
      </c>
      <c r="E846" s="237" t="s">
        <v>1</v>
      </c>
      <c r="F846" s="238" t="s">
        <v>2139</v>
      </c>
      <c r="G846" s="236"/>
      <c r="H846" s="239">
        <v>17.056000000000001</v>
      </c>
      <c r="I846" s="240"/>
      <c r="J846" s="236"/>
      <c r="K846" s="236"/>
      <c r="L846" s="241"/>
      <c r="M846" s="242"/>
      <c r="N846" s="243"/>
      <c r="O846" s="243"/>
      <c r="P846" s="243"/>
      <c r="Q846" s="243"/>
      <c r="R846" s="243"/>
      <c r="S846" s="243"/>
      <c r="T846" s="24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5" t="s">
        <v>169</v>
      </c>
      <c r="AU846" s="245" t="s">
        <v>88</v>
      </c>
      <c r="AV846" s="13" t="s">
        <v>88</v>
      </c>
      <c r="AW846" s="13" t="s">
        <v>33</v>
      </c>
      <c r="AX846" s="13" t="s">
        <v>78</v>
      </c>
      <c r="AY846" s="245" t="s">
        <v>158</v>
      </c>
    </row>
    <row r="847" s="13" customFormat="1">
      <c r="A847" s="13"/>
      <c r="B847" s="235"/>
      <c r="C847" s="236"/>
      <c r="D847" s="230" t="s">
        <v>169</v>
      </c>
      <c r="E847" s="237" t="s">
        <v>1</v>
      </c>
      <c r="F847" s="238" t="s">
        <v>2140</v>
      </c>
      <c r="G847" s="236"/>
      <c r="H847" s="239">
        <v>299.48000000000002</v>
      </c>
      <c r="I847" s="240"/>
      <c r="J847" s="236"/>
      <c r="K847" s="236"/>
      <c r="L847" s="241"/>
      <c r="M847" s="242"/>
      <c r="N847" s="243"/>
      <c r="O847" s="243"/>
      <c r="P847" s="243"/>
      <c r="Q847" s="243"/>
      <c r="R847" s="243"/>
      <c r="S847" s="243"/>
      <c r="T847" s="24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5" t="s">
        <v>169</v>
      </c>
      <c r="AU847" s="245" t="s">
        <v>88</v>
      </c>
      <c r="AV847" s="13" t="s">
        <v>88</v>
      </c>
      <c r="AW847" s="13" t="s">
        <v>33</v>
      </c>
      <c r="AX847" s="13" t="s">
        <v>78</v>
      </c>
      <c r="AY847" s="245" t="s">
        <v>158</v>
      </c>
    </row>
    <row r="848" s="13" customFormat="1">
      <c r="A848" s="13"/>
      <c r="B848" s="235"/>
      <c r="C848" s="236"/>
      <c r="D848" s="230" t="s">
        <v>169</v>
      </c>
      <c r="E848" s="237" t="s">
        <v>1</v>
      </c>
      <c r="F848" s="238" t="s">
        <v>2141</v>
      </c>
      <c r="G848" s="236"/>
      <c r="H848" s="239">
        <v>139.84</v>
      </c>
      <c r="I848" s="240"/>
      <c r="J848" s="236"/>
      <c r="K848" s="236"/>
      <c r="L848" s="241"/>
      <c r="M848" s="242"/>
      <c r="N848" s="243"/>
      <c r="O848" s="243"/>
      <c r="P848" s="243"/>
      <c r="Q848" s="243"/>
      <c r="R848" s="243"/>
      <c r="S848" s="243"/>
      <c r="T848" s="24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5" t="s">
        <v>169</v>
      </c>
      <c r="AU848" s="245" t="s">
        <v>88</v>
      </c>
      <c r="AV848" s="13" t="s">
        <v>88</v>
      </c>
      <c r="AW848" s="13" t="s">
        <v>33</v>
      </c>
      <c r="AX848" s="13" t="s">
        <v>78</v>
      </c>
      <c r="AY848" s="245" t="s">
        <v>158</v>
      </c>
    </row>
    <row r="849" s="14" customFormat="1">
      <c r="A849" s="14"/>
      <c r="B849" s="246"/>
      <c r="C849" s="247"/>
      <c r="D849" s="230" t="s">
        <v>169</v>
      </c>
      <c r="E849" s="248" t="s">
        <v>1</v>
      </c>
      <c r="F849" s="249" t="s">
        <v>2142</v>
      </c>
      <c r="G849" s="247"/>
      <c r="H849" s="248" t="s">
        <v>1</v>
      </c>
      <c r="I849" s="250"/>
      <c r="J849" s="247"/>
      <c r="K849" s="247"/>
      <c r="L849" s="251"/>
      <c r="M849" s="252"/>
      <c r="N849" s="253"/>
      <c r="O849" s="253"/>
      <c r="P849" s="253"/>
      <c r="Q849" s="253"/>
      <c r="R849" s="253"/>
      <c r="S849" s="253"/>
      <c r="T849" s="25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5" t="s">
        <v>169</v>
      </c>
      <c r="AU849" s="255" t="s">
        <v>88</v>
      </c>
      <c r="AV849" s="14" t="s">
        <v>86</v>
      </c>
      <c r="AW849" s="14" t="s">
        <v>33</v>
      </c>
      <c r="AX849" s="14" t="s">
        <v>78</v>
      </c>
      <c r="AY849" s="255" t="s">
        <v>158</v>
      </c>
    </row>
    <row r="850" s="13" customFormat="1">
      <c r="A850" s="13"/>
      <c r="B850" s="235"/>
      <c r="C850" s="236"/>
      <c r="D850" s="230" t="s">
        <v>169</v>
      </c>
      <c r="E850" s="237" t="s">
        <v>1</v>
      </c>
      <c r="F850" s="238" t="s">
        <v>2143</v>
      </c>
      <c r="G850" s="236"/>
      <c r="H850" s="239">
        <v>4019.1399999999999</v>
      </c>
      <c r="I850" s="240"/>
      <c r="J850" s="236"/>
      <c r="K850" s="236"/>
      <c r="L850" s="241"/>
      <c r="M850" s="242"/>
      <c r="N850" s="243"/>
      <c r="O850" s="243"/>
      <c r="P850" s="243"/>
      <c r="Q850" s="243"/>
      <c r="R850" s="243"/>
      <c r="S850" s="243"/>
      <c r="T850" s="24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5" t="s">
        <v>169</v>
      </c>
      <c r="AU850" s="245" t="s">
        <v>88</v>
      </c>
      <c r="AV850" s="13" t="s">
        <v>88</v>
      </c>
      <c r="AW850" s="13" t="s">
        <v>33</v>
      </c>
      <c r="AX850" s="13" t="s">
        <v>78</v>
      </c>
      <c r="AY850" s="245" t="s">
        <v>158</v>
      </c>
    </row>
    <row r="851" s="2" customFormat="1" ht="16.5" customHeight="1">
      <c r="A851" s="37"/>
      <c r="B851" s="38"/>
      <c r="C851" s="217" t="s">
        <v>2144</v>
      </c>
      <c r="D851" s="217" t="s">
        <v>160</v>
      </c>
      <c r="E851" s="218" t="s">
        <v>2145</v>
      </c>
      <c r="F851" s="219" t="s">
        <v>2146</v>
      </c>
      <c r="G851" s="220" t="s">
        <v>231</v>
      </c>
      <c r="H851" s="221">
        <v>444.85899999999998</v>
      </c>
      <c r="I851" s="222"/>
      <c r="J851" s="223">
        <f>ROUND(I851*H851,2)</f>
        <v>0</v>
      </c>
      <c r="K851" s="219" t="s">
        <v>164</v>
      </c>
      <c r="L851" s="43"/>
      <c r="M851" s="224" t="s">
        <v>1</v>
      </c>
      <c r="N851" s="225" t="s">
        <v>43</v>
      </c>
      <c r="O851" s="90"/>
      <c r="P851" s="226">
        <f>O851*H851</f>
        <v>0</v>
      </c>
      <c r="Q851" s="226">
        <v>0</v>
      </c>
      <c r="R851" s="226">
        <f>Q851*H851</f>
        <v>0</v>
      </c>
      <c r="S851" s="226">
        <v>0</v>
      </c>
      <c r="T851" s="227">
        <f>S851*H851</f>
        <v>0</v>
      </c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R851" s="228" t="s">
        <v>165</v>
      </c>
      <c r="AT851" s="228" t="s">
        <v>160</v>
      </c>
      <c r="AU851" s="228" t="s">
        <v>88</v>
      </c>
      <c r="AY851" s="16" t="s">
        <v>158</v>
      </c>
      <c r="BE851" s="229">
        <f>IF(N851="základní",J851,0)</f>
        <v>0</v>
      </c>
      <c r="BF851" s="229">
        <f>IF(N851="snížená",J851,0)</f>
        <v>0</v>
      </c>
      <c r="BG851" s="229">
        <f>IF(N851="zákl. přenesená",J851,0)</f>
        <v>0</v>
      </c>
      <c r="BH851" s="229">
        <f>IF(N851="sníž. přenesená",J851,0)</f>
        <v>0</v>
      </c>
      <c r="BI851" s="229">
        <f>IF(N851="nulová",J851,0)</f>
        <v>0</v>
      </c>
      <c r="BJ851" s="16" t="s">
        <v>86</v>
      </c>
      <c r="BK851" s="229">
        <f>ROUND(I851*H851,2)</f>
        <v>0</v>
      </c>
      <c r="BL851" s="16" t="s">
        <v>165</v>
      </c>
      <c r="BM851" s="228" t="s">
        <v>2147</v>
      </c>
    </row>
    <row r="852" s="2" customFormat="1">
      <c r="A852" s="37"/>
      <c r="B852" s="38"/>
      <c r="C852" s="39"/>
      <c r="D852" s="230" t="s">
        <v>167</v>
      </c>
      <c r="E852" s="39"/>
      <c r="F852" s="231" t="s">
        <v>2148</v>
      </c>
      <c r="G852" s="39"/>
      <c r="H852" s="39"/>
      <c r="I852" s="232"/>
      <c r="J852" s="39"/>
      <c r="K852" s="39"/>
      <c r="L852" s="43"/>
      <c r="M852" s="233"/>
      <c r="N852" s="234"/>
      <c r="O852" s="90"/>
      <c r="P852" s="90"/>
      <c r="Q852" s="90"/>
      <c r="R852" s="90"/>
      <c r="S852" s="90"/>
      <c r="T852" s="91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T852" s="16" t="s">
        <v>167</v>
      </c>
      <c r="AU852" s="16" t="s">
        <v>88</v>
      </c>
    </row>
    <row r="853" s="13" customFormat="1">
      <c r="A853" s="13"/>
      <c r="B853" s="235"/>
      <c r="C853" s="236"/>
      <c r="D853" s="230" t="s">
        <v>169</v>
      </c>
      <c r="E853" s="237" t="s">
        <v>1</v>
      </c>
      <c r="F853" s="238" t="s">
        <v>2118</v>
      </c>
      <c r="G853" s="236"/>
      <c r="H853" s="239">
        <v>295.69999999999999</v>
      </c>
      <c r="I853" s="240"/>
      <c r="J853" s="236"/>
      <c r="K853" s="236"/>
      <c r="L853" s="241"/>
      <c r="M853" s="242"/>
      <c r="N853" s="243"/>
      <c r="O853" s="243"/>
      <c r="P853" s="243"/>
      <c r="Q853" s="243"/>
      <c r="R853" s="243"/>
      <c r="S853" s="243"/>
      <c r="T853" s="24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5" t="s">
        <v>169</v>
      </c>
      <c r="AU853" s="245" t="s">
        <v>88</v>
      </c>
      <c r="AV853" s="13" t="s">
        <v>88</v>
      </c>
      <c r="AW853" s="13" t="s">
        <v>33</v>
      </c>
      <c r="AX853" s="13" t="s">
        <v>78</v>
      </c>
      <c r="AY853" s="245" t="s">
        <v>158</v>
      </c>
    </row>
    <row r="854" s="13" customFormat="1">
      <c r="A854" s="13"/>
      <c r="B854" s="235"/>
      <c r="C854" s="236"/>
      <c r="D854" s="230" t="s">
        <v>169</v>
      </c>
      <c r="E854" s="237" t="s">
        <v>1</v>
      </c>
      <c r="F854" s="238" t="s">
        <v>2119</v>
      </c>
      <c r="G854" s="236"/>
      <c r="H854" s="239">
        <v>123.90000000000001</v>
      </c>
      <c r="I854" s="240"/>
      <c r="J854" s="236"/>
      <c r="K854" s="236"/>
      <c r="L854" s="241"/>
      <c r="M854" s="242"/>
      <c r="N854" s="243"/>
      <c r="O854" s="243"/>
      <c r="P854" s="243"/>
      <c r="Q854" s="243"/>
      <c r="R854" s="243"/>
      <c r="S854" s="243"/>
      <c r="T854" s="24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5" t="s">
        <v>169</v>
      </c>
      <c r="AU854" s="245" t="s">
        <v>88</v>
      </c>
      <c r="AV854" s="13" t="s">
        <v>88</v>
      </c>
      <c r="AW854" s="13" t="s">
        <v>33</v>
      </c>
      <c r="AX854" s="13" t="s">
        <v>78</v>
      </c>
      <c r="AY854" s="245" t="s">
        <v>158</v>
      </c>
    </row>
    <row r="855" s="13" customFormat="1">
      <c r="A855" s="13"/>
      <c r="B855" s="235"/>
      <c r="C855" s="236"/>
      <c r="D855" s="230" t="s">
        <v>169</v>
      </c>
      <c r="E855" s="237" t="s">
        <v>1</v>
      </c>
      <c r="F855" s="238" t="s">
        <v>2122</v>
      </c>
      <c r="G855" s="236"/>
      <c r="H855" s="239">
        <v>15.731</v>
      </c>
      <c r="I855" s="240"/>
      <c r="J855" s="236"/>
      <c r="K855" s="236"/>
      <c r="L855" s="241"/>
      <c r="M855" s="242"/>
      <c r="N855" s="243"/>
      <c r="O855" s="243"/>
      <c r="P855" s="243"/>
      <c r="Q855" s="243"/>
      <c r="R855" s="243"/>
      <c r="S855" s="243"/>
      <c r="T855" s="24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5" t="s">
        <v>169</v>
      </c>
      <c r="AU855" s="245" t="s">
        <v>88</v>
      </c>
      <c r="AV855" s="13" t="s">
        <v>88</v>
      </c>
      <c r="AW855" s="13" t="s">
        <v>33</v>
      </c>
      <c r="AX855" s="13" t="s">
        <v>78</v>
      </c>
      <c r="AY855" s="245" t="s">
        <v>158</v>
      </c>
    </row>
    <row r="856" s="13" customFormat="1">
      <c r="A856" s="13"/>
      <c r="B856" s="235"/>
      <c r="C856" s="236"/>
      <c r="D856" s="230" t="s">
        <v>169</v>
      </c>
      <c r="E856" s="237" t="s">
        <v>1</v>
      </c>
      <c r="F856" s="238" t="s">
        <v>2149</v>
      </c>
      <c r="G856" s="236"/>
      <c r="H856" s="239">
        <v>6.0199999999999996</v>
      </c>
      <c r="I856" s="240"/>
      <c r="J856" s="236"/>
      <c r="K856" s="236"/>
      <c r="L856" s="241"/>
      <c r="M856" s="242"/>
      <c r="N856" s="243"/>
      <c r="O856" s="243"/>
      <c r="P856" s="243"/>
      <c r="Q856" s="243"/>
      <c r="R856" s="243"/>
      <c r="S856" s="243"/>
      <c r="T856" s="24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5" t="s">
        <v>169</v>
      </c>
      <c r="AU856" s="245" t="s">
        <v>88</v>
      </c>
      <c r="AV856" s="13" t="s">
        <v>88</v>
      </c>
      <c r="AW856" s="13" t="s">
        <v>33</v>
      </c>
      <c r="AX856" s="13" t="s">
        <v>78</v>
      </c>
      <c r="AY856" s="245" t="s">
        <v>158</v>
      </c>
    </row>
    <row r="857" s="13" customFormat="1">
      <c r="A857" s="13"/>
      <c r="B857" s="235"/>
      <c r="C857" s="236"/>
      <c r="D857" s="230" t="s">
        <v>169</v>
      </c>
      <c r="E857" s="237" t="s">
        <v>1</v>
      </c>
      <c r="F857" s="238" t="s">
        <v>2150</v>
      </c>
      <c r="G857" s="236"/>
      <c r="H857" s="239">
        <v>3.2999999999999998</v>
      </c>
      <c r="I857" s="240"/>
      <c r="J857" s="236"/>
      <c r="K857" s="236"/>
      <c r="L857" s="241"/>
      <c r="M857" s="242"/>
      <c r="N857" s="243"/>
      <c r="O857" s="243"/>
      <c r="P857" s="243"/>
      <c r="Q857" s="243"/>
      <c r="R857" s="243"/>
      <c r="S857" s="243"/>
      <c r="T857" s="24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5" t="s">
        <v>169</v>
      </c>
      <c r="AU857" s="245" t="s">
        <v>88</v>
      </c>
      <c r="AV857" s="13" t="s">
        <v>88</v>
      </c>
      <c r="AW857" s="13" t="s">
        <v>33</v>
      </c>
      <c r="AX857" s="13" t="s">
        <v>78</v>
      </c>
      <c r="AY857" s="245" t="s">
        <v>158</v>
      </c>
    </row>
    <row r="858" s="13" customFormat="1">
      <c r="A858" s="13"/>
      <c r="B858" s="235"/>
      <c r="C858" s="236"/>
      <c r="D858" s="230" t="s">
        <v>169</v>
      </c>
      <c r="E858" s="237" t="s">
        <v>1</v>
      </c>
      <c r="F858" s="238" t="s">
        <v>2151</v>
      </c>
      <c r="G858" s="236"/>
      <c r="H858" s="239">
        <v>0.20799999999999999</v>
      </c>
      <c r="I858" s="240"/>
      <c r="J858" s="236"/>
      <c r="K858" s="236"/>
      <c r="L858" s="241"/>
      <c r="M858" s="242"/>
      <c r="N858" s="243"/>
      <c r="O858" s="243"/>
      <c r="P858" s="243"/>
      <c r="Q858" s="243"/>
      <c r="R858" s="243"/>
      <c r="S858" s="243"/>
      <c r="T858" s="24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5" t="s">
        <v>169</v>
      </c>
      <c r="AU858" s="245" t="s">
        <v>88</v>
      </c>
      <c r="AV858" s="13" t="s">
        <v>88</v>
      </c>
      <c r="AW858" s="13" t="s">
        <v>33</v>
      </c>
      <c r="AX858" s="13" t="s">
        <v>78</v>
      </c>
      <c r="AY858" s="245" t="s">
        <v>158</v>
      </c>
    </row>
    <row r="859" s="2" customFormat="1" ht="16.5" customHeight="1">
      <c r="A859" s="37"/>
      <c r="B859" s="38"/>
      <c r="C859" s="217" t="s">
        <v>2152</v>
      </c>
      <c r="D859" s="217" t="s">
        <v>160</v>
      </c>
      <c r="E859" s="218" t="s">
        <v>2153</v>
      </c>
      <c r="F859" s="219" t="s">
        <v>2154</v>
      </c>
      <c r="G859" s="220" t="s">
        <v>231</v>
      </c>
      <c r="H859" s="221">
        <v>1750.8520000000001</v>
      </c>
      <c r="I859" s="222"/>
      <c r="J859" s="223">
        <f>ROUND(I859*H859,2)</f>
        <v>0</v>
      </c>
      <c r="K859" s="219" t="s">
        <v>164</v>
      </c>
      <c r="L859" s="43"/>
      <c r="M859" s="224" t="s">
        <v>1</v>
      </c>
      <c r="N859" s="225" t="s">
        <v>43</v>
      </c>
      <c r="O859" s="90"/>
      <c r="P859" s="226">
        <f>O859*H859</f>
        <v>0</v>
      </c>
      <c r="Q859" s="226">
        <v>0</v>
      </c>
      <c r="R859" s="226">
        <f>Q859*H859</f>
        <v>0</v>
      </c>
      <c r="S859" s="226">
        <v>0</v>
      </c>
      <c r="T859" s="227">
        <f>S859*H859</f>
        <v>0</v>
      </c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R859" s="228" t="s">
        <v>165</v>
      </c>
      <c r="AT859" s="228" t="s">
        <v>160</v>
      </c>
      <c r="AU859" s="228" t="s">
        <v>88</v>
      </c>
      <c r="AY859" s="16" t="s">
        <v>158</v>
      </c>
      <c r="BE859" s="229">
        <f>IF(N859="základní",J859,0)</f>
        <v>0</v>
      </c>
      <c r="BF859" s="229">
        <f>IF(N859="snížená",J859,0)</f>
        <v>0</v>
      </c>
      <c r="BG859" s="229">
        <f>IF(N859="zákl. přenesená",J859,0)</f>
        <v>0</v>
      </c>
      <c r="BH859" s="229">
        <f>IF(N859="sníž. přenesená",J859,0)</f>
        <v>0</v>
      </c>
      <c r="BI859" s="229">
        <f>IF(N859="nulová",J859,0)</f>
        <v>0</v>
      </c>
      <c r="BJ859" s="16" t="s">
        <v>86</v>
      </c>
      <c r="BK859" s="229">
        <f>ROUND(I859*H859,2)</f>
        <v>0</v>
      </c>
      <c r="BL859" s="16" t="s">
        <v>165</v>
      </c>
      <c r="BM859" s="228" t="s">
        <v>2155</v>
      </c>
    </row>
    <row r="860" s="2" customFormat="1">
      <c r="A860" s="37"/>
      <c r="B860" s="38"/>
      <c r="C860" s="39"/>
      <c r="D860" s="230" t="s">
        <v>167</v>
      </c>
      <c r="E860" s="39"/>
      <c r="F860" s="231" t="s">
        <v>2137</v>
      </c>
      <c r="G860" s="39"/>
      <c r="H860" s="39"/>
      <c r="I860" s="232"/>
      <c r="J860" s="39"/>
      <c r="K860" s="39"/>
      <c r="L860" s="43"/>
      <c r="M860" s="233"/>
      <c r="N860" s="234"/>
      <c r="O860" s="90"/>
      <c r="P860" s="90"/>
      <c r="Q860" s="90"/>
      <c r="R860" s="90"/>
      <c r="S860" s="90"/>
      <c r="T860" s="91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T860" s="16" t="s">
        <v>167</v>
      </c>
      <c r="AU860" s="16" t="s">
        <v>88</v>
      </c>
    </row>
    <row r="861" s="13" customFormat="1">
      <c r="A861" s="13"/>
      <c r="B861" s="235"/>
      <c r="C861" s="236"/>
      <c r="D861" s="230" t="s">
        <v>169</v>
      </c>
      <c r="E861" s="237" t="s">
        <v>1</v>
      </c>
      <c r="F861" s="238" t="s">
        <v>2156</v>
      </c>
      <c r="G861" s="236"/>
      <c r="H861" s="239">
        <v>1182.8</v>
      </c>
      <c r="I861" s="240"/>
      <c r="J861" s="236"/>
      <c r="K861" s="236"/>
      <c r="L861" s="241"/>
      <c r="M861" s="242"/>
      <c r="N861" s="243"/>
      <c r="O861" s="243"/>
      <c r="P861" s="243"/>
      <c r="Q861" s="243"/>
      <c r="R861" s="243"/>
      <c r="S861" s="243"/>
      <c r="T861" s="24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5" t="s">
        <v>169</v>
      </c>
      <c r="AU861" s="245" t="s">
        <v>88</v>
      </c>
      <c r="AV861" s="13" t="s">
        <v>88</v>
      </c>
      <c r="AW861" s="13" t="s">
        <v>33</v>
      </c>
      <c r="AX861" s="13" t="s">
        <v>78</v>
      </c>
      <c r="AY861" s="245" t="s">
        <v>158</v>
      </c>
    </row>
    <row r="862" s="13" customFormat="1">
      <c r="A862" s="13"/>
      <c r="B862" s="235"/>
      <c r="C862" s="236"/>
      <c r="D862" s="230" t="s">
        <v>169</v>
      </c>
      <c r="E862" s="237" t="s">
        <v>1</v>
      </c>
      <c r="F862" s="238" t="s">
        <v>2157</v>
      </c>
      <c r="G862" s="236"/>
      <c r="H862" s="239">
        <v>495.60000000000002</v>
      </c>
      <c r="I862" s="240"/>
      <c r="J862" s="236"/>
      <c r="K862" s="236"/>
      <c r="L862" s="241"/>
      <c r="M862" s="242"/>
      <c r="N862" s="243"/>
      <c r="O862" s="243"/>
      <c r="P862" s="243"/>
      <c r="Q862" s="243"/>
      <c r="R862" s="243"/>
      <c r="S862" s="243"/>
      <c r="T862" s="24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5" t="s">
        <v>169</v>
      </c>
      <c r="AU862" s="245" t="s">
        <v>88</v>
      </c>
      <c r="AV862" s="13" t="s">
        <v>88</v>
      </c>
      <c r="AW862" s="13" t="s">
        <v>33</v>
      </c>
      <c r="AX862" s="13" t="s">
        <v>78</v>
      </c>
      <c r="AY862" s="245" t="s">
        <v>158</v>
      </c>
    </row>
    <row r="863" s="13" customFormat="1">
      <c r="A863" s="13"/>
      <c r="B863" s="235"/>
      <c r="C863" s="236"/>
      <c r="D863" s="230" t="s">
        <v>169</v>
      </c>
      <c r="E863" s="237" t="s">
        <v>1</v>
      </c>
      <c r="F863" s="238" t="s">
        <v>2158</v>
      </c>
      <c r="G863" s="236"/>
      <c r="H863" s="239">
        <v>62.923999999999999</v>
      </c>
      <c r="I863" s="240"/>
      <c r="J863" s="236"/>
      <c r="K863" s="236"/>
      <c r="L863" s="241"/>
      <c r="M863" s="242"/>
      <c r="N863" s="243"/>
      <c r="O863" s="243"/>
      <c r="P863" s="243"/>
      <c r="Q863" s="243"/>
      <c r="R863" s="243"/>
      <c r="S863" s="243"/>
      <c r="T863" s="24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5" t="s">
        <v>169</v>
      </c>
      <c r="AU863" s="245" t="s">
        <v>88</v>
      </c>
      <c r="AV863" s="13" t="s">
        <v>88</v>
      </c>
      <c r="AW863" s="13" t="s">
        <v>33</v>
      </c>
      <c r="AX863" s="13" t="s">
        <v>78</v>
      </c>
      <c r="AY863" s="245" t="s">
        <v>158</v>
      </c>
    </row>
    <row r="864" s="13" customFormat="1">
      <c r="A864" s="13"/>
      <c r="B864" s="235"/>
      <c r="C864" s="236"/>
      <c r="D864" s="230" t="s">
        <v>169</v>
      </c>
      <c r="E864" s="237" t="s">
        <v>1</v>
      </c>
      <c r="F864" s="238" t="s">
        <v>2159</v>
      </c>
      <c r="G864" s="236"/>
      <c r="H864" s="239">
        <v>6.0199999999999996</v>
      </c>
      <c r="I864" s="240"/>
      <c r="J864" s="236"/>
      <c r="K864" s="236"/>
      <c r="L864" s="241"/>
      <c r="M864" s="242"/>
      <c r="N864" s="243"/>
      <c r="O864" s="243"/>
      <c r="P864" s="243"/>
      <c r="Q864" s="243"/>
      <c r="R864" s="243"/>
      <c r="S864" s="243"/>
      <c r="T864" s="24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5" t="s">
        <v>169</v>
      </c>
      <c r="AU864" s="245" t="s">
        <v>88</v>
      </c>
      <c r="AV864" s="13" t="s">
        <v>88</v>
      </c>
      <c r="AW864" s="13" t="s">
        <v>33</v>
      </c>
      <c r="AX864" s="13" t="s">
        <v>78</v>
      </c>
      <c r="AY864" s="245" t="s">
        <v>158</v>
      </c>
    </row>
    <row r="865" s="13" customFormat="1">
      <c r="A865" s="13"/>
      <c r="B865" s="235"/>
      <c r="C865" s="236"/>
      <c r="D865" s="230" t="s">
        <v>169</v>
      </c>
      <c r="E865" s="237" t="s">
        <v>1</v>
      </c>
      <c r="F865" s="238" t="s">
        <v>2160</v>
      </c>
      <c r="G865" s="236"/>
      <c r="H865" s="239">
        <v>3.2999999999999998</v>
      </c>
      <c r="I865" s="240"/>
      <c r="J865" s="236"/>
      <c r="K865" s="236"/>
      <c r="L865" s="241"/>
      <c r="M865" s="242"/>
      <c r="N865" s="243"/>
      <c r="O865" s="243"/>
      <c r="P865" s="243"/>
      <c r="Q865" s="243"/>
      <c r="R865" s="243"/>
      <c r="S865" s="243"/>
      <c r="T865" s="24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5" t="s">
        <v>169</v>
      </c>
      <c r="AU865" s="245" t="s">
        <v>88</v>
      </c>
      <c r="AV865" s="13" t="s">
        <v>88</v>
      </c>
      <c r="AW865" s="13" t="s">
        <v>33</v>
      </c>
      <c r="AX865" s="13" t="s">
        <v>78</v>
      </c>
      <c r="AY865" s="245" t="s">
        <v>158</v>
      </c>
    </row>
    <row r="866" s="13" customFormat="1">
      <c r="A866" s="13"/>
      <c r="B866" s="235"/>
      <c r="C866" s="236"/>
      <c r="D866" s="230" t="s">
        <v>169</v>
      </c>
      <c r="E866" s="237" t="s">
        <v>1</v>
      </c>
      <c r="F866" s="238" t="s">
        <v>2161</v>
      </c>
      <c r="G866" s="236"/>
      <c r="H866" s="239">
        <v>0.20799999999999999</v>
      </c>
      <c r="I866" s="240"/>
      <c r="J866" s="236"/>
      <c r="K866" s="236"/>
      <c r="L866" s="241"/>
      <c r="M866" s="242"/>
      <c r="N866" s="243"/>
      <c r="O866" s="243"/>
      <c r="P866" s="243"/>
      <c r="Q866" s="243"/>
      <c r="R866" s="243"/>
      <c r="S866" s="243"/>
      <c r="T866" s="24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5" t="s">
        <v>169</v>
      </c>
      <c r="AU866" s="245" t="s">
        <v>88</v>
      </c>
      <c r="AV866" s="13" t="s">
        <v>88</v>
      </c>
      <c r="AW866" s="13" t="s">
        <v>33</v>
      </c>
      <c r="AX866" s="13" t="s">
        <v>78</v>
      </c>
      <c r="AY866" s="245" t="s">
        <v>158</v>
      </c>
    </row>
    <row r="867" s="12" customFormat="1" ht="22.8" customHeight="1">
      <c r="A867" s="12"/>
      <c r="B867" s="201"/>
      <c r="C867" s="202"/>
      <c r="D867" s="203" t="s">
        <v>77</v>
      </c>
      <c r="E867" s="215" t="s">
        <v>819</v>
      </c>
      <c r="F867" s="215" t="s">
        <v>820</v>
      </c>
      <c r="G867" s="202"/>
      <c r="H867" s="202"/>
      <c r="I867" s="205"/>
      <c r="J867" s="216">
        <f>BK867</f>
        <v>0</v>
      </c>
      <c r="K867" s="202"/>
      <c r="L867" s="207"/>
      <c r="M867" s="208"/>
      <c r="N867" s="209"/>
      <c r="O867" s="209"/>
      <c r="P867" s="210">
        <f>SUM(P868:P869)</f>
        <v>0</v>
      </c>
      <c r="Q867" s="209"/>
      <c r="R867" s="210">
        <f>SUM(R868:R869)</f>
        <v>0</v>
      </c>
      <c r="S867" s="209"/>
      <c r="T867" s="211">
        <f>SUM(T868:T869)</f>
        <v>0</v>
      </c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R867" s="212" t="s">
        <v>86</v>
      </c>
      <c r="AT867" s="213" t="s">
        <v>77</v>
      </c>
      <c r="AU867" s="213" t="s">
        <v>86</v>
      </c>
      <c r="AY867" s="212" t="s">
        <v>158</v>
      </c>
      <c r="BK867" s="214">
        <f>SUM(BK868:BK869)</f>
        <v>0</v>
      </c>
    </row>
    <row r="868" s="2" customFormat="1" ht="21.75" customHeight="1">
      <c r="A868" s="37"/>
      <c r="B868" s="38"/>
      <c r="C868" s="217" t="s">
        <v>2162</v>
      </c>
      <c r="D868" s="217" t="s">
        <v>160</v>
      </c>
      <c r="E868" s="218" t="s">
        <v>2163</v>
      </c>
      <c r="F868" s="219" t="s">
        <v>2164</v>
      </c>
      <c r="G868" s="220" t="s">
        <v>231</v>
      </c>
      <c r="H868" s="221">
        <v>1174.954</v>
      </c>
      <c r="I868" s="222"/>
      <c r="J868" s="223">
        <f>ROUND(I868*H868,2)</f>
        <v>0</v>
      </c>
      <c r="K868" s="219" t="s">
        <v>164</v>
      </c>
      <c r="L868" s="43"/>
      <c r="M868" s="224" t="s">
        <v>1</v>
      </c>
      <c r="N868" s="225" t="s">
        <v>43</v>
      </c>
      <c r="O868" s="90"/>
      <c r="P868" s="226">
        <f>O868*H868</f>
        <v>0</v>
      </c>
      <c r="Q868" s="226">
        <v>0</v>
      </c>
      <c r="R868" s="226">
        <f>Q868*H868</f>
        <v>0</v>
      </c>
      <c r="S868" s="226">
        <v>0</v>
      </c>
      <c r="T868" s="227">
        <f>S868*H868</f>
        <v>0</v>
      </c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R868" s="228" t="s">
        <v>165</v>
      </c>
      <c r="AT868" s="228" t="s">
        <v>160</v>
      </c>
      <c r="AU868" s="228" t="s">
        <v>88</v>
      </c>
      <c r="AY868" s="16" t="s">
        <v>158</v>
      </c>
      <c r="BE868" s="229">
        <f>IF(N868="základní",J868,0)</f>
        <v>0</v>
      </c>
      <c r="BF868" s="229">
        <f>IF(N868="snížená",J868,0)</f>
        <v>0</v>
      </c>
      <c r="BG868" s="229">
        <f>IF(N868="zákl. přenesená",J868,0)</f>
        <v>0</v>
      </c>
      <c r="BH868" s="229">
        <f>IF(N868="sníž. přenesená",J868,0)</f>
        <v>0</v>
      </c>
      <c r="BI868" s="229">
        <f>IF(N868="nulová",J868,0)</f>
        <v>0</v>
      </c>
      <c r="BJ868" s="16" t="s">
        <v>86</v>
      </c>
      <c r="BK868" s="229">
        <f>ROUND(I868*H868,2)</f>
        <v>0</v>
      </c>
      <c r="BL868" s="16" t="s">
        <v>165</v>
      </c>
      <c r="BM868" s="228" t="s">
        <v>2165</v>
      </c>
    </row>
    <row r="869" s="2" customFormat="1">
      <c r="A869" s="37"/>
      <c r="B869" s="38"/>
      <c r="C869" s="39"/>
      <c r="D869" s="230" t="s">
        <v>167</v>
      </c>
      <c r="E869" s="39"/>
      <c r="F869" s="231" t="s">
        <v>2166</v>
      </c>
      <c r="G869" s="39"/>
      <c r="H869" s="39"/>
      <c r="I869" s="232"/>
      <c r="J869" s="39"/>
      <c r="K869" s="39"/>
      <c r="L869" s="43"/>
      <c r="M869" s="233"/>
      <c r="N869" s="234"/>
      <c r="O869" s="90"/>
      <c r="P869" s="90"/>
      <c r="Q869" s="90"/>
      <c r="R869" s="90"/>
      <c r="S869" s="90"/>
      <c r="T869" s="91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T869" s="16" t="s">
        <v>167</v>
      </c>
      <c r="AU869" s="16" t="s">
        <v>88</v>
      </c>
    </row>
    <row r="870" s="12" customFormat="1" ht="25.92" customHeight="1">
      <c r="A870" s="12"/>
      <c r="B870" s="201"/>
      <c r="C870" s="202"/>
      <c r="D870" s="203" t="s">
        <v>77</v>
      </c>
      <c r="E870" s="204" t="s">
        <v>826</v>
      </c>
      <c r="F870" s="204" t="s">
        <v>827</v>
      </c>
      <c r="G870" s="202"/>
      <c r="H870" s="202"/>
      <c r="I870" s="205"/>
      <c r="J870" s="206">
        <f>BK870</f>
        <v>0</v>
      </c>
      <c r="K870" s="202"/>
      <c r="L870" s="207"/>
      <c r="M870" s="208"/>
      <c r="N870" s="209"/>
      <c r="O870" s="209"/>
      <c r="P870" s="210">
        <v>0</v>
      </c>
      <c r="Q870" s="209"/>
      <c r="R870" s="210">
        <v>0</v>
      </c>
      <c r="S870" s="209"/>
      <c r="T870" s="211">
        <v>0</v>
      </c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R870" s="212" t="s">
        <v>88</v>
      </c>
      <c r="AT870" s="213" t="s">
        <v>77</v>
      </c>
      <c r="AU870" s="213" t="s">
        <v>78</v>
      </c>
      <c r="AY870" s="212" t="s">
        <v>158</v>
      </c>
      <c r="BK870" s="214">
        <v>0</v>
      </c>
    </row>
    <row r="871" s="12" customFormat="1" ht="25.92" customHeight="1">
      <c r="A871" s="12"/>
      <c r="B871" s="201"/>
      <c r="C871" s="202"/>
      <c r="D871" s="203" t="s">
        <v>77</v>
      </c>
      <c r="E871" s="204" t="s">
        <v>255</v>
      </c>
      <c r="F871" s="204" t="s">
        <v>1195</v>
      </c>
      <c r="G871" s="202"/>
      <c r="H871" s="202"/>
      <c r="I871" s="205"/>
      <c r="J871" s="206">
        <f>BK871</f>
        <v>0</v>
      </c>
      <c r="K871" s="202"/>
      <c r="L871" s="207"/>
      <c r="M871" s="208"/>
      <c r="N871" s="209"/>
      <c r="O871" s="209"/>
      <c r="P871" s="210">
        <f>P872</f>
        <v>0</v>
      </c>
      <c r="Q871" s="209"/>
      <c r="R871" s="210">
        <f>R872</f>
        <v>6.4136919999999993</v>
      </c>
      <c r="S871" s="209"/>
      <c r="T871" s="211">
        <f>T872</f>
        <v>0</v>
      </c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R871" s="212" t="s">
        <v>176</v>
      </c>
      <c r="AT871" s="213" t="s">
        <v>77</v>
      </c>
      <c r="AU871" s="213" t="s">
        <v>78</v>
      </c>
      <c r="AY871" s="212" t="s">
        <v>158</v>
      </c>
      <c r="BK871" s="214">
        <f>BK872</f>
        <v>0</v>
      </c>
    </row>
    <row r="872" s="12" customFormat="1" ht="22.8" customHeight="1">
      <c r="A872" s="12"/>
      <c r="B872" s="201"/>
      <c r="C872" s="202"/>
      <c r="D872" s="203" t="s">
        <v>77</v>
      </c>
      <c r="E872" s="215" t="s">
        <v>1218</v>
      </c>
      <c r="F872" s="215" t="s">
        <v>1219</v>
      </c>
      <c r="G872" s="202"/>
      <c r="H872" s="202"/>
      <c r="I872" s="205"/>
      <c r="J872" s="216">
        <f>BK872</f>
        <v>0</v>
      </c>
      <c r="K872" s="202"/>
      <c r="L872" s="207"/>
      <c r="M872" s="208"/>
      <c r="N872" s="209"/>
      <c r="O872" s="209"/>
      <c r="P872" s="210">
        <f>SUM(P873:P918)</f>
        <v>0</v>
      </c>
      <c r="Q872" s="209"/>
      <c r="R872" s="210">
        <f>SUM(R873:R918)</f>
        <v>6.4136919999999993</v>
      </c>
      <c r="S872" s="209"/>
      <c r="T872" s="211">
        <f>SUM(T873:T918)</f>
        <v>0</v>
      </c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R872" s="212" t="s">
        <v>176</v>
      </c>
      <c r="AT872" s="213" t="s">
        <v>77</v>
      </c>
      <c r="AU872" s="213" t="s">
        <v>86</v>
      </c>
      <c r="AY872" s="212" t="s">
        <v>158</v>
      </c>
      <c r="BK872" s="214">
        <f>SUM(BK873:BK918)</f>
        <v>0</v>
      </c>
    </row>
    <row r="873" s="2" customFormat="1" ht="16.5" customHeight="1">
      <c r="A873" s="37"/>
      <c r="B873" s="38"/>
      <c r="C873" s="217" t="s">
        <v>2167</v>
      </c>
      <c r="D873" s="217" t="s">
        <v>160</v>
      </c>
      <c r="E873" s="218" t="s">
        <v>2168</v>
      </c>
      <c r="F873" s="219" t="s">
        <v>2169</v>
      </c>
      <c r="G873" s="220" t="s">
        <v>199</v>
      </c>
      <c r="H873" s="221">
        <v>424</v>
      </c>
      <c r="I873" s="222"/>
      <c r="J873" s="223">
        <f>ROUND(I873*H873,2)</f>
        <v>0</v>
      </c>
      <c r="K873" s="219" t="s">
        <v>164</v>
      </c>
      <c r="L873" s="43"/>
      <c r="M873" s="224" t="s">
        <v>1</v>
      </c>
      <c r="N873" s="225" t="s">
        <v>43</v>
      </c>
      <c r="O873" s="90"/>
      <c r="P873" s="226">
        <f>O873*H873</f>
        <v>0</v>
      </c>
      <c r="Q873" s="226">
        <v>0</v>
      </c>
      <c r="R873" s="226">
        <f>Q873*H873</f>
        <v>0</v>
      </c>
      <c r="S873" s="226">
        <v>0</v>
      </c>
      <c r="T873" s="227">
        <f>S873*H873</f>
        <v>0</v>
      </c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R873" s="228" t="s">
        <v>558</v>
      </c>
      <c r="AT873" s="228" t="s">
        <v>160</v>
      </c>
      <c r="AU873" s="228" t="s">
        <v>88</v>
      </c>
      <c r="AY873" s="16" t="s">
        <v>158</v>
      </c>
      <c r="BE873" s="229">
        <f>IF(N873="základní",J873,0)</f>
        <v>0</v>
      </c>
      <c r="BF873" s="229">
        <f>IF(N873="snížená",J873,0)</f>
        <v>0</v>
      </c>
      <c r="BG873" s="229">
        <f>IF(N873="zákl. přenesená",J873,0)</f>
        <v>0</v>
      </c>
      <c r="BH873" s="229">
        <f>IF(N873="sníž. přenesená",J873,0)</f>
        <v>0</v>
      </c>
      <c r="BI873" s="229">
        <f>IF(N873="nulová",J873,0)</f>
        <v>0</v>
      </c>
      <c r="BJ873" s="16" t="s">
        <v>86</v>
      </c>
      <c r="BK873" s="229">
        <f>ROUND(I873*H873,2)</f>
        <v>0</v>
      </c>
      <c r="BL873" s="16" t="s">
        <v>558</v>
      </c>
      <c r="BM873" s="228" t="s">
        <v>2170</v>
      </c>
    </row>
    <row r="874" s="2" customFormat="1">
      <c r="A874" s="37"/>
      <c r="B874" s="38"/>
      <c r="C874" s="39"/>
      <c r="D874" s="230" t="s">
        <v>167</v>
      </c>
      <c r="E874" s="39"/>
      <c r="F874" s="231" t="s">
        <v>2171</v>
      </c>
      <c r="G874" s="39"/>
      <c r="H874" s="39"/>
      <c r="I874" s="232"/>
      <c r="J874" s="39"/>
      <c r="K874" s="39"/>
      <c r="L874" s="43"/>
      <c r="M874" s="233"/>
      <c r="N874" s="234"/>
      <c r="O874" s="90"/>
      <c r="P874" s="90"/>
      <c r="Q874" s="90"/>
      <c r="R874" s="90"/>
      <c r="S874" s="90"/>
      <c r="T874" s="91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T874" s="16" t="s">
        <v>167</v>
      </c>
      <c r="AU874" s="16" t="s">
        <v>88</v>
      </c>
    </row>
    <row r="875" s="14" customFormat="1">
      <c r="A875" s="14"/>
      <c r="B875" s="246"/>
      <c r="C875" s="247"/>
      <c r="D875" s="230" t="s">
        <v>169</v>
      </c>
      <c r="E875" s="248" t="s">
        <v>1</v>
      </c>
      <c r="F875" s="249" t="s">
        <v>2172</v>
      </c>
      <c r="G875" s="247"/>
      <c r="H875" s="248" t="s">
        <v>1</v>
      </c>
      <c r="I875" s="250"/>
      <c r="J875" s="247"/>
      <c r="K875" s="247"/>
      <c r="L875" s="251"/>
      <c r="M875" s="252"/>
      <c r="N875" s="253"/>
      <c r="O875" s="253"/>
      <c r="P875" s="253"/>
      <c r="Q875" s="253"/>
      <c r="R875" s="253"/>
      <c r="S875" s="253"/>
      <c r="T875" s="25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5" t="s">
        <v>169</v>
      </c>
      <c r="AU875" s="255" t="s">
        <v>88</v>
      </c>
      <c r="AV875" s="14" t="s">
        <v>86</v>
      </c>
      <c r="AW875" s="14" t="s">
        <v>33</v>
      </c>
      <c r="AX875" s="14" t="s">
        <v>78</v>
      </c>
      <c r="AY875" s="255" t="s">
        <v>158</v>
      </c>
    </row>
    <row r="876" s="13" customFormat="1">
      <c r="A876" s="13"/>
      <c r="B876" s="235"/>
      <c r="C876" s="236"/>
      <c r="D876" s="230" t="s">
        <v>169</v>
      </c>
      <c r="E876" s="237" t="s">
        <v>1</v>
      </c>
      <c r="F876" s="238" t="s">
        <v>2173</v>
      </c>
      <c r="G876" s="236"/>
      <c r="H876" s="239">
        <v>400</v>
      </c>
      <c r="I876" s="240"/>
      <c r="J876" s="236"/>
      <c r="K876" s="236"/>
      <c r="L876" s="241"/>
      <c r="M876" s="242"/>
      <c r="N876" s="243"/>
      <c r="O876" s="243"/>
      <c r="P876" s="243"/>
      <c r="Q876" s="243"/>
      <c r="R876" s="243"/>
      <c r="S876" s="243"/>
      <c r="T876" s="24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5" t="s">
        <v>169</v>
      </c>
      <c r="AU876" s="245" t="s">
        <v>88</v>
      </c>
      <c r="AV876" s="13" t="s">
        <v>88</v>
      </c>
      <c r="AW876" s="13" t="s">
        <v>33</v>
      </c>
      <c r="AX876" s="13" t="s">
        <v>78</v>
      </c>
      <c r="AY876" s="245" t="s">
        <v>158</v>
      </c>
    </row>
    <row r="877" s="14" customFormat="1">
      <c r="A877" s="14"/>
      <c r="B877" s="246"/>
      <c r="C877" s="247"/>
      <c r="D877" s="230" t="s">
        <v>169</v>
      </c>
      <c r="E877" s="248" t="s">
        <v>1</v>
      </c>
      <c r="F877" s="249" t="s">
        <v>2174</v>
      </c>
      <c r="G877" s="247"/>
      <c r="H877" s="248" t="s">
        <v>1</v>
      </c>
      <c r="I877" s="250"/>
      <c r="J877" s="247"/>
      <c r="K877" s="247"/>
      <c r="L877" s="251"/>
      <c r="M877" s="252"/>
      <c r="N877" s="253"/>
      <c r="O877" s="253"/>
      <c r="P877" s="253"/>
      <c r="Q877" s="253"/>
      <c r="R877" s="253"/>
      <c r="S877" s="253"/>
      <c r="T877" s="25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5" t="s">
        <v>169</v>
      </c>
      <c r="AU877" s="255" t="s">
        <v>88</v>
      </c>
      <c r="AV877" s="14" t="s">
        <v>86</v>
      </c>
      <c r="AW877" s="14" t="s">
        <v>33</v>
      </c>
      <c r="AX877" s="14" t="s">
        <v>78</v>
      </c>
      <c r="AY877" s="255" t="s">
        <v>158</v>
      </c>
    </row>
    <row r="878" s="13" customFormat="1">
      <c r="A878" s="13"/>
      <c r="B878" s="235"/>
      <c r="C878" s="236"/>
      <c r="D878" s="230" t="s">
        <v>169</v>
      </c>
      <c r="E878" s="237" t="s">
        <v>1</v>
      </c>
      <c r="F878" s="238" t="s">
        <v>2175</v>
      </c>
      <c r="G878" s="236"/>
      <c r="H878" s="239">
        <v>24</v>
      </c>
      <c r="I878" s="240"/>
      <c r="J878" s="236"/>
      <c r="K878" s="236"/>
      <c r="L878" s="241"/>
      <c r="M878" s="242"/>
      <c r="N878" s="243"/>
      <c r="O878" s="243"/>
      <c r="P878" s="243"/>
      <c r="Q878" s="243"/>
      <c r="R878" s="243"/>
      <c r="S878" s="243"/>
      <c r="T878" s="24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5" t="s">
        <v>169</v>
      </c>
      <c r="AU878" s="245" t="s">
        <v>88</v>
      </c>
      <c r="AV878" s="13" t="s">
        <v>88</v>
      </c>
      <c r="AW878" s="13" t="s">
        <v>33</v>
      </c>
      <c r="AX878" s="13" t="s">
        <v>78</v>
      </c>
      <c r="AY878" s="245" t="s">
        <v>158</v>
      </c>
    </row>
    <row r="879" s="2" customFormat="1" ht="16.5" customHeight="1">
      <c r="A879" s="37"/>
      <c r="B879" s="38"/>
      <c r="C879" s="217" t="s">
        <v>2176</v>
      </c>
      <c r="D879" s="217" t="s">
        <v>160</v>
      </c>
      <c r="E879" s="218" t="s">
        <v>2177</v>
      </c>
      <c r="F879" s="219" t="s">
        <v>2178</v>
      </c>
      <c r="G879" s="220" t="s">
        <v>163</v>
      </c>
      <c r="H879" s="221">
        <v>148.40000000000001</v>
      </c>
      <c r="I879" s="222"/>
      <c r="J879" s="223">
        <f>ROUND(I879*H879,2)</f>
        <v>0</v>
      </c>
      <c r="K879" s="219" t="s">
        <v>164</v>
      </c>
      <c r="L879" s="43"/>
      <c r="M879" s="224" t="s">
        <v>1</v>
      </c>
      <c r="N879" s="225" t="s">
        <v>43</v>
      </c>
      <c r="O879" s="90"/>
      <c r="P879" s="226">
        <f>O879*H879</f>
        <v>0</v>
      </c>
      <c r="Q879" s="226">
        <v>0</v>
      </c>
      <c r="R879" s="226">
        <f>Q879*H879</f>
        <v>0</v>
      </c>
      <c r="S879" s="226">
        <v>0</v>
      </c>
      <c r="T879" s="227">
        <f>S879*H879</f>
        <v>0</v>
      </c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R879" s="228" t="s">
        <v>558</v>
      </c>
      <c r="AT879" s="228" t="s">
        <v>160</v>
      </c>
      <c r="AU879" s="228" t="s">
        <v>88</v>
      </c>
      <c r="AY879" s="16" t="s">
        <v>158</v>
      </c>
      <c r="BE879" s="229">
        <f>IF(N879="základní",J879,0)</f>
        <v>0</v>
      </c>
      <c r="BF879" s="229">
        <f>IF(N879="snížená",J879,0)</f>
        <v>0</v>
      </c>
      <c r="BG879" s="229">
        <f>IF(N879="zákl. přenesená",J879,0)</f>
        <v>0</v>
      </c>
      <c r="BH879" s="229">
        <f>IF(N879="sníž. přenesená",J879,0)</f>
        <v>0</v>
      </c>
      <c r="BI879" s="229">
        <f>IF(N879="nulová",J879,0)</f>
        <v>0</v>
      </c>
      <c r="BJ879" s="16" t="s">
        <v>86</v>
      </c>
      <c r="BK879" s="229">
        <f>ROUND(I879*H879,2)</f>
        <v>0</v>
      </c>
      <c r="BL879" s="16" t="s">
        <v>558</v>
      </c>
      <c r="BM879" s="228" t="s">
        <v>2179</v>
      </c>
    </row>
    <row r="880" s="2" customFormat="1">
      <c r="A880" s="37"/>
      <c r="B880" s="38"/>
      <c r="C880" s="39"/>
      <c r="D880" s="230" t="s">
        <v>167</v>
      </c>
      <c r="E880" s="39"/>
      <c r="F880" s="231" t="s">
        <v>2180</v>
      </c>
      <c r="G880" s="39"/>
      <c r="H880" s="39"/>
      <c r="I880" s="232"/>
      <c r="J880" s="39"/>
      <c r="K880" s="39"/>
      <c r="L880" s="43"/>
      <c r="M880" s="233"/>
      <c r="N880" s="234"/>
      <c r="O880" s="90"/>
      <c r="P880" s="90"/>
      <c r="Q880" s="90"/>
      <c r="R880" s="90"/>
      <c r="S880" s="90"/>
      <c r="T880" s="91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T880" s="16" t="s">
        <v>167</v>
      </c>
      <c r="AU880" s="16" t="s">
        <v>88</v>
      </c>
    </row>
    <row r="881" s="14" customFormat="1">
      <c r="A881" s="14"/>
      <c r="B881" s="246"/>
      <c r="C881" s="247"/>
      <c r="D881" s="230" t="s">
        <v>169</v>
      </c>
      <c r="E881" s="248" t="s">
        <v>1</v>
      </c>
      <c r="F881" s="249" t="s">
        <v>2172</v>
      </c>
      <c r="G881" s="247"/>
      <c r="H881" s="248" t="s">
        <v>1</v>
      </c>
      <c r="I881" s="250"/>
      <c r="J881" s="247"/>
      <c r="K881" s="247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169</v>
      </c>
      <c r="AU881" s="255" t="s">
        <v>88</v>
      </c>
      <c r="AV881" s="14" t="s">
        <v>86</v>
      </c>
      <c r="AW881" s="14" t="s">
        <v>33</v>
      </c>
      <c r="AX881" s="14" t="s">
        <v>78</v>
      </c>
      <c r="AY881" s="255" t="s">
        <v>158</v>
      </c>
    </row>
    <row r="882" s="13" customFormat="1">
      <c r="A882" s="13"/>
      <c r="B882" s="235"/>
      <c r="C882" s="236"/>
      <c r="D882" s="230" t="s">
        <v>169</v>
      </c>
      <c r="E882" s="237" t="s">
        <v>1</v>
      </c>
      <c r="F882" s="238" t="s">
        <v>2181</v>
      </c>
      <c r="G882" s="236"/>
      <c r="H882" s="239">
        <v>140</v>
      </c>
      <c r="I882" s="240"/>
      <c r="J882" s="236"/>
      <c r="K882" s="236"/>
      <c r="L882" s="241"/>
      <c r="M882" s="242"/>
      <c r="N882" s="243"/>
      <c r="O882" s="243"/>
      <c r="P882" s="243"/>
      <c r="Q882" s="243"/>
      <c r="R882" s="243"/>
      <c r="S882" s="243"/>
      <c r="T882" s="24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5" t="s">
        <v>169</v>
      </c>
      <c r="AU882" s="245" t="s">
        <v>88</v>
      </c>
      <c r="AV882" s="13" t="s">
        <v>88</v>
      </c>
      <c r="AW882" s="13" t="s">
        <v>33</v>
      </c>
      <c r="AX882" s="13" t="s">
        <v>78</v>
      </c>
      <c r="AY882" s="245" t="s">
        <v>158</v>
      </c>
    </row>
    <row r="883" s="14" customFormat="1">
      <c r="A883" s="14"/>
      <c r="B883" s="246"/>
      <c r="C883" s="247"/>
      <c r="D883" s="230" t="s">
        <v>169</v>
      </c>
      <c r="E883" s="248" t="s">
        <v>1</v>
      </c>
      <c r="F883" s="249" t="s">
        <v>2174</v>
      </c>
      <c r="G883" s="247"/>
      <c r="H883" s="248" t="s">
        <v>1</v>
      </c>
      <c r="I883" s="250"/>
      <c r="J883" s="247"/>
      <c r="K883" s="247"/>
      <c r="L883" s="251"/>
      <c r="M883" s="252"/>
      <c r="N883" s="253"/>
      <c r="O883" s="253"/>
      <c r="P883" s="253"/>
      <c r="Q883" s="253"/>
      <c r="R883" s="253"/>
      <c r="S883" s="253"/>
      <c r="T883" s="25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5" t="s">
        <v>169</v>
      </c>
      <c r="AU883" s="255" t="s">
        <v>88</v>
      </c>
      <c r="AV883" s="14" t="s">
        <v>86</v>
      </c>
      <c r="AW883" s="14" t="s">
        <v>33</v>
      </c>
      <c r="AX883" s="14" t="s">
        <v>78</v>
      </c>
      <c r="AY883" s="255" t="s">
        <v>158</v>
      </c>
    </row>
    <row r="884" s="13" customFormat="1">
      <c r="A884" s="13"/>
      <c r="B884" s="235"/>
      <c r="C884" s="236"/>
      <c r="D884" s="230" t="s">
        <v>169</v>
      </c>
      <c r="E884" s="237" t="s">
        <v>1</v>
      </c>
      <c r="F884" s="238" t="s">
        <v>2182</v>
      </c>
      <c r="G884" s="236"/>
      <c r="H884" s="239">
        <v>8.4000000000000004</v>
      </c>
      <c r="I884" s="240"/>
      <c r="J884" s="236"/>
      <c r="K884" s="236"/>
      <c r="L884" s="241"/>
      <c r="M884" s="242"/>
      <c r="N884" s="243"/>
      <c r="O884" s="243"/>
      <c r="P884" s="243"/>
      <c r="Q884" s="243"/>
      <c r="R884" s="243"/>
      <c r="S884" s="243"/>
      <c r="T884" s="24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5" t="s">
        <v>169</v>
      </c>
      <c r="AU884" s="245" t="s">
        <v>88</v>
      </c>
      <c r="AV884" s="13" t="s">
        <v>88</v>
      </c>
      <c r="AW884" s="13" t="s">
        <v>33</v>
      </c>
      <c r="AX884" s="13" t="s">
        <v>78</v>
      </c>
      <c r="AY884" s="245" t="s">
        <v>158</v>
      </c>
    </row>
    <row r="885" s="2" customFormat="1" ht="16.5" customHeight="1">
      <c r="A885" s="37"/>
      <c r="B885" s="38"/>
      <c r="C885" s="217" t="s">
        <v>2183</v>
      </c>
      <c r="D885" s="217" t="s">
        <v>160</v>
      </c>
      <c r="E885" s="218" t="s">
        <v>2184</v>
      </c>
      <c r="F885" s="219" t="s">
        <v>2185</v>
      </c>
      <c r="G885" s="220" t="s">
        <v>199</v>
      </c>
      <c r="H885" s="221">
        <v>424</v>
      </c>
      <c r="I885" s="222"/>
      <c r="J885" s="223">
        <f>ROUND(I885*H885,2)</f>
        <v>0</v>
      </c>
      <c r="K885" s="219" t="s">
        <v>164</v>
      </c>
      <c r="L885" s="43"/>
      <c r="M885" s="224" t="s">
        <v>1</v>
      </c>
      <c r="N885" s="225" t="s">
        <v>43</v>
      </c>
      <c r="O885" s="90"/>
      <c r="P885" s="226">
        <f>O885*H885</f>
        <v>0</v>
      </c>
      <c r="Q885" s="226">
        <v>0</v>
      </c>
      <c r="R885" s="226">
        <f>Q885*H885</f>
        <v>0</v>
      </c>
      <c r="S885" s="226">
        <v>0</v>
      </c>
      <c r="T885" s="227">
        <f>S885*H885</f>
        <v>0</v>
      </c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R885" s="228" t="s">
        <v>558</v>
      </c>
      <c r="AT885" s="228" t="s">
        <v>160</v>
      </c>
      <c r="AU885" s="228" t="s">
        <v>88</v>
      </c>
      <c r="AY885" s="16" t="s">
        <v>158</v>
      </c>
      <c r="BE885" s="229">
        <f>IF(N885="základní",J885,0)</f>
        <v>0</v>
      </c>
      <c r="BF885" s="229">
        <f>IF(N885="snížená",J885,0)</f>
        <v>0</v>
      </c>
      <c r="BG885" s="229">
        <f>IF(N885="zákl. přenesená",J885,0)</f>
        <v>0</v>
      </c>
      <c r="BH885" s="229">
        <f>IF(N885="sníž. přenesená",J885,0)</f>
        <v>0</v>
      </c>
      <c r="BI885" s="229">
        <f>IF(N885="nulová",J885,0)</f>
        <v>0</v>
      </c>
      <c r="BJ885" s="16" t="s">
        <v>86</v>
      </c>
      <c r="BK885" s="229">
        <f>ROUND(I885*H885,2)</f>
        <v>0</v>
      </c>
      <c r="BL885" s="16" t="s">
        <v>558</v>
      </c>
      <c r="BM885" s="228" t="s">
        <v>2186</v>
      </c>
    </row>
    <row r="886" s="2" customFormat="1">
      <c r="A886" s="37"/>
      <c r="B886" s="38"/>
      <c r="C886" s="39"/>
      <c r="D886" s="230" t="s">
        <v>167</v>
      </c>
      <c r="E886" s="39"/>
      <c r="F886" s="231" t="s">
        <v>2187</v>
      </c>
      <c r="G886" s="39"/>
      <c r="H886" s="39"/>
      <c r="I886" s="232"/>
      <c r="J886" s="39"/>
      <c r="K886" s="39"/>
      <c r="L886" s="43"/>
      <c r="M886" s="233"/>
      <c r="N886" s="234"/>
      <c r="O886" s="90"/>
      <c r="P886" s="90"/>
      <c r="Q886" s="90"/>
      <c r="R886" s="90"/>
      <c r="S886" s="90"/>
      <c r="T886" s="91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T886" s="16" t="s">
        <v>167</v>
      </c>
      <c r="AU886" s="16" t="s">
        <v>88</v>
      </c>
    </row>
    <row r="887" s="14" customFormat="1">
      <c r="A887" s="14"/>
      <c r="B887" s="246"/>
      <c r="C887" s="247"/>
      <c r="D887" s="230" t="s">
        <v>169</v>
      </c>
      <c r="E887" s="248" t="s">
        <v>1</v>
      </c>
      <c r="F887" s="249" t="s">
        <v>2188</v>
      </c>
      <c r="G887" s="247"/>
      <c r="H887" s="248" t="s">
        <v>1</v>
      </c>
      <c r="I887" s="250"/>
      <c r="J887" s="247"/>
      <c r="K887" s="247"/>
      <c r="L887" s="251"/>
      <c r="M887" s="252"/>
      <c r="N887" s="253"/>
      <c r="O887" s="253"/>
      <c r="P887" s="253"/>
      <c r="Q887" s="253"/>
      <c r="R887" s="253"/>
      <c r="S887" s="253"/>
      <c r="T887" s="25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5" t="s">
        <v>169</v>
      </c>
      <c r="AU887" s="255" t="s">
        <v>88</v>
      </c>
      <c r="AV887" s="14" t="s">
        <v>86</v>
      </c>
      <c r="AW887" s="14" t="s">
        <v>33</v>
      </c>
      <c r="AX887" s="14" t="s">
        <v>78</v>
      </c>
      <c r="AY887" s="255" t="s">
        <v>158</v>
      </c>
    </row>
    <row r="888" s="13" customFormat="1">
      <c r="A888" s="13"/>
      <c r="B888" s="235"/>
      <c r="C888" s="236"/>
      <c r="D888" s="230" t="s">
        <v>169</v>
      </c>
      <c r="E888" s="237" t="s">
        <v>1</v>
      </c>
      <c r="F888" s="238" t="s">
        <v>2173</v>
      </c>
      <c r="G888" s="236"/>
      <c r="H888" s="239">
        <v>400</v>
      </c>
      <c r="I888" s="240"/>
      <c r="J888" s="236"/>
      <c r="K888" s="236"/>
      <c r="L888" s="241"/>
      <c r="M888" s="242"/>
      <c r="N888" s="243"/>
      <c r="O888" s="243"/>
      <c r="P888" s="243"/>
      <c r="Q888" s="243"/>
      <c r="R888" s="243"/>
      <c r="S888" s="243"/>
      <c r="T888" s="24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5" t="s">
        <v>169</v>
      </c>
      <c r="AU888" s="245" t="s">
        <v>88</v>
      </c>
      <c r="AV888" s="13" t="s">
        <v>88</v>
      </c>
      <c r="AW888" s="13" t="s">
        <v>33</v>
      </c>
      <c r="AX888" s="13" t="s">
        <v>78</v>
      </c>
      <c r="AY888" s="245" t="s">
        <v>158</v>
      </c>
    </row>
    <row r="889" s="14" customFormat="1">
      <c r="A889" s="14"/>
      <c r="B889" s="246"/>
      <c r="C889" s="247"/>
      <c r="D889" s="230" t="s">
        <v>169</v>
      </c>
      <c r="E889" s="248" t="s">
        <v>1</v>
      </c>
      <c r="F889" s="249" t="s">
        <v>2174</v>
      </c>
      <c r="G889" s="247"/>
      <c r="H889" s="248" t="s">
        <v>1</v>
      </c>
      <c r="I889" s="250"/>
      <c r="J889" s="247"/>
      <c r="K889" s="247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169</v>
      </c>
      <c r="AU889" s="255" t="s">
        <v>88</v>
      </c>
      <c r="AV889" s="14" t="s">
        <v>86</v>
      </c>
      <c r="AW889" s="14" t="s">
        <v>33</v>
      </c>
      <c r="AX889" s="14" t="s">
        <v>78</v>
      </c>
      <c r="AY889" s="255" t="s">
        <v>158</v>
      </c>
    </row>
    <row r="890" s="13" customFormat="1">
      <c r="A890" s="13"/>
      <c r="B890" s="235"/>
      <c r="C890" s="236"/>
      <c r="D890" s="230" t="s">
        <v>169</v>
      </c>
      <c r="E890" s="237" t="s">
        <v>1</v>
      </c>
      <c r="F890" s="238" t="s">
        <v>2175</v>
      </c>
      <c r="G890" s="236"/>
      <c r="H890" s="239">
        <v>24</v>
      </c>
      <c r="I890" s="240"/>
      <c r="J890" s="236"/>
      <c r="K890" s="236"/>
      <c r="L890" s="241"/>
      <c r="M890" s="242"/>
      <c r="N890" s="243"/>
      <c r="O890" s="243"/>
      <c r="P890" s="243"/>
      <c r="Q890" s="243"/>
      <c r="R890" s="243"/>
      <c r="S890" s="243"/>
      <c r="T890" s="24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5" t="s">
        <v>169</v>
      </c>
      <c r="AU890" s="245" t="s">
        <v>88</v>
      </c>
      <c r="AV890" s="13" t="s">
        <v>88</v>
      </c>
      <c r="AW890" s="13" t="s">
        <v>33</v>
      </c>
      <c r="AX890" s="13" t="s">
        <v>78</v>
      </c>
      <c r="AY890" s="245" t="s">
        <v>158</v>
      </c>
    </row>
    <row r="891" s="2" customFormat="1" ht="16.5" customHeight="1">
      <c r="A891" s="37"/>
      <c r="B891" s="38"/>
      <c r="C891" s="217" t="s">
        <v>2189</v>
      </c>
      <c r="D891" s="217" t="s">
        <v>160</v>
      </c>
      <c r="E891" s="218" t="s">
        <v>559</v>
      </c>
      <c r="F891" s="219" t="s">
        <v>560</v>
      </c>
      <c r="G891" s="220" t="s">
        <v>199</v>
      </c>
      <c r="H891" s="221">
        <v>676</v>
      </c>
      <c r="I891" s="222"/>
      <c r="J891" s="223">
        <f>ROUND(I891*H891,2)</f>
        <v>0</v>
      </c>
      <c r="K891" s="219" t="s">
        <v>164</v>
      </c>
      <c r="L891" s="43"/>
      <c r="M891" s="224" t="s">
        <v>1</v>
      </c>
      <c r="N891" s="225" t="s">
        <v>43</v>
      </c>
      <c r="O891" s="90"/>
      <c r="P891" s="226">
        <f>O891*H891</f>
        <v>0</v>
      </c>
      <c r="Q891" s="226">
        <v>0.00012</v>
      </c>
      <c r="R891" s="226">
        <f>Q891*H891</f>
        <v>0.081119999999999998</v>
      </c>
      <c r="S891" s="226">
        <v>0</v>
      </c>
      <c r="T891" s="227">
        <f>S891*H891</f>
        <v>0</v>
      </c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R891" s="228" t="s">
        <v>558</v>
      </c>
      <c r="AT891" s="228" t="s">
        <v>160</v>
      </c>
      <c r="AU891" s="228" t="s">
        <v>88</v>
      </c>
      <c r="AY891" s="16" t="s">
        <v>158</v>
      </c>
      <c r="BE891" s="229">
        <f>IF(N891="základní",J891,0)</f>
        <v>0</v>
      </c>
      <c r="BF891" s="229">
        <f>IF(N891="snížená",J891,0)</f>
        <v>0</v>
      </c>
      <c r="BG891" s="229">
        <f>IF(N891="zákl. přenesená",J891,0)</f>
        <v>0</v>
      </c>
      <c r="BH891" s="229">
        <f>IF(N891="sníž. přenesená",J891,0)</f>
        <v>0</v>
      </c>
      <c r="BI891" s="229">
        <f>IF(N891="nulová",J891,0)</f>
        <v>0</v>
      </c>
      <c r="BJ891" s="16" t="s">
        <v>86</v>
      </c>
      <c r="BK891" s="229">
        <f>ROUND(I891*H891,2)</f>
        <v>0</v>
      </c>
      <c r="BL891" s="16" t="s">
        <v>558</v>
      </c>
      <c r="BM891" s="228" t="s">
        <v>2190</v>
      </c>
    </row>
    <row r="892" s="2" customFormat="1">
      <c r="A892" s="37"/>
      <c r="B892" s="38"/>
      <c r="C892" s="39"/>
      <c r="D892" s="230" t="s">
        <v>167</v>
      </c>
      <c r="E892" s="39"/>
      <c r="F892" s="231" t="s">
        <v>562</v>
      </c>
      <c r="G892" s="39"/>
      <c r="H892" s="39"/>
      <c r="I892" s="232"/>
      <c r="J892" s="39"/>
      <c r="K892" s="39"/>
      <c r="L892" s="43"/>
      <c r="M892" s="233"/>
      <c r="N892" s="234"/>
      <c r="O892" s="90"/>
      <c r="P892" s="90"/>
      <c r="Q892" s="90"/>
      <c r="R892" s="90"/>
      <c r="S892" s="90"/>
      <c r="T892" s="91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T892" s="16" t="s">
        <v>167</v>
      </c>
      <c r="AU892" s="16" t="s">
        <v>88</v>
      </c>
    </row>
    <row r="893" s="14" customFormat="1">
      <c r="A893" s="14"/>
      <c r="B893" s="246"/>
      <c r="C893" s="247"/>
      <c r="D893" s="230" t="s">
        <v>169</v>
      </c>
      <c r="E893" s="248" t="s">
        <v>1</v>
      </c>
      <c r="F893" s="249" t="s">
        <v>2191</v>
      </c>
      <c r="G893" s="247"/>
      <c r="H893" s="248" t="s">
        <v>1</v>
      </c>
      <c r="I893" s="250"/>
      <c r="J893" s="247"/>
      <c r="K893" s="247"/>
      <c r="L893" s="251"/>
      <c r="M893" s="252"/>
      <c r="N893" s="253"/>
      <c r="O893" s="253"/>
      <c r="P893" s="253"/>
      <c r="Q893" s="253"/>
      <c r="R893" s="253"/>
      <c r="S893" s="253"/>
      <c r="T893" s="25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5" t="s">
        <v>169</v>
      </c>
      <c r="AU893" s="255" t="s">
        <v>88</v>
      </c>
      <c r="AV893" s="14" t="s">
        <v>86</v>
      </c>
      <c r="AW893" s="14" t="s">
        <v>33</v>
      </c>
      <c r="AX893" s="14" t="s">
        <v>78</v>
      </c>
      <c r="AY893" s="255" t="s">
        <v>158</v>
      </c>
    </row>
    <row r="894" s="13" customFormat="1">
      <c r="A894" s="13"/>
      <c r="B894" s="235"/>
      <c r="C894" s="236"/>
      <c r="D894" s="230" t="s">
        <v>169</v>
      </c>
      <c r="E894" s="237" t="s">
        <v>1</v>
      </c>
      <c r="F894" s="238" t="s">
        <v>2173</v>
      </c>
      <c r="G894" s="236"/>
      <c r="H894" s="239">
        <v>400</v>
      </c>
      <c r="I894" s="240"/>
      <c r="J894" s="236"/>
      <c r="K894" s="236"/>
      <c r="L894" s="241"/>
      <c r="M894" s="242"/>
      <c r="N894" s="243"/>
      <c r="O894" s="243"/>
      <c r="P894" s="243"/>
      <c r="Q894" s="243"/>
      <c r="R894" s="243"/>
      <c r="S894" s="243"/>
      <c r="T894" s="24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5" t="s">
        <v>169</v>
      </c>
      <c r="AU894" s="245" t="s">
        <v>88</v>
      </c>
      <c r="AV894" s="13" t="s">
        <v>88</v>
      </c>
      <c r="AW894" s="13" t="s">
        <v>33</v>
      </c>
      <c r="AX894" s="13" t="s">
        <v>78</v>
      </c>
      <c r="AY894" s="245" t="s">
        <v>158</v>
      </c>
    </row>
    <row r="895" s="14" customFormat="1">
      <c r="A895" s="14"/>
      <c r="B895" s="246"/>
      <c r="C895" s="247"/>
      <c r="D895" s="230" t="s">
        <v>169</v>
      </c>
      <c r="E895" s="248" t="s">
        <v>1</v>
      </c>
      <c r="F895" s="249" t="s">
        <v>2174</v>
      </c>
      <c r="G895" s="247"/>
      <c r="H895" s="248" t="s">
        <v>1</v>
      </c>
      <c r="I895" s="250"/>
      <c r="J895" s="247"/>
      <c r="K895" s="247"/>
      <c r="L895" s="251"/>
      <c r="M895" s="252"/>
      <c r="N895" s="253"/>
      <c r="O895" s="253"/>
      <c r="P895" s="253"/>
      <c r="Q895" s="253"/>
      <c r="R895" s="253"/>
      <c r="S895" s="253"/>
      <c r="T895" s="25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5" t="s">
        <v>169</v>
      </c>
      <c r="AU895" s="255" t="s">
        <v>88</v>
      </c>
      <c r="AV895" s="14" t="s">
        <v>86</v>
      </c>
      <c r="AW895" s="14" t="s">
        <v>33</v>
      </c>
      <c r="AX895" s="14" t="s">
        <v>78</v>
      </c>
      <c r="AY895" s="255" t="s">
        <v>158</v>
      </c>
    </row>
    <row r="896" s="13" customFormat="1">
      <c r="A896" s="13"/>
      <c r="B896" s="235"/>
      <c r="C896" s="236"/>
      <c r="D896" s="230" t="s">
        <v>169</v>
      </c>
      <c r="E896" s="237" t="s">
        <v>1</v>
      </c>
      <c r="F896" s="238" t="s">
        <v>2175</v>
      </c>
      <c r="G896" s="236"/>
      <c r="H896" s="239">
        <v>24</v>
      </c>
      <c r="I896" s="240"/>
      <c r="J896" s="236"/>
      <c r="K896" s="236"/>
      <c r="L896" s="241"/>
      <c r="M896" s="242"/>
      <c r="N896" s="243"/>
      <c r="O896" s="243"/>
      <c r="P896" s="243"/>
      <c r="Q896" s="243"/>
      <c r="R896" s="243"/>
      <c r="S896" s="243"/>
      <c r="T896" s="24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5" t="s">
        <v>169</v>
      </c>
      <c r="AU896" s="245" t="s">
        <v>88</v>
      </c>
      <c r="AV896" s="13" t="s">
        <v>88</v>
      </c>
      <c r="AW896" s="13" t="s">
        <v>33</v>
      </c>
      <c r="AX896" s="13" t="s">
        <v>78</v>
      </c>
      <c r="AY896" s="245" t="s">
        <v>158</v>
      </c>
    </row>
    <row r="897" s="13" customFormat="1">
      <c r="A897" s="13"/>
      <c r="B897" s="235"/>
      <c r="C897" s="236"/>
      <c r="D897" s="230" t="s">
        <v>169</v>
      </c>
      <c r="E897" s="237" t="s">
        <v>1</v>
      </c>
      <c r="F897" s="238" t="s">
        <v>2192</v>
      </c>
      <c r="G897" s="236"/>
      <c r="H897" s="239">
        <v>82</v>
      </c>
      <c r="I897" s="240"/>
      <c r="J897" s="236"/>
      <c r="K897" s="236"/>
      <c r="L897" s="241"/>
      <c r="M897" s="242"/>
      <c r="N897" s="243"/>
      <c r="O897" s="243"/>
      <c r="P897" s="243"/>
      <c r="Q897" s="243"/>
      <c r="R897" s="243"/>
      <c r="S897" s="243"/>
      <c r="T897" s="24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5" t="s">
        <v>169</v>
      </c>
      <c r="AU897" s="245" t="s">
        <v>88</v>
      </c>
      <c r="AV897" s="13" t="s">
        <v>88</v>
      </c>
      <c r="AW897" s="13" t="s">
        <v>33</v>
      </c>
      <c r="AX897" s="13" t="s">
        <v>78</v>
      </c>
      <c r="AY897" s="245" t="s">
        <v>158</v>
      </c>
    </row>
    <row r="898" s="13" customFormat="1">
      <c r="A898" s="13"/>
      <c r="B898" s="235"/>
      <c r="C898" s="236"/>
      <c r="D898" s="230" t="s">
        <v>169</v>
      </c>
      <c r="E898" s="237" t="s">
        <v>1</v>
      </c>
      <c r="F898" s="238" t="s">
        <v>2193</v>
      </c>
      <c r="G898" s="236"/>
      <c r="H898" s="239">
        <v>170</v>
      </c>
      <c r="I898" s="240"/>
      <c r="J898" s="236"/>
      <c r="K898" s="236"/>
      <c r="L898" s="241"/>
      <c r="M898" s="242"/>
      <c r="N898" s="243"/>
      <c r="O898" s="243"/>
      <c r="P898" s="243"/>
      <c r="Q898" s="243"/>
      <c r="R898" s="243"/>
      <c r="S898" s="243"/>
      <c r="T898" s="24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5" t="s">
        <v>169</v>
      </c>
      <c r="AU898" s="245" t="s">
        <v>88</v>
      </c>
      <c r="AV898" s="13" t="s">
        <v>88</v>
      </c>
      <c r="AW898" s="13" t="s">
        <v>33</v>
      </c>
      <c r="AX898" s="13" t="s">
        <v>78</v>
      </c>
      <c r="AY898" s="245" t="s">
        <v>158</v>
      </c>
    </row>
    <row r="899" s="2" customFormat="1" ht="16.5" customHeight="1">
      <c r="A899" s="37"/>
      <c r="B899" s="38"/>
      <c r="C899" s="217" t="s">
        <v>2194</v>
      </c>
      <c r="D899" s="217" t="s">
        <v>160</v>
      </c>
      <c r="E899" s="218" t="s">
        <v>2195</v>
      </c>
      <c r="F899" s="219" t="s">
        <v>2196</v>
      </c>
      <c r="G899" s="220" t="s">
        <v>199</v>
      </c>
      <c r="H899" s="221">
        <v>424</v>
      </c>
      <c r="I899" s="222"/>
      <c r="J899" s="223">
        <f>ROUND(I899*H899,2)</f>
        <v>0</v>
      </c>
      <c r="K899" s="219" t="s">
        <v>164</v>
      </c>
      <c r="L899" s="43"/>
      <c r="M899" s="224" t="s">
        <v>1</v>
      </c>
      <c r="N899" s="225" t="s">
        <v>43</v>
      </c>
      <c r="O899" s="90"/>
      <c r="P899" s="226">
        <f>O899*H899</f>
        <v>0</v>
      </c>
      <c r="Q899" s="226">
        <v>0</v>
      </c>
      <c r="R899" s="226">
        <f>Q899*H899</f>
        <v>0</v>
      </c>
      <c r="S899" s="226">
        <v>0</v>
      </c>
      <c r="T899" s="227">
        <f>S899*H899</f>
        <v>0</v>
      </c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R899" s="228" t="s">
        <v>558</v>
      </c>
      <c r="AT899" s="228" t="s">
        <v>160</v>
      </c>
      <c r="AU899" s="228" t="s">
        <v>88</v>
      </c>
      <c r="AY899" s="16" t="s">
        <v>158</v>
      </c>
      <c r="BE899" s="229">
        <f>IF(N899="základní",J899,0)</f>
        <v>0</v>
      </c>
      <c r="BF899" s="229">
        <f>IF(N899="snížená",J899,0)</f>
        <v>0</v>
      </c>
      <c r="BG899" s="229">
        <f>IF(N899="zákl. přenesená",J899,0)</f>
        <v>0</v>
      </c>
      <c r="BH899" s="229">
        <f>IF(N899="sníž. přenesená",J899,0)</f>
        <v>0</v>
      </c>
      <c r="BI899" s="229">
        <f>IF(N899="nulová",J899,0)</f>
        <v>0</v>
      </c>
      <c r="BJ899" s="16" t="s">
        <v>86</v>
      </c>
      <c r="BK899" s="229">
        <f>ROUND(I899*H899,2)</f>
        <v>0</v>
      </c>
      <c r="BL899" s="16" t="s">
        <v>558</v>
      </c>
      <c r="BM899" s="228" t="s">
        <v>2197</v>
      </c>
    </row>
    <row r="900" s="2" customFormat="1">
      <c r="A900" s="37"/>
      <c r="B900" s="38"/>
      <c r="C900" s="39"/>
      <c r="D900" s="230" t="s">
        <v>167</v>
      </c>
      <c r="E900" s="39"/>
      <c r="F900" s="231" t="s">
        <v>2198</v>
      </c>
      <c r="G900" s="39"/>
      <c r="H900" s="39"/>
      <c r="I900" s="232"/>
      <c r="J900" s="39"/>
      <c r="K900" s="39"/>
      <c r="L900" s="43"/>
      <c r="M900" s="233"/>
      <c r="N900" s="234"/>
      <c r="O900" s="90"/>
      <c r="P900" s="90"/>
      <c r="Q900" s="90"/>
      <c r="R900" s="90"/>
      <c r="S900" s="90"/>
      <c r="T900" s="91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T900" s="16" t="s">
        <v>167</v>
      </c>
      <c r="AU900" s="16" t="s">
        <v>88</v>
      </c>
    </row>
    <row r="901" s="14" customFormat="1">
      <c r="A901" s="14"/>
      <c r="B901" s="246"/>
      <c r="C901" s="247"/>
      <c r="D901" s="230" t="s">
        <v>169</v>
      </c>
      <c r="E901" s="248" t="s">
        <v>1</v>
      </c>
      <c r="F901" s="249" t="s">
        <v>2199</v>
      </c>
      <c r="G901" s="247"/>
      <c r="H901" s="248" t="s">
        <v>1</v>
      </c>
      <c r="I901" s="250"/>
      <c r="J901" s="247"/>
      <c r="K901" s="247"/>
      <c r="L901" s="251"/>
      <c r="M901" s="252"/>
      <c r="N901" s="253"/>
      <c r="O901" s="253"/>
      <c r="P901" s="253"/>
      <c r="Q901" s="253"/>
      <c r="R901" s="253"/>
      <c r="S901" s="253"/>
      <c r="T901" s="25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5" t="s">
        <v>169</v>
      </c>
      <c r="AU901" s="255" t="s">
        <v>88</v>
      </c>
      <c r="AV901" s="14" t="s">
        <v>86</v>
      </c>
      <c r="AW901" s="14" t="s">
        <v>33</v>
      </c>
      <c r="AX901" s="14" t="s">
        <v>78</v>
      </c>
      <c r="AY901" s="255" t="s">
        <v>158</v>
      </c>
    </row>
    <row r="902" s="13" customFormat="1">
      <c r="A902" s="13"/>
      <c r="B902" s="235"/>
      <c r="C902" s="236"/>
      <c r="D902" s="230" t="s">
        <v>169</v>
      </c>
      <c r="E902" s="237" t="s">
        <v>1</v>
      </c>
      <c r="F902" s="238" t="s">
        <v>2173</v>
      </c>
      <c r="G902" s="236"/>
      <c r="H902" s="239">
        <v>400</v>
      </c>
      <c r="I902" s="240"/>
      <c r="J902" s="236"/>
      <c r="K902" s="236"/>
      <c r="L902" s="241"/>
      <c r="M902" s="242"/>
      <c r="N902" s="243"/>
      <c r="O902" s="243"/>
      <c r="P902" s="243"/>
      <c r="Q902" s="243"/>
      <c r="R902" s="243"/>
      <c r="S902" s="243"/>
      <c r="T902" s="24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5" t="s">
        <v>169</v>
      </c>
      <c r="AU902" s="245" t="s">
        <v>88</v>
      </c>
      <c r="AV902" s="13" t="s">
        <v>88</v>
      </c>
      <c r="AW902" s="13" t="s">
        <v>33</v>
      </c>
      <c r="AX902" s="13" t="s">
        <v>78</v>
      </c>
      <c r="AY902" s="245" t="s">
        <v>158</v>
      </c>
    </row>
    <row r="903" s="14" customFormat="1">
      <c r="A903" s="14"/>
      <c r="B903" s="246"/>
      <c r="C903" s="247"/>
      <c r="D903" s="230" t="s">
        <v>169</v>
      </c>
      <c r="E903" s="248" t="s">
        <v>1</v>
      </c>
      <c r="F903" s="249" t="s">
        <v>2174</v>
      </c>
      <c r="G903" s="247"/>
      <c r="H903" s="248" t="s">
        <v>1</v>
      </c>
      <c r="I903" s="250"/>
      <c r="J903" s="247"/>
      <c r="K903" s="247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169</v>
      </c>
      <c r="AU903" s="255" t="s">
        <v>88</v>
      </c>
      <c r="AV903" s="14" t="s">
        <v>86</v>
      </c>
      <c r="AW903" s="14" t="s">
        <v>33</v>
      </c>
      <c r="AX903" s="14" t="s">
        <v>78</v>
      </c>
      <c r="AY903" s="255" t="s">
        <v>158</v>
      </c>
    </row>
    <row r="904" s="13" customFormat="1">
      <c r="A904" s="13"/>
      <c r="B904" s="235"/>
      <c r="C904" s="236"/>
      <c r="D904" s="230" t="s">
        <v>169</v>
      </c>
      <c r="E904" s="237" t="s">
        <v>1</v>
      </c>
      <c r="F904" s="238" t="s">
        <v>2175</v>
      </c>
      <c r="G904" s="236"/>
      <c r="H904" s="239">
        <v>24</v>
      </c>
      <c r="I904" s="240"/>
      <c r="J904" s="236"/>
      <c r="K904" s="236"/>
      <c r="L904" s="241"/>
      <c r="M904" s="242"/>
      <c r="N904" s="243"/>
      <c r="O904" s="243"/>
      <c r="P904" s="243"/>
      <c r="Q904" s="243"/>
      <c r="R904" s="243"/>
      <c r="S904" s="243"/>
      <c r="T904" s="24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5" t="s">
        <v>169</v>
      </c>
      <c r="AU904" s="245" t="s">
        <v>88</v>
      </c>
      <c r="AV904" s="13" t="s">
        <v>88</v>
      </c>
      <c r="AW904" s="13" t="s">
        <v>33</v>
      </c>
      <c r="AX904" s="13" t="s">
        <v>78</v>
      </c>
      <c r="AY904" s="245" t="s">
        <v>158</v>
      </c>
    </row>
    <row r="905" s="2" customFormat="1" ht="16.5" customHeight="1">
      <c r="A905" s="37"/>
      <c r="B905" s="38"/>
      <c r="C905" s="256" t="s">
        <v>2200</v>
      </c>
      <c r="D905" s="256" t="s">
        <v>255</v>
      </c>
      <c r="E905" s="257" t="s">
        <v>2201</v>
      </c>
      <c r="F905" s="258" t="s">
        <v>2202</v>
      </c>
      <c r="G905" s="259" t="s">
        <v>199</v>
      </c>
      <c r="H905" s="260">
        <v>466.39999999999998</v>
      </c>
      <c r="I905" s="261"/>
      <c r="J905" s="262">
        <f>ROUND(I905*H905,2)</f>
        <v>0</v>
      </c>
      <c r="K905" s="258" t="s">
        <v>164</v>
      </c>
      <c r="L905" s="263"/>
      <c r="M905" s="264" t="s">
        <v>1</v>
      </c>
      <c r="N905" s="265" t="s">
        <v>43</v>
      </c>
      <c r="O905" s="90"/>
      <c r="P905" s="226">
        <f>O905*H905</f>
        <v>0</v>
      </c>
      <c r="Q905" s="226">
        <v>0.00077999999999999999</v>
      </c>
      <c r="R905" s="226">
        <f>Q905*H905</f>
        <v>0.36379199999999995</v>
      </c>
      <c r="S905" s="226">
        <v>0</v>
      </c>
      <c r="T905" s="227">
        <f>S905*H905</f>
        <v>0</v>
      </c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R905" s="228" t="s">
        <v>935</v>
      </c>
      <c r="AT905" s="228" t="s">
        <v>255</v>
      </c>
      <c r="AU905" s="228" t="s">
        <v>88</v>
      </c>
      <c r="AY905" s="16" t="s">
        <v>158</v>
      </c>
      <c r="BE905" s="229">
        <f>IF(N905="základní",J905,0)</f>
        <v>0</v>
      </c>
      <c r="BF905" s="229">
        <f>IF(N905="snížená",J905,0)</f>
        <v>0</v>
      </c>
      <c r="BG905" s="229">
        <f>IF(N905="zákl. přenesená",J905,0)</f>
        <v>0</v>
      </c>
      <c r="BH905" s="229">
        <f>IF(N905="sníž. přenesená",J905,0)</f>
        <v>0</v>
      </c>
      <c r="BI905" s="229">
        <f>IF(N905="nulová",J905,0)</f>
        <v>0</v>
      </c>
      <c r="BJ905" s="16" t="s">
        <v>86</v>
      </c>
      <c r="BK905" s="229">
        <f>ROUND(I905*H905,2)</f>
        <v>0</v>
      </c>
      <c r="BL905" s="16" t="s">
        <v>935</v>
      </c>
      <c r="BM905" s="228" t="s">
        <v>2203</v>
      </c>
    </row>
    <row r="906" s="2" customFormat="1">
      <c r="A906" s="37"/>
      <c r="B906" s="38"/>
      <c r="C906" s="39"/>
      <c r="D906" s="230" t="s">
        <v>167</v>
      </c>
      <c r="E906" s="39"/>
      <c r="F906" s="231" t="s">
        <v>2202</v>
      </c>
      <c r="G906" s="39"/>
      <c r="H906" s="39"/>
      <c r="I906" s="232"/>
      <c r="J906" s="39"/>
      <c r="K906" s="39"/>
      <c r="L906" s="43"/>
      <c r="M906" s="233"/>
      <c r="N906" s="234"/>
      <c r="O906" s="90"/>
      <c r="P906" s="90"/>
      <c r="Q906" s="90"/>
      <c r="R906" s="90"/>
      <c r="S906" s="90"/>
      <c r="T906" s="91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T906" s="16" t="s">
        <v>167</v>
      </c>
      <c r="AU906" s="16" t="s">
        <v>88</v>
      </c>
    </row>
    <row r="907" s="14" customFormat="1">
      <c r="A907" s="14"/>
      <c r="B907" s="246"/>
      <c r="C907" s="247"/>
      <c r="D907" s="230" t="s">
        <v>169</v>
      </c>
      <c r="E907" s="248" t="s">
        <v>1</v>
      </c>
      <c r="F907" s="249" t="s">
        <v>2199</v>
      </c>
      <c r="G907" s="247"/>
      <c r="H907" s="248" t="s">
        <v>1</v>
      </c>
      <c r="I907" s="250"/>
      <c r="J907" s="247"/>
      <c r="K907" s="247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169</v>
      </c>
      <c r="AU907" s="255" t="s">
        <v>88</v>
      </c>
      <c r="AV907" s="14" t="s">
        <v>86</v>
      </c>
      <c r="AW907" s="14" t="s">
        <v>33</v>
      </c>
      <c r="AX907" s="14" t="s">
        <v>78</v>
      </c>
      <c r="AY907" s="255" t="s">
        <v>158</v>
      </c>
    </row>
    <row r="908" s="13" customFormat="1">
      <c r="A908" s="13"/>
      <c r="B908" s="235"/>
      <c r="C908" s="236"/>
      <c r="D908" s="230" t="s">
        <v>169</v>
      </c>
      <c r="E908" s="237" t="s">
        <v>1</v>
      </c>
      <c r="F908" s="238" t="s">
        <v>2173</v>
      </c>
      <c r="G908" s="236"/>
      <c r="H908" s="239">
        <v>400</v>
      </c>
      <c r="I908" s="240"/>
      <c r="J908" s="236"/>
      <c r="K908" s="236"/>
      <c r="L908" s="241"/>
      <c r="M908" s="242"/>
      <c r="N908" s="243"/>
      <c r="O908" s="243"/>
      <c r="P908" s="243"/>
      <c r="Q908" s="243"/>
      <c r="R908" s="243"/>
      <c r="S908" s="243"/>
      <c r="T908" s="24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5" t="s">
        <v>169</v>
      </c>
      <c r="AU908" s="245" t="s">
        <v>88</v>
      </c>
      <c r="AV908" s="13" t="s">
        <v>88</v>
      </c>
      <c r="AW908" s="13" t="s">
        <v>33</v>
      </c>
      <c r="AX908" s="13" t="s">
        <v>78</v>
      </c>
      <c r="AY908" s="245" t="s">
        <v>158</v>
      </c>
    </row>
    <row r="909" s="14" customFormat="1">
      <c r="A909" s="14"/>
      <c r="B909" s="246"/>
      <c r="C909" s="247"/>
      <c r="D909" s="230" t="s">
        <v>169</v>
      </c>
      <c r="E909" s="248" t="s">
        <v>1</v>
      </c>
      <c r="F909" s="249" t="s">
        <v>2174</v>
      </c>
      <c r="G909" s="247"/>
      <c r="H909" s="248" t="s">
        <v>1</v>
      </c>
      <c r="I909" s="250"/>
      <c r="J909" s="247"/>
      <c r="K909" s="247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169</v>
      </c>
      <c r="AU909" s="255" t="s">
        <v>88</v>
      </c>
      <c r="AV909" s="14" t="s">
        <v>86</v>
      </c>
      <c r="AW909" s="14" t="s">
        <v>33</v>
      </c>
      <c r="AX909" s="14" t="s">
        <v>78</v>
      </c>
      <c r="AY909" s="255" t="s">
        <v>158</v>
      </c>
    </row>
    <row r="910" s="13" customFormat="1">
      <c r="A910" s="13"/>
      <c r="B910" s="235"/>
      <c r="C910" s="236"/>
      <c r="D910" s="230" t="s">
        <v>169</v>
      </c>
      <c r="E910" s="237" t="s">
        <v>1</v>
      </c>
      <c r="F910" s="238" t="s">
        <v>2175</v>
      </c>
      <c r="G910" s="236"/>
      <c r="H910" s="239">
        <v>24</v>
      </c>
      <c r="I910" s="240"/>
      <c r="J910" s="236"/>
      <c r="K910" s="236"/>
      <c r="L910" s="241"/>
      <c r="M910" s="242"/>
      <c r="N910" s="243"/>
      <c r="O910" s="243"/>
      <c r="P910" s="243"/>
      <c r="Q910" s="243"/>
      <c r="R910" s="243"/>
      <c r="S910" s="243"/>
      <c r="T910" s="244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5" t="s">
        <v>169</v>
      </c>
      <c r="AU910" s="245" t="s">
        <v>88</v>
      </c>
      <c r="AV910" s="13" t="s">
        <v>88</v>
      </c>
      <c r="AW910" s="13" t="s">
        <v>33</v>
      </c>
      <c r="AX910" s="13" t="s">
        <v>78</v>
      </c>
      <c r="AY910" s="245" t="s">
        <v>158</v>
      </c>
    </row>
    <row r="911" s="13" customFormat="1">
      <c r="A911" s="13"/>
      <c r="B911" s="235"/>
      <c r="C911" s="236"/>
      <c r="D911" s="230" t="s">
        <v>169</v>
      </c>
      <c r="E911" s="236"/>
      <c r="F911" s="238" t="s">
        <v>2204</v>
      </c>
      <c r="G911" s="236"/>
      <c r="H911" s="239">
        <v>466.39999999999998</v>
      </c>
      <c r="I911" s="240"/>
      <c r="J911" s="236"/>
      <c r="K911" s="236"/>
      <c r="L911" s="241"/>
      <c r="M911" s="242"/>
      <c r="N911" s="243"/>
      <c r="O911" s="243"/>
      <c r="P911" s="243"/>
      <c r="Q911" s="243"/>
      <c r="R911" s="243"/>
      <c r="S911" s="243"/>
      <c r="T911" s="24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5" t="s">
        <v>169</v>
      </c>
      <c r="AU911" s="245" t="s">
        <v>88</v>
      </c>
      <c r="AV911" s="13" t="s">
        <v>88</v>
      </c>
      <c r="AW911" s="13" t="s">
        <v>4</v>
      </c>
      <c r="AX911" s="13" t="s">
        <v>86</v>
      </c>
      <c r="AY911" s="245" t="s">
        <v>158</v>
      </c>
    </row>
    <row r="912" s="2" customFormat="1" ht="16.5" customHeight="1">
      <c r="A912" s="37"/>
      <c r="B912" s="38"/>
      <c r="C912" s="217" t="s">
        <v>2205</v>
      </c>
      <c r="D912" s="217" t="s">
        <v>160</v>
      </c>
      <c r="E912" s="218" t="s">
        <v>2206</v>
      </c>
      <c r="F912" s="219" t="s">
        <v>2207</v>
      </c>
      <c r="G912" s="220" t="s">
        <v>199</v>
      </c>
      <c r="H912" s="221">
        <v>82</v>
      </c>
      <c r="I912" s="222"/>
      <c r="J912" s="223">
        <f>ROUND(I912*H912,2)</f>
        <v>0</v>
      </c>
      <c r="K912" s="219" t="s">
        <v>164</v>
      </c>
      <c r="L912" s="43"/>
      <c r="M912" s="224" t="s">
        <v>1</v>
      </c>
      <c r="N912" s="225" t="s">
        <v>43</v>
      </c>
      <c r="O912" s="90"/>
      <c r="P912" s="226">
        <f>O912*H912</f>
        <v>0</v>
      </c>
      <c r="Q912" s="226">
        <v>0.018350000000000002</v>
      </c>
      <c r="R912" s="226">
        <f>Q912*H912</f>
        <v>1.5047000000000002</v>
      </c>
      <c r="S912" s="226">
        <v>0</v>
      </c>
      <c r="T912" s="227">
        <f>S912*H912</f>
        <v>0</v>
      </c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R912" s="228" t="s">
        <v>558</v>
      </c>
      <c r="AT912" s="228" t="s">
        <v>160</v>
      </c>
      <c r="AU912" s="228" t="s">
        <v>88</v>
      </c>
      <c r="AY912" s="16" t="s">
        <v>158</v>
      </c>
      <c r="BE912" s="229">
        <f>IF(N912="základní",J912,0)</f>
        <v>0</v>
      </c>
      <c r="BF912" s="229">
        <f>IF(N912="snížená",J912,0)</f>
        <v>0</v>
      </c>
      <c r="BG912" s="229">
        <f>IF(N912="zákl. přenesená",J912,0)</f>
        <v>0</v>
      </c>
      <c r="BH912" s="229">
        <f>IF(N912="sníž. přenesená",J912,0)</f>
        <v>0</v>
      </c>
      <c r="BI912" s="229">
        <f>IF(N912="nulová",J912,0)</f>
        <v>0</v>
      </c>
      <c r="BJ912" s="16" t="s">
        <v>86</v>
      </c>
      <c r="BK912" s="229">
        <f>ROUND(I912*H912,2)</f>
        <v>0</v>
      </c>
      <c r="BL912" s="16" t="s">
        <v>558</v>
      </c>
      <c r="BM912" s="228" t="s">
        <v>2208</v>
      </c>
    </row>
    <row r="913" s="2" customFormat="1">
      <c r="A913" s="37"/>
      <c r="B913" s="38"/>
      <c r="C913" s="39"/>
      <c r="D913" s="230" t="s">
        <v>167</v>
      </c>
      <c r="E913" s="39"/>
      <c r="F913" s="231" t="s">
        <v>2209</v>
      </c>
      <c r="G913" s="39"/>
      <c r="H913" s="39"/>
      <c r="I913" s="232"/>
      <c r="J913" s="39"/>
      <c r="K913" s="39"/>
      <c r="L913" s="43"/>
      <c r="M913" s="233"/>
      <c r="N913" s="234"/>
      <c r="O913" s="90"/>
      <c r="P913" s="90"/>
      <c r="Q913" s="90"/>
      <c r="R913" s="90"/>
      <c r="S913" s="90"/>
      <c r="T913" s="91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T913" s="16" t="s">
        <v>167</v>
      </c>
      <c r="AU913" s="16" t="s">
        <v>88</v>
      </c>
    </row>
    <row r="914" s="2" customFormat="1">
      <c r="A914" s="37"/>
      <c r="B914" s="38"/>
      <c r="C914" s="39"/>
      <c r="D914" s="230" t="s">
        <v>368</v>
      </c>
      <c r="E914" s="39"/>
      <c r="F914" s="266" t="s">
        <v>2210</v>
      </c>
      <c r="G914" s="39"/>
      <c r="H914" s="39"/>
      <c r="I914" s="232"/>
      <c r="J914" s="39"/>
      <c r="K914" s="39"/>
      <c r="L914" s="43"/>
      <c r="M914" s="233"/>
      <c r="N914" s="234"/>
      <c r="O914" s="90"/>
      <c r="P914" s="90"/>
      <c r="Q914" s="90"/>
      <c r="R914" s="90"/>
      <c r="S914" s="90"/>
      <c r="T914" s="91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T914" s="16" t="s">
        <v>368</v>
      </c>
      <c r="AU914" s="16" t="s">
        <v>88</v>
      </c>
    </row>
    <row r="915" s="2" customFormat="1" ht="16.5" customHeight="1">
      <c r="A915" s="37"/>
      <c r="B915" s="38"/>
      <c r="C915" s="256" t="s">
        <v>2211</v>
      </c>
      <c r="D915" s="256" t="s">
        <v>255</v>
      </c>
      <c r="E915" s="257" t="s">
        <v>2212</v>
      </c>
      <c r="F915" s="258" t="s">
        <v>2213</v>
      </c>
      <c r="G915" s="259" t="s">
        <v>199</v>
      </c>
      <c r="H915" s="260">
        <v>82</v>
      </c>
      <c r="I915" s="261"/>
      <c r="J915" s="262">
        <f>ROUND(I915*H915,2)</f>
        <v>0</v>
      </c>
      <c r="K915" s="258" t="s">
        <v>164</v>
      </c>
      <c r="L915" s="263"/>
      <c r="M915" s="264" t="s">
        <v>1</v>
      </c>
      <c r="N915" s="265" t="s">
        <v>43</v>
      </c>
      <c r="O915" s="90"/>
      <c r="P915" s="226">
        <f>O915*H915</f>
        <v>0</v>
      </c>
      <c r="Q915" s="226">
        <v>0.044839999999999998</v>
      </c>
      <c r="R915" s="226">
        <f>Q915*H915</f>
        <v>3.6768799999999997</v>
      </c>
      <c r="S915" s="226">
        <v>0</v>
      </c>
      <c r="T915" s="227">
        <f>S915*H915</f>
        <v>0</v>
      </c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R915" s="228" t="s">
        <v>935</v>
      </c>
      <c r="AT915" s="228" t="s">
        <v>255</v>
      </c>
      <c r="AU915" s="228" t="s">
        <v>88</v>
      </c>
      <c r="AY915" s="16" t="s">
        <v>158</v>
      </c>
      <c r="BE915" s="229">
        <f>IF(N915="základní",J915,0)</f>
        <v>0</v>
      </c>
      <c r="BF915" s="229">
        <f>IF(N915="snížená",J915,0)</f>
        <v>0</v>
      </c>
      <c r="BG915" s="229">
        <f>IF(N915="zákl. přenesená",J915,0)</f>
        <v>0</v>
      </c>
      <c r="BH915" s="229">
        <f>IF(N915="sníž. přenesená",J915,0)</f>
        <v>0</v>
      </c>
      <c r="BI915" s="229">
        <f>IF(N915="nulová",J915,0)</f>
        <v>0</v>
      </c>
      <c r="BJ915" s="16" t="s">
        <v>86</v>
      </c>
      <c r="BK915" s="229">
        <f>ROUND(I915*H915,2)</f>
        <v>0</v>
      </c>
      <c r="BL915" s="16" t="s">
        <v>935</v>
      </c>
      <c r="BM915" s="228" t="s">
        <v>2214</v>
      </c>
    </row>
    <row r="916" s="2" customFormat="1">
      <c r="A916" s="37"/>
      <c r="B916" s="38"/>
      <c r="C916" s="39"/>
      <c r="D916" s="230" t="s">
        <v>167</v>
      </c>
      <c r="E916" s="39"/>
      <c r="F916" s="231" t="s">
        <v>2213</v>
      </c>
      <c r="G916" s="39"/>
      <c r="H916" s="39"/>
      <c r="I916" s="232"/>
      <c r="J916" s="39"/>
      <c r="K916" s="39"/>
      <c r="L916" s="43"/>
      <c r="M916" s="233"/>
      <c r="N916" s="234"/>
      <c r="O916" s="90"/>
      <c r="P916" s="90"/>
      <c r="Q916" s="90"/>
      <c r="R916" s="90"/>
      <c r="S916" s="90"/>
      <c r="T916" s="91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T916" s="16" t="s">
        <v>167</v>
      </c>
      <c r="AU916" s="16" t="s">
        <v>88</v>
      </c>
    </row>
    <row r="917" s="2" customFormat="1" ht="16.5" customHeight="1">
      <c r="A917" s="37"/>
      <c r="B917" s="38"/>
      <c r="C917" s="256" t="s">
        <v>2215</v>
      </c>
      <c r="D917" s="256" t="s">
        <v>255</v>
      </c>
      <c r="E917" s="257" t="s">
        <v>2216</v>
      </c>
      <c r="F917" s="258" t="s">
        <v>2217</v>
      </c>
      <c r="G917" s="259" t="s">
        <v>412</v>
      </c>
      <c r="H917" s="260">
        <v>82</v>
      </c>
      <c r="I917" s="261"/>
      <c r="J917" s="262">
        <f>ROUND(I917*H917,2)</f>
        <v>0</v>
      </c>
      <c r="K917" s="258" t="s">
        <v>164</v>
      </c>
      <c r="L917" s="263"/>
      <c r="M917" s="264" t="s">
        <v>1</v>
      </c>
      <c r="N917" s="265" t="s">
        <v>43</v>
      </c>
      <c r="O917" s="90"/>
      <c r="P917" s="226">
        <f>O917*H917</f>
        <v>0</v>
      </c>
      <c r="Q917" s="226">
        <v>0.0095999999999999992</v>
      </c>
      <c r="R917" s="226">
        <f>Q917*H917</f>
        <v>0.7871999999999999</v>
      </c>
      <c r="S917" s="226">
        <v>0</v>
      </c>
      <c r="T917" s="227">
        <f>S917*H917</f>
        <v>0</v>
      </c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R917" s="228" t="s">
        <v>935</v>
      </c>
      <c r="AT917" s="228" t="s">
        <v>255</v>
      </c>
      <c r="AU917" s="228" t="s">
        <v>88</v>
      </c>
      <c r="AY917" s="16" t="s">
        <v>158</v>
      </c>
      <c r="BE917" s="229">
        <f>IF(N917="základní",J917,0)</f>
        <v>0</v>
      </c>
      <c r="BF917" s="229">
        <f>IF(N917="snížená",J917,0)</f>
        <v>0</v>
      </c>
      <c r="BG917" s="229">
        <f>IF(N917="zákl. přenesená",J917,0)</f>
        <v>0</v>
      </c>
      <c r="BH917" s="229">
        <f>IF(N917="sníž. přenesená",J917,0)</f>
        <v>0</v>
      </c>
      <c r="BI917" s="229">
        <f>IF(N917="nulová",J917,0)</f>
        <v>0</v>
      </c>
      <c r="BJ917" s="16" t="s">
        <v>86</v>
      </c>
      <c r="BK917" s="229">
        <f>ROUND(I917*H917,2)</f>
        <v>0</v>
      </c>
      <c r="BL917" s="16" t="s">
        <v>935</v>
      </c>
      <c r="BM917" s="228" t="s">
        <v>2218</v>
      </c>
    </row>
    <row r="918" s="2" customFormat="1">
      <c r="A918" s="37"/>
      <c r="B918" s="38"/>
      <c r="C918" s="39"/>
      <c r="D918" s="230" t="s">
        <v>167</v>
      </c>
      <c r="E918" s="39"/>
      <c r="F918" s="231" t="s">
        <v>2217</v>
      </c>
      <c r="G918" s="39"/>
      <c r="H918" s="39"/>
      <c r="I918" s="232"/>
      <c r="J918" s="39"/>
      <c r="K918" s="39"/>
      <c r="L918" s="43"/>
      <c r="M918" s="233"/>
      <c r="N918" s="234"/>
      <c r="O918" s="90"/>
      <c r="P918" s="90"/>
      <c r="Q918" s="90"/>
      <c r="R918" s="90"/>
      <c r="S918" s="90"/>
      <c r="T918" s="91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T918" s="16" t="s">
        <v>167</v>
      </c>
      <c r="AU918" s="16" t="s">
        <v>88</v>
      </c>
    </row>
    <row r="919" s="12" customFormat="1" ht="25.92" customHeight="1">
      <c r="A919" s="12"/>
      <c r="B919" s="201"/>
      <c r="C919" s="202"/>
      <c r="D919" s="203" t="s">
        <v>77</v>
      </c>
      <c r="E919" s="204" t="s">
        <v>1144</v>
      </c>
      <c r="F919" s="204" t="s">
        <v>1145</v>
      </c>
      <c r="G919" s="202"/>
      <c r="H919" s="202"/>
      <c r="I919" s="205"/>
      <c r="J919" s="206">
        <f>BK919</f>
        <v>0</v>
      </c>
      <c r="K919" s="202"/>
      <c r="L919" s="207"/>
      <c r="M919" s="208"/>
      <c r="N919" s="209"/>
      <c r="O919" s="209"/>
      <c r="P919" s="210">
        <f>SUM(P920:P921)</f>
        <v>0</v>
      </c>
      <c r="Q919" s="209"/>
      <c r="R919" s="210">
        <f>SUM(R920:R921)</f>
        <v>0</v>
      </c>
      <c r="S919" s="209"/>
      <c r="T919" s="211">
        <f>SUM(T920:T921)</f>
        <v>0</v>
      </c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R919" s="212" t="s">
        <v>165</v>
      </c>
      <c r="AT919" s="213" t="s">
        <v>77</v>
      </c>
      <c r="AU919" s="213" t="s">
        <v>78</v>
      </c>
      <c r="AY919" s="212" t="s">
        <v>158</v>
      </c>
      <c r="BK919" s="214">
        <f>SUM(BK920:BK921)</f>
        <v>0</v>
      </c>
    </row>
    <row r="920" s="2" customFormat="1" ht="16.5" customHeight="1">
      <c r="A920" s="37"/>
      <c r="B920" s="38"/>
      <c r="C920" s="217" t="s">
        <v>2219</v>
      </c>
      <c r="D920" s="217" t="s">
        <v>160</v>
      </c>
      <c r="E920" s="218" t="s">
        <v>2220</v>
      </c>
      <c r="F920" s="219" t="s">
        <v>2221</v>
      </c>
      <c r="G920" s="220" t="s">
        <v>1149</v>
      </c>
      <c r="H920" s="221">
        <v>2</v>
      </c>
      <c r="I920" s="222"/>
      <c r="J920" s="223">
        <f>ROUND(I920*H920,2)</f>
        <v>0</v>
      </c>
      <c r="K920" s="219" t="s">
        <v>1</v>
      </c>
      <c r="L920" s="43"/>
      <c r="M920" s="224" t="s">
        <v>1</v>
      </c>
      <c r="N920" s="225" t="s">
        <v>43</v>
      </c>
      <c r="O920" s="90"/>
      <c r="P920" s="226">
        <f>O920*H920</f>
        <v>0</v>
      </c>
      <c r="Q920" s="226">
        <v>0</v>
      </c>
      <c r="R920" s="226">
        <f>Q920*H920</f>
        <v>0</v>
      </c>
      <c r="S920" s="226">
        <v>0</v>
      </c>
      <c r="T920" s="227">
        <f>S920*H920</f>
        <v>0</v>
      </c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R920" s="228" t="s">
        <v>270</v>
      </c>
      <c r="AT920" s="228" t="s">
        <v>160</v>
      </c>
      <c r="AU920" s="228" t="s">
        <v>86</v>
      </c>
      <c r="AY920" s="16" t="s">
        <v>158</v>
      </c>
      <c r="BE920" s="229">
        <f>IF(N920="základní",J920,0)</f>
        <v>0</v>
      </c>
      <c r="BF920" s="229">
        <f>IF(N920="snížená",J920,0)</f>
        <v>0</v>
      </c>
      <c r="BG920" s="229">
        <f>IF(N920="zákl. přenesená",J920,0)</f>
        <v>0</v>
      </c>
      <c r="BH920" s="229">
        <f>IF(N920="sníž. přenesená",J920,0)</f>
        <v>0</v>
      </c>
      <c r="BI920" s="229">
        <f>IF(N920="nulová",J920,0)</f>
        <v>0</v>
      </c>
      <c r="BJ920" s="16" t="s">
        <v>86</v>
      </c>
      <c r="BK920" s="229">
        <f>ROUND(I920*H920,2)</f>
        <v>0</v>
      </c>
      <c r="BL920" s="16" t="s">
        <v>270</v>
      </c>
      <c r="BM920" s="228" t="s">
        <v>2222</v>
      </c>
    </row>
    <row r="921" s="2" customFormat="1">
      <c r="A921" s="37"/>
      <c r="B921" s="38"/>
      <c r="C921" s="39"/>
      <c r="D921" s="230" t="s">
        <v>167</v>
      </c>
      <c r="E921" s="39"/>
      <c r="F921" s="231" t="s">
        <v>2223</v>
      </c>
      <c r="G921" s="39"/>
      <c r="H921" s="39"/>
      <c r="I921" s="232"/>
      <c r="J921" s="39"/>
      <c r="K921" s="39"/>
      <c r="L921" s="43"/>
      <c r="M921" s="267"/>
      <c r="N921" s="268"/>
      <c r="O921" s="269"/>
      <c r="P921" s="269"/>
      <c r="Q921" s="269"/>
      <c r="R921" s="269"/>
      <c r="S921" s="269"/>
      <c r="T921" s="270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T921" s="16" t="s">
        <v>167</v>
      </c>
      <c r="AU921" s="16" t="s">
        <v>86</v>
      </c>
    </row>
    <row r="922" s="2" customFormat="1" ht="6.96" customHeight="1">
      <c r="A922" s="37"/>
      <c r="B922" s="65"/>
      <c r="C922" s="66"/>
      <c r="D922" s="66"/>
      <c r="E922" s="66"/>
      <c r="F922" s="66"/>
      <c r="G922" s="66"/>
      <c r="H922" s="66"/>
      <c r="I922" s="66"/>
      <c r="J922" s="66"/>
      <c r="K922" s="66"/>
      <c r="L922" s="43"/>
      <c r="M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</row>
  </sheetData>
  <sheetProtection sheet="1" autoFilter="0" formatColumns="0" formatRows="0" objects="1" scenarios="1" spinCount="100000" saltValue="8rO9SOJ0zAW7IYpWxxe7c2hTHhocVGT+1H+cK0STEsyYJtIp2SfLMht0z5lUDdX6FTkygllN15fhY/bbSY8S0w==" hashValue="Mh7wEw337m+Ghwisqrp87h6I/A52X3K153QgcqIHnCeWtQeD7IC/eGXwg0zaCurXMnmgj9DYGSWqMFn2+bx/UQ==" algorithmName="SHA-512" password="CC35"/>
  <autoFilter ref="C131:K921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hidden="1" s="1" customFormat="1" ht="24.96" customHeight="1">
      <c r="B4" s="19"/>
      <c r="D4" s="137" t="s">
        <v>110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>K.Vary, úpravy nástupních prostor a komunikací u Tržnice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111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2224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26. 3. 2020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28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">
        <v>32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">
        <v>35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59.25" customHeight="1">
      <c r="A27" s="144"/>
      <c r="B27" s="145"/>
      <c r="C27" s="144"/>
      <c r="D27" s="144"/>
      <c r="E27" s="146" t="s">
        <v>37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38</v>
      </c>
      <c r="E30" s="37"/>
      <c r="F30" s="37"/>
      <c r="G30" s="37"/>
      <c r="H30" s="37"/>
      <c r="I30" s="37"/>
      <c r="J30" s="150">
        <f>ROUND(J129,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40</v>
      </c>
      <c r="G32" s="37"/>
      <c r="H32" s="37"/>
      <c r="I32" s="151" t="s">
        <v>39</v>
      </c>
      <c r="J32" s="151" t="s">
        <v>41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42</v>
      </c>
      <c r="E33" s="139" t="s">
        <v>43</v>
      </c>
      <c r="F33" s="153">
        <f>ROUND((SUM(BE129:BE581)),  2)</f>
        <v>0</v>
      </c>
      <c r="G33" s="37"/>
      <c r="H33" s="37"/>
      <c r="I33" s="154">
        <v>0.20999999999999999</v>
      </c>
      <c r="J33" s="153">
        <f>ROUND(((SUM(BE129:BE581))*I33),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44</v>
      </c>
      <c r="F34" s="153">
        <f>ROUND((SUM(BF129:BF581)),  2)</f>
        <v>0</v>
      </c>
      <c r="G34" s="37"/>
      <c r="H34" s="37"/>
      <c r="I34" s="154">
        <v>0.14999999999999999</v>
      </c>
      <c r="J34" s="153">
        <f>ROUND(((SUM(BF129:BF581))*I34),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45</v>
      </c>
      <c r="F35" s="153">
        <f>ROUND((SUM(BG129:BG581)),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46</v>
      </c>
      <c r="F36" s="153">
        <f>ROUND((SUM(BH129:BH581)),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47</v>
      </c>
      <c r="F37" s="153">
        <f>ROUND((SUM(BI129:BI581)),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51</v>
      </c>
      <c r="E50" s="163"/>
      <c r="F50" s="163"/>
      <c r="G50" s="162" t="s">
        <v>52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53</v>
      </c>
      <c r="E61" s="165"/>
      <c r="F61" s="166" t="s">
        <v>54</v>
      </c>
      <c r="G61" s="164" t="s">
        <v>53</v>
      </c>
      <c r="H61" s="165"/>
      <c r="I61" s="165"/>
      <c r="J61" s="167" t="s">
        <v>54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55</v>
      </c>
      <c r="E65" s="168"/>
      <c r="F65" s="168"/>
      <c r="G65" s="162" t="s">
        <v>56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53</v>
      </c>
      <c r="E76" s="165"/>
      <c r="F76" s="166" t="s">
        <v>54</v>
      </c>
      <c r="G76" s="164" t="s">
        <v>53</v>
      </c>
      <c r="H76" s="165"/>
      <c r="I76" s="165"/>
      <c r="J76" s="167" t="s">
        <v>54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K.Vary, úpravy nástupních prostor a komunikací u Tržnice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101H - Komunikace - Horova ulice - větev 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Karlovy Vary</v>
      </c>
      <c r="G89" s="39"/>
      <c r="H89" s="39"/>
      <c r="I89" s="31" t="s">
        <v>23</v>
      </c>
      <c r="J89" s="78" t="str">
        <f>IF(J12="","",J12)</f>
        <v>26. 3. 2020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 xml:space="preserve"> </v>
      </c>
      <c r="G91" s="39"/>
      <c r="H91" s="39"/>
      <c r="I91" s="31" t="s">
        <v>31</v>
      </c>
      <c r="J91" s="35" t="str">
        <f>E21</f>
        <v>BPO spol.s r.o.Ostrov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>Jitka Durdíková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114</v>
      </c>
      <c r="D94" s="175"/>
      <c r="E94" s="175"/>
      <c r="F94" s="175"/>
      <c r="G94" s="175"/>
      <c r="H94" s="175"/>
      <c r="I94" s="175"/>
      <c r="J94" s="176" t="s">
        <v>115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116</v>
      </c>
      <c r="D96" s="39"/>
      <c r="E96" s="39"/>
      <c r="F96" s="39"/>
      <c r="G96" s="39"/>
      <c r="H96" s="39"/>
      <c r="I96" s="39"/>
      <c r="J96" s="109">
        <f>J129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117</v>
      </c>
    </row>
    <row r="97" s="9" customFormat="1" ht="24.96" customHeight="1">
      <c r="A97" s="9"/>
      <c r="B97" s="178"/>
      <c r="C97" s="179"/>
      <c r="D97" s="180" t="s">
        <v>118</v>
      </c>
      <c r="E97" s="181"/>
      <c r="F97" s="181"/>
      <c r="G97" s="181"/>
      <c r="H97" s="181"/>
      <c r="I97" s="181"/>
      <c r="J97" s="182">
        <f>J130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119</v>
      </c>
      <c r="E98" s="187"/>
      <c r="F98" s="187"/>
      <c r="G98" s="187"/>
      <c r="H98" s="187"/>
      <c r="I98" s="187"/>
      <c r="J98" s="188">
        <f>J131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122</v>
      </c>
      <c r="E99" s="187"/>
      <c r="F99" s="187"/>
      <c r="G99" s="187"/>
      <c r="H99" s="187"/>
      <c r="I99" s="187"/>
      <c r="J99" s="188">
        <f>J246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123</v>
      </c>
      <c r="E100" s="187"/>
      <c r="F100" s="187"/>
      <c r="G100" s="187"/>
      <c r="H100" s="187"/>
      <c r="I100" s="187"/>
      <c r="J100" s="188">
        <f>J251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125</v>
      </c>
      <c r="E101" s="187"/>
      <c r="F101" s="187"/>
      <c r="G101" s="187"/>
      <c r="H101" s="187"/>
      <c r="I101" s="187"/>
      <c r="J101" s="188">
        <f>J323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126</v>
      </c>
      <c r="E102" s="187"/>
      <c r="F102" s="187"/>
      <c r="G102" s="187"/>
      <c r="H102" s="187"/>
      <c r="I102" s="187"/>
      <c r="J102" s="188">
        <f>J362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4"/>
      <c r="C103" s="185"/>
      <c r="D103" s="186" t="s">
        <v>1288</v>
      </c>
      <c r="E103" s="187"/>
      <c r="F103" s="187"/>
      <c r="G103" s="187"/>
      <c r="H103" s="187"/>
      <c r="I103" s="187"/>
      <c r="J103" s="188">
        <f>J363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4"/>
      <c r="C104" s="185"/>
      <c r="D104" s="186" t="s">
        <v>129</v>
      </c>
      <c r="E104" s="187"/>
      <c r="F104" s="187"/>
      <c r="G104" s="187"/>
      <c r="H104" s="187"/>
      <c r="I104" s="187"/>
      <c r="J104" s="188">
        <f>J474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131</v>
      </c>
      <c r="E105" s="187"/>
      <c r="F105" s="187"/>
      <c r="G105" s="187"/>
      <c r="H105" s="187"/>
      <c r="I105" s="187"/>
      <c r="J105" s="188">
        <f>J511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132</v>
      </c>
      <c r="E106" s="187"/>
      <c r="F106" s="187"/>
      <c r="G106" s="187"/>
      <c r="H106" s="187"/>
      <c r="I106" s="187"/>
      <c r="J106" s="188">
        <f>J551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8"/>
      <c r="C107" s="179"/>
      <c r="D107" s="180" t="s">
        <v>133</v>
      </c>
      <c r="E107" s="181"/>
      <c r="F107" s="181"/>
      <c r="G107" s="181"/>
      <c r="H107" s="181"/>
      <c r="I107" s="181"/>
      <c r="J107" s="182">
        <f>J554</f>
        <v>0</v>
      </c>
      <c r="K107" s="179"/>
      <c r="L107" s="18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8"/>
      <c r="C108" s="179"/>
      <c r="D108" s="180" t="s">
        <v>1186</v>
      </c>
      <c r="E108" s="181"/>
      <c r="F108" s="181"/>
      <c r="G108" s="181"/>
      <c r="H108" s="181"/>
      <c r="I108" s="181"/>
      <c r="J108" s="182">
        <f>J555</f>
        <v>0</v>
      </c>
      <c r="K108" s="179"/>
      <c r="L108" s="18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4"/>
      <c r="C109" s="185"/>
      <c r="D109" s="186" t="s">
        <v>1189</v>
      </c>
      <c r="E109" s="187"/>
      <c r="F109" s="187"/>
      <c r="G109" s="187"/>
      <c r="H109" s="187"/>
      <c r="I109" s="187"/>
      <c r="J109" s="188">
        <f>J556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143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73" t="str">
        <f>E7</f>
        <v>K.Vary, úpravy nástupních prostor a komunikací u Tržnice</v>
      </c>
      <c r="F119" s="31"/>
      <c r="G119" s="31"/>
      <c r="H119" s="31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111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75" t="str">
        <f>E9</f>
        <v>SO 101H - Komunikace - Horova ulice - větev E</v>
      </c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21</v>
      </c>
      <c r="D123" s="39"/>
      <c r="E123" s="39"/>
      <c r="F123" s="26" t="str">
        <f>F12</f>
        <v>Karlovy Vary</v>
      </c>
      <c r="G123" s="39"/>
      <c r="H123" s="39"/>
      <c r="I123" s="31" t="s">
        <v>23</v>
      </c>
      <c r="J123" s="78" t="str">
        <f>IF(J12="","",J12)</f>
        <v>26. 3. 2020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25</v>
      </c>
      <c r="D125" s="39"/>
      <c r="E125" s="39"/>
      <c r="F125" s="26" t="str">
        <f>E15</f>
        <v xml:space="preserve"> </v>
      </c>
      <c r="G125" s="39"/>
      <c r="H125" s="39"/>
      <c r="I125" s="31" t="s">
        <v>31</v>
      </c>
      <c r="J125" s="35" t="str">
        <f>E21</f>
        <v>BPO spol.s r.o.Ostrov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29</v>
      </c>
      <c r="D126" s="39"/>
      <c r="E126" s="39"/>
      <c r="F126" s="26" t="str">
        <f>IF(E18="","",E18)</f>
        <v>Vyplň údaj</v>
      </c>
      <c r="G126" s="39"/>
      <c r="H126" s="39"/>
      <c r="I126" s="31" t="s">
        <v>34</v>
      </c>
      <c r="J126" s="35" t="str">
        <f>E24</f>
        <v>Jitka Durdíková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190"/>
      <c r="B128" s="191"/>
      <c r="C128" s="192" t="s">
        <v>144</v>
      </c>
      <c r="D128" s="193" t="s">
        <v>63</v>
      </c>
      <c r="E128" s="193" t="s">
        <v>59</v>
      </c>
      <c r="F128" s="193" t="s">
        <v>60</v>
      </c>
      <c r="G128" s="193" t="s">
        <v>145</v>
      </c>
      <c r="H128" s="193" t="s">
        <v>146</v>
      </c>
      <c r="I128" s="193" t="s">
        <v>147</v>
      </c>
      <c r="J128" s="193" t="s">
        <v>115</v>
      </c>
      <c r="K128" s="194" t="s">
        <v>148</v>
      </c>
      <c r="L128" s="195"/>
      <c r="M128" s="99" t="s">
        <v>1</v>
      </c>
      <c r="N128" s="100" t="s">
        <v>42</v>
      </c>
      <c r="O128" s="100" t="s">
        <v>149</v>
      </c>
      <c r="P128" s="100" t="s">
        <v>150</v>
      </c>
      <c r="Q128" s="100" t="s">
        <v>151</v>
      </c>
      <c r="R128" s="100" t="s">
        <v>152</v>
      </c>
      <c r="S128" s="100" t="s">
        <v>153</v>
      </c>
      <c r="T128" s="101" t="s">
        <v>154</v>
      </c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</row>
    <row r="129" s="2" customFormat="1" ht="22.8" customHeight="1">
      <c r="A129" s="37"/>
      <c r="B129" s="38"/>
      <c r="C129" s="106" t="s">
        <v>155</v>
      </c>
      <c r="D129" s="39"/>
      <c r="E129" s="39"/>
      <c r="F129" s="39"/>
      <c r="G129" s="39"/>
      <c r="H129" s="39"/>
      <c r="I129" s="39"/>
      <c r="J129" s="196">
        <f>BK129</f>
        <v>0</v>
      </c>
      <c r="K129" s="39"/>
      <c r="L129" s="43"/>
      <c r="M129" s="102"/>
      <c r="N129" s="197"/>
      <c r="O129" s="103"/>
      <c r="P129" s="198">
        <f>P130+P554+P555</f>
        <v>0</v>
      </c>
      <c r="Q129" s="103"/>
      <c r="R129" s="198">
        <f>R130+R554+R555</f>
        <v>184.77227813999994</v>
      </c>
      <c r="S129" s="103"/>
      <c r="T129" s="199">
        <f>T130+T554+T555</f>
        <v>477.71536000000003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77</v>
      </c>
      <c r="AU129" s="16" t="s">
        <v>117</v>
      </c>
      <c r="BK129" s="200">
        <f>BK130+BK554+BK555</f>
        <v>0</v>
      </c>
    </row>
    <row r="130" s="12" customFormat="1" ht="25.92" customHeight="1">
      <c r="A130" s="12"/>
      <c r="B130" s="201"/>
      <c r="C130" s="202"/>
      <c r="D130" s="203" t="s">
        <v>77</v>
      </c>
      <c r="E130" s="204" t="s">
        <v>156</v>
      </c>
      <c r="F130" s="204" t="s">
        <v>157</v>
      </c>
      <c r="G130" s="202"/>
      <c r="H130" s="202"/>
      <c r="I130" s="205"/>
      <c r="J130" s="206">
        <f>BK130</f>
        <v>0</v>
      </c>
      <c r="K130" s="202"/>
      <c r="L130" s="207"/>
      <c r="M130" s="208"/>
      <c r="N130" s="209"/>
      <c r="O130" s="209"/>
      <c r="P130" s="210">
        <f>P131+P246+P251+P323+P362+P511+P551</f>
        <v>0</v>
      </c>
      <c r="Q130" s="209"/>
      <c r="R130" s="210">
        <f>R131+R246+R251+R323+R362+R511+R551</f>
        <v>164.37447813999995</v>
      </c>
      <c r="S130" s="209"/>
      <c r="T130" s="211">
        <f>T131+T246+T251+T323+T362+T511+T551</f>
        <v>477.71536000000003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86</v>
      </c>
      <c r="AT130" s="213" t="s">
        <v>77</v>
      </c>
      <c r="AU130" s="213" t="s">
        <v>78</v>
      </c>
      <c r="AY130" s="212" t="s">
        <v>158</v>
      </c>
      <c r="BK130" s="214">
        <f>BK131+BK246+BK251+BK323+BK362+BK511+BK551</f>
        <v>0</v>
      </c>
    </row>
    <row r="131" s="12" customFormat="1" ht="22.8" customHeight="1">
      <c r="A131" s="12"/>
      <c r="B131" s="201"/>
      <c r="C131" s="202"/>
      <c r="D131" s="203" t="s">
        <v>77</v>
      </c>
      <c r="E131" s="215" t="s">
        <v>86</v>
      </c>
      <c r="F131" s="215" t="s">
        <v>159</v>
      </c>
      <c r="G131" s="202"/>
      <c r="H131" s="202"/>
      <c r="I131" s="205"/>
      <c r="J131" s="216">
        <f>BK131</f>
        <v>0</v>
      </c>
      <c r="K131" s="202"/>
      <c r="L131" s="207"/>
      <c r="M131" s="208"/>
      <c r="N131" s="209"/>
      <c r="O131" s="209"/>
      <c r="P131" s="210">
        <f>SUM(P132:P245)</f>
        <v>0</v>
      </c>
      <c r="Q131" s="209"/>
      <c r="R131" s="210">
        <f>SUM(R132:R245)</f>
        <v>0</v>
      </c>
      <c r="S131" s="209"/>
      <c r="T131" s="211">
        <f>SUM(T132:T245)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2" t="s">
        <v>86</v>
      </c>
      <c r="AT131" s="213" t="s">
        <v>77</v>
      </c>
      <c r="AU131" s="213" t="s">
        <v>86</v>
      </c>
      <c r="AY131" s="212" t="s">
        <v>158</v>
      </c>
      <c r="BK131" s="214">
        <f>SUM(BK132:BK245)</f>
        <v>0</v>
      </c>
    </row>
    <row r="132" s="2" customFormat="1">
      <c r="A132" s="37"/>
      <c r="B132" s="38"/>
      <c r="C132" s="217" t="s">
        <v>86</v>
      </c>
      <c r="D132" s="217" t="s">
        <v>160</v>
      </c>
      <c r="E132" s="218" t="s">
        <v>1289</v>
      </c>
      <c r="F132" s="219" t="s">
        <v>1290</v>
      </c>
      <c r="G132" s="220" t="s">
        <v>163</v>
      </c>
      <c r="H132" s="221">
        <v>383.404</v>
      </c>
      <c r="I132" s="222"/>
      <c r="J132" s="223">
        <f>ROUND(I132*H132,2)</f>
        <v>0</v>
      </c>
      <c r="K132" s="219" t="s">
        <v>164</v>
      </c>
      <c r="L132" s="43"/>
      <c r="M132" s="224" t="s">
        <v>1</v>
      </c>
      <c r="N132" s="225" t="s">
        <v>43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165</v>
      </c>
      <c r="AT132" s="228" t="s">
        <v>160</v>
      </c>
      <c r="AU132" s="228" t="s">
        <v>88</v>
      </c>
      <c r="AY132" s="16" t="s">
        <v>158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86</v>
      </c>
      <c r="BK132" s="229">
        <f>ROUND(I132*H132,2)</f>
        <v>0</v>
      </c>
      <c r="BL132" s="16" t="s">
        <v>165</v>
      </c>
      <c r="BM132" s="228" t="s">
        <v>1291</v>
      </c>
    </row>
    <row r="133" s="2" customFormat="1">
      <c r="A133" s="37"/>
      <c r="B133" s="38"/>
      <c r="C133" s="39"/>
      <c r="D133" s="230" t="s">
        <v>167</v>
      </c>
      <c r="E133" s="39"/>
      <c r="F133" s="231" t="s">
        <v>1292</v>
      </c>
      <c r="G133" s="39"/>
      <c r="H133" s="39"/>
      <c r="I133" s="232"/>
      <c r="J133" s="39"/>
      <c r="K133" s="39"/>
      <c r="L133" s="43"/>
      <c r="M133" s="233"/>
      <c r="N133" s="234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167</v>
      </c>
      <c r="AU133" s="16" t="s">
        <v>88</v>
      </c>
    </row>
    <row r="134" s="14" customFormat="1">
      <c r="A134" s="14"/>
      <c r="B134" s="246"/>
      <c r="C134" s="247"/>
      <c r="D134" s="230" t="s">
        <v>169</v>
      </c>
      <c r="E134" s="248" t="s">
        <v>1</v>
      </c>
      <c r="F134" s="249" t="s">
        <v>1293</v>
      </c>
      <c r="G134" s="247"/>
      <c r="H134" s="248" t="s">
        <v>1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169</v>
      </c>
      <c r="AU134" s="255" t="s">
        <v>88</v>
      </c>
      <c r="AV134" s="14" t="s">
        <v>86</v>
      </c>
      <c r="AW134" s="14" t="s">
        <v>33</v>
      </c>
      <c r="AX134" s="14" t="s">
        <v>78</v>
      </c>
      <c r="AY134" s="255" t="s">
        <v>158</v>
      </c>
    </row>
    <row r="135" s="14" customFormat="1">
      <c r="A135" s="14"/>
      <c r="B135" s="246"/>
      <c r="C135" s="247"/>
      <c r="D135" s="230" t="s">
        <v>169</v>
      </c>
      <c r="E135" s="248" t="s">
        <v>1</v>
      </c>
      <c r="F135" s="249" t="s">
        <v>2225</v>
      </c>
      <c r="G135" s="247"/>
      <c r="H135" s="248" t="s">
        <v>1</v>
      </c>
      <c r="I135" s="250"/>
      <c r="J135" s="247"/>
      <c r="K135" s="247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169</v>
      </c>
      <c r="AU135" s="255" t="s">
        <v>88</v>
      </c>
      <c r="AV135" s="14" t="s">
        <v>86</v>
      </c>
      <c r="AW135" s="14" t="s">
        <v>33</v>
      </c>
      <c r="AX135" s="14" t="s">
        <v>78</v>
      </c>
      <c r="AY135" s="255" t="s">
        <v>158</v>
      </c>
    </row>
    <row r="136" s="13" customFormat="1">
      <c r="A136" s="13"/>
      <c r="B136" s="235"/>
      <c r="C136" s="236"/>
      <c r="D136" s="230" t="s">
        <v>169</v>
      </c>
      <c r="E136" s="237" t="s">
        <v>1</v>
      </c>
      <c r="F136" s="238" t="s">
        <v>1495</v>
      </c>
      <c r="G136" s="236"/>
      <c r="H136" s="239">
        <v>210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169</v>
      </c>
      <c r="AU136" s="245" t="s">
        <v>88</v>
      </c>
      <c r="AV136" s="13" t="s">
        <v>88</v>
      </c>
      <c r="AW136" s="13" t="s">
        <v>33</v>
      </c>
      <c r="AX136" s="13" t="s">
        <v>78</v>
      </c>
      <c r="AY136" s="245" t="s">
        <v>158</v>
      </c>
    </row>
    <row r="137" s="14" customFormat="1">
      <c r="A137" s="14"/>
      <c r="B137" s="246"/>
      <c r="C137" s="247"/>
      <c r="D137" s="230" t="s">
        <v>169</v>
      </c>
      <c r="E137" s="248" t="s">
        <v>1</v>
      </c>
      <c r="F137" s="249" t="s">
        <v>1296</v>
      </c>
      <c r="G137" s="247"/>
      <c r="H137" s="248" t="s">
        <v>1</v>
      </c>
      <c r="I137" s="250"/>
      <c r="J137" s="247"/>
      <c r="K137" s="247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169</v>
      </c>
      <c r="AU137" s="255" t="s">
        <v>88</v>
      </c>
      <c r="AV137" s="14" t="s">
        <v>86</v>
      </c>
      <c r="AW137" s="14" t="s">
        <v>33</v>
      </c>
      <c r="AX137" s="14" t="s">
        <v>78</v>
      </c>
      <c r="AY137" s="255" t="s">
        <v>158</v>
      </c>
    </row>
    <row r="138" s="14" customFormat="1">
      <c r="A138" s="14"/>
      <c r="B138" s="246"/>
      <c r="C138" s="247"/>
      <c r="D138" s="230" t="s">
        <v>169</v>
      </c>
      <c r="E138" s="248" t="s">
        <v>1</v>
      </c>
      <c r="F138" s="249" t="s">
        <v>2226</v>
      </c>
      <c r="G138" s="247"/>
      <c r="H138" s="248" t="s">
        <v>1</v>
      </c>
      <c r="I138" s="250"/>
      <c r="J138" s="247"/>
      <c r="K138" s="247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169</v>
      </c>
      <c r="AU138" s="255" t="s">
        <v>88</v>
      </c>
      <c r="AV138" s="14" t="s">
        <v>86</v>
      </c>
      <c r="AW138" s="14" t="s">
        <v>33</v>
      </c>
      <c r="AX138" s="14" t="s">
        <v>78</v>
      </c>
      <c r="AY138" s="255" t="s">
        <v>158</v>
      </c>
    </row>
    <row r="139" s="13" customFormat="1">
      <c r="A139" s="13"/>
      <c r="B139" s="235"/>
      <c r="C139" s="236"/>
      <c r="D139" s="230" t="s">
        <v>169</v>
      </c>
      <c r="E139" s="237" t="s">
        <v>1</v>
      </c>
      <c r="F139" s="238" t="s">
        <v>2227</v>
      </c>
      <c r="G139" s="236"/>
      <c r="H139" s="239">
        <v>355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169</v>
      </c>
      <c r="AU139" s="245" t="s">
        <v>88</v>
      </c>
      <c r="AV139" s="13" t="s">
        <v>88</v>
      </c>
      <c r="AW139" s="13" t="s">
        <v>33</v>
      </c>
      <c r="AX139" s="13" t="s">
        <v>78</v>
      </c>
      <c r="AY139" s="245" t="s">
        <v>158</v>
      </c>
    </row>
    <row r="140" s="14" customFormat="1">
      <c r="A140" s="14"/>
      <c r="B140" s="246"/>
      <c r="C140" s="247"/>
      <c r="D140" s="230" t="s">
        <v>169</v>
      </c>
      <c r="E140" s="248" t="s">
        <v>1</v>
      </c>
      <c r="F140" s="249" t="s">
        <v>2228</v>
      </c>
      <c r="G140" s="247"/>
      <c r="H140" s="248" t="s">
        <v>1</v>
      </c>
      <c r="I140" s="250"/>
      <c r="J140" s="247"/>
      <c r="K140" s="247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169</v>
      </c>
      <c r="AU140" s="255" t="s">
        <v>88</v>
      </c>
      <c r="AV140" s="14" t="s">
        <v>86</v>
      </c>
      <c r="AW140" s="14" t="s">
        <v>33</v>
      </c>
      <c r="AX140" s="14" t="s">
        <v>78</v>
      </c>
      <c r="AY140" s="255" t="s">
        <v>158</v>
      </c>
    </row>
    <row r="141" s="13" customFormat="1">
      <c r="A141" s="13"/>
      <c r="B141" s="235"/>
      <c r="C141" s="236"/>
      <c r="D141" s="230" t="s">
        <v>169</v>
      </c>
      <c r="E141" s="237" t="s">
        <v>1</v>
      </c>
      <c r="F141" s="238" t="s">
        <v>2229</v>
      </c>
      <c r="G141" s="236"/>
      <c r="H141" s="239">
        <v>-17.280000000000001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169</v>
      </c>
      <c r="AU141" s="245" t="s">
        <v>88</v>
      </c>
      <c r="AV141" s="13" t="s">
        <v>88</v>
      </c>
      <c r="AW141" s="13" t="s">
        <v>33</v>
      </c>
      <c r="AX141" s="13" t="s">
        <v>78</v>
      </c>
      <c r="AY141" s="245" t="s">
        <v>158</v>
      </c>
    </row>
    <row r="142" s="13" customFormat="1">
      <c r="A142" s="13"/>
      <c r="B142" s="235"/>
      <c r="C142" s="236"/>
      <c r="D142" s="230" t="s">
        <v>169</v>
      </c>
      <c r="E142" s="236"/>
      <c r="F142" s="238" t="s">
        <v>2230</v>
      </c>
      <c r="G142" s="236"/>
      <c r="H142" s="239">
        <v>383.404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169</v>
      </c>
      <c r="AU142" s="245" t="s">
        <v>88</v>
      </c>
      <c r="AV142" s="13" t="s">
        <v>88</v>
      </c>
      <c r="AW142" s="13" t="s">
        <v>4</v>
      </c>
      <c r="AX142" s="13" t="s">
        <v>86</v>
      </c>
      <c r="AY142" s="245" t="s">
        <v>158</v>
      </c>
    </row>
    <row r="143" s="2" customFormat="1">
      <c r="A143" s="37"/>
      <c r="B143" s="38"/>
      <c r="C143" s="217" t="s">
        <v>88</v>
      </c>
      <c r="D143" s="217" t="s">
        <v>160</v>
      </c>
      <c r="E143" s="218" t="s">
        <v>1301</v>
      </c>
      <c r="F143" s="219" t="s">
        <v>1302</v>
      </c>
      <c r="G143" s="220" t="s">
        <v>163</v>
      </c>
      <c r="H143" s="221">
        <v>164.316</v>
      </c>
      <c r="I143" s="222"/>
      <c r="J143" s="223">
        <f>ROUND(I143*H143,2)</f>
        <v>0</v>
      </c>
      <c r="K143" s="219" t="s">
        <v>164</v>
      </c>
      <c r="L143" s="43"/>
      <c r="M143" s="224" t="s">
        <v>1</v>
      </c>
      <c r="N143" s="225" t="s">
        <v>43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165</v>
      </c>
      <c r="AT143" s="228" t="s">
        <v>160</v>
      </c>
      <c r="AU143" s="228" t="s">
        <v>88</v>
      </c>
      <c r="AY143" s="16" t="s">
        <v>158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86</v>
      </c>
      <c r="BK143" s="229">
        <f>ROUND(I143*H143,2)</f>
        <v>0</v>
      </c>
      <c r="BL143" s="16" t="s">
        <v>165</v>
      </c>
      <c r="BM143" s="228" t="s">
        <v>1303</v>
      </c>
    </row>
    <row r="144" s="2" customFormat="1">
      <c r="A144" s="37"/>
      <c r="B144" s="38"/>
      <c r="C144" s="39"/>
      <c r="D144" s="230" t="s">
        <v>167</v>
      </c>
      <c r="E144" s="39"/>
      <c r="F144" s="231" t="s">
        <v>1304</v>
      </c>
      <c r="G144" s="39"/>
      <c r="H144" s="39"/>
      <c r="I144" s="232"/>
      <c r="J144" s="39"/>
      <c r="K144" s="39"/>
      <c r="L144" s="43"/>
      <c r="M144" s="233"/>
      <c r="N144" s="23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167</v>
      </c>
      <c r="AU144" s="16" t="s">
        <v>88</v>
      </c>
    </row>
    <row r="145" s="14" customFormat="1">
      <c r="A145" s="14"/>
      <c r="B145" s="246"/>
      <c r="C145" s="247"/>
      <c r="D145" s="230" t="s">
        <v>169</v>
      </c>
      <c r="E145" s="248" t="s">
        <v>1</v>
      </c>
      <c r="F145" s="249" t="s">
        <v>1305</v>
      </c>
      <c r="G145" s="247"/>
      <c r="H145" s="248" t="s">
        <v>1</v>
      </c>
      <c r="I145" s="250"/>
      <c r="J145" s="247"/>
      <c r="K145" s="247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169</v>
      </c>
      <c r="AU145" s="255" t="s">
        <v>88</v>
      </c>
      <c r="AV145" s="14" t="s">
        <v>86</v>
      </c>
      <c r="AW145" s="14" t="s">
        <v>33</v>
      </c>
      <c r="AX145" s="14" t="s">
        <v>78</v>
      </c>
      <c r="AY145" s="255" t="s">
        <v>158</v>
      </c>
    </row>
    <row r="146" s="14" customFormat="1">
      <c r="A146" s="14"/>
      <c r="B146" s="246"/>
      <c r="C146" s="247"/>
      <c r="D146" s="230" t="s">
        <v>169</v>
      </c>
      <c r="E146" s="248" t="s">
        <v>1</v>
      </c>
      <c r="F146" s="249" t="s">
        <v>2225</v>
      </c>
      <c r="G146" s="247"/>
      <c r="H146" s="248" t="s">
        <v>1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169</v>
      </c>
      <c r="AU146" s="255" t="s">
        <v>88</v>
      </c>
      <c r="AV146" s="14" t="s">
        <v>86</v>
      </c>
      <c r="AW146" s="14" t="s">
        <v>33</v>
      </c>
      <c r="AX146" s="14" t="s">
        <v>78</v>
      </c>
      <c r="AY146" s="255" t="s">
        <v>158</v>
      </c>
    </row>
    <row r="147" s="13" customFormat="1">
      <c r="A147" s="13"/>
      <c r="B147" s="235"/>
      <c r="C147" s="236"/>
      <c r="D147" s="230" t="s">
        <v>169</v>
      </c>
      <c r="E147" s="237" t="s">
        <v>1</v>
      </c>
      <c r="F147" s="238" t="s">
        <v>1495</v>
      </c>
      <c r="G147" s="236"/>
      <c r="H147" s="239">
        <v>210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169</v>
      </c>
      <c r="AU147" s="245" t="s">
        <v>88</v>
      </c>
      <c r="AV147" s="13" t="s">
        <v>88</v>
      </c>
      <c r="AW147" s="13" t="s">
        <v>33</v>
      </c>
      <c r="AX147" s="13" t="s">
        <v>78</v>
      </c>
      <c r="AY147" s="245" t="s">
        <v>158</v>
      </c>
    </row>
    <row r="148" s="14" customFormat="1">
      <c r="A148" s="14"/>
      <c r="B148" s="246"/>
      <c r="C148" s="247"/>
      <c r="D148" s="230" t="s">
        <v>169</v>
      </c>
      <c r="E148" s="248" t="s">
        <v>1</v>
      </c>
      <c r="F148" s="249" t="s">
        <v>1296</v>
      </c>
      <c r="G148" s="247"/>
      <c r="H148" s="248" t="s">
        <v>1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169</v>
      </c>
      <c r="AU148" s="255" t="s">
        <v>88</v>
      </c>
      <c r="AV148" s="14" t="s">
        <v>86</v>
      </c>
      <c r="AW148" s="14" t="s">
        <v>33</v>
      </c>
      <c r="AX148" s="14" t="s">
        <v>78</v>
      </c>
      <c r="AY148" s="255" t="s">
        <v>158</v>
      </c>
    </row>
    <row r="149" s="14" customFormat="1">
      <c r="A149" s="14"/>
      <c r="B149" s="246"/>
      <c r="C149" s="247"/>
      <c r="D149" s="230" t="s">
        <v>169</v>
      </c>
      <c r="E149" s="248" t="s">
        <v>1</v>
      </c>
      <c r="F149" s="249" t="s">
        <v>2226</v>
      </c>
      <c r="G149" s="247"/>
      <c r="H149" s="248" t="s">
        <v>1</v>
      </c>
      <c r="I149" s="250"/>
      <c r="J149" s="247"/>
      <c r="K149" s="247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169</v>
      </c>
      <c r="AU149" s="255" t="s">
        <v>88</v>
      </c>
      <c r="AV149" s="14" t="s">
        <v>86</v>
      </c>
      <c r="AW149" s="14" t="s">
        <v>33</v>
      </c>
      <c r="AX149" s="14" t="s">
        <v>78</v>
      </c>
      <c r="AY149" s="255" t="s">
        <v>158</v>
      </c>
    </row>
    <row r="150" s="13" customFormat="1">
      <c r="A150" s="13"/>
      <c r="B150" s="235"/>
      <c r="C150" s="236"/>
      <c r="D150" s="230" t="s">
        <v>169</v>
      </c>
      <c r="E150" s="237" t="s">
        <v>1</v>
      </c>
      <c r="F150" s="238" t="s">
        <v>2227</v>
      </c>
      <c r="G150" s="236"/>
      <c r="H150" s="239">
        <v>355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169</v>
      </c>
      <c r="AU150" s="245" t="s">
        <v>88</v>
      </c>
      <c r="AV150" s="13" t="s">
        <v>88</v>
      </c>
      <c r="AW150" s="13" t="s">
        <v>33</v>
      </c>
      <c r="AX150" s="13" t="s">
        <v>78</v>
      </c>
      <c r="AY150" s="245" t="s">
        <v>158</v>
      </c>
    </row>
    <row r="151" s="14" customFormat="1">
      <c r="A151" s="14"/>
      <c r="B151" s="246"/>
      <c r="C151" s="247"/>
      <c r="D151" s="230" t="s">
        <v>169</v>
      </c>
      <c r="E151" s="248" t="s">
        <v>1</v>
      </c>
      <c r="F151" s="249" t="s">
        <v>2228</v>
      </c>
      <c r="G151" s="247"/>
      <c r="H151" s="248" t="s">
        <v>1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169</v>
      </c>
      <c r="AU151" s="255" t="s">
        <v>88</v>
      </c>
      <c r="AV151" s="14" t="s">
        <v>86</v>
      </c>
      <c r="AW151" s="14" t="s">
        <v>33</v>
      </c>
      <c r="AX151" s="14" t="s">
        <v>78</v>
      </c>
      <c r="AY151" s="255" t="s">
        <v>158</v>
      </c>
    </row>
    <row r="152" s="13" customFormat="1">
      <c r="A152" s="13"/>
      <c r="B152" s="235"/>
      <c r="C152" s="236"/>
      <c r="D152" s="230" t="s">
        <v>169</v>
      </c>
      <c r="E152" s="237" t="s">
        <v>1</v>
      </c>
      <c r="F152" s="238" t="s">
        <v>2229</v>
      </c>
      <c r="G152" s="236"/>
      <c r="H152" s="239">
        <v>-17.280000000000001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169</v>
      </c>
      <c r="AU152" s="245" t="s">
        <v>88</v>
      </c>
      <c r="AV152" s="13" t="s">
        <v>88</v>
      </c>
      <c r="AW152" s="13" t="s">
        <v>33</v>
      </c>
      <c r="AX152" s="13" t="s">
        <v>78</v>
      </c>
      <c r="AY152" s="245" t="s">
        <v>158</v>
      </c>
    </row>
    <row r="153" s="13" customFormat="1">
      <c r="A153" s="13"/>
      <c r="B153" s="235"/>
      <c r="C153" s="236"/>
      <c r="D153" s="230" t="s">
        <v>169</v>
      </c>
      <c r="E153" s="236"/>
      <c r="F153" s="238" t="s">
        <v>2231</v>
      </c>
      <c r="G153" s="236"/>
      <c r="H153" s="239">
        <v>164.316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169</v>
      </c>
      <c r="AU153" s="245" t="s">
        <v>88</v>
      </c>
      <c r="AV153" s="13" t="s">
        <v>88</v>
      </c>
      <c r="AW153" s="13" t="s">
        <v>4</v>
      </c>
      <c r="AX153" s="13" t="s">
        <v>86</v>
      </c>
      <c r="AY153" s="245" t="s">
        <v>158</v>
      </c>
    </row>
    <row r="154" s="2" customFormat="1" ht="16.5" customHeight="1">
      <c r="A154" s="37"/>
      <c r="B154" s="38"/>
      <c r="C154" s="217" t="s">
        <v>176</v>
      </c>
      <c r="D154" s="217" t="s">
        <v>160</v>
      </c>
      <c r="E154" s="218" t="s">
        <v>1307</v>
      </c>
      <c r="F154" s="219" t="s">
        <v>1308</v>
      </c>
      <c r="G154" s="220" t="s">
        <v>163</v>
      </c>
      <c r="H154" s="221">
        <v>54.771999999999998</v>
      </c>
      <c r="I154" s="222"/>
      <c r="J154" s="223">
        <f>ROUND(I154*H154,2)</f>
        <v>0</v>
      </c>
      <c r="K154" s="219" t="s">
        <v>164</v>
      </c>
      <c r="L154" s="43"/>
      <c r="M154" s="224" t="s">
        <v>1</v>
      </c>
      <c r="N154" s="225" t="s">
        <v>43</v>
      </c>
      <c r="O154" s="90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165</v>
      </c>
      <c r="AT154" s="228" t="s">
        <v>160</v>
      </c>
      <c r="AU154" s="228" t="s">
        <v>88</v>
      </c>
      <c r="AY154" s="16" t="s">
        <v>158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86</v>
      </c>
      <c r="BK154" s="229">
        <f>ROUND(I154*H154,2)</f>
        <v>0</v>
      </c>
      <c r="BL154" s="16" t="s">
        <v>165</v>
      </c>
      <c r="BM154" s="228" t="s">
        <v>1309</v>
      </c>
    </row>
    <row r="155" s="2" customFormat="1">
      <c r="A155" s="37"/>
      <c r="B155" s="38"/>
      <c r="C155" s="39"/>
      <c r="D155" s="230" t="s">
        <v>167</v>
      </c>
      <c r="E155" s="39"/>
      <c r="F155" s="231" t="s">
        <v>1310</v>
      </c>
      <c r="G155" s="39"/>
      <c r="H155" s="39"/>
      <c r="I155" s="232"/>
      <c r="J155" s="39"/>
      <c r="K155" s="39"/>
      <c r="L155" s="43"/>
      <c r="M155" s="233"/>
      <c r="N155" s="234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167</v>
      </c>
      <c r="AU155" s="16" t="s">
        <v>88</v>
      </c>
    </row>
    <row r="156" s="14" customFormat="1">
      <c r="A156" s="14"/>
      <c r="B156" s="246"/>
      <c r="C156" s="247"/>
      <c r="D156" s="230" t="s">
        <v>169</v>
      </c>
      <c r="E156" s="248" t="s">
        <v>1</v>
      </c>
      <c r="F156" s="249" t="s">
        <v>1311</v>
      </c>
      <c r="G156" s="247"/>
      <c r="H156" s="248" t="s">
        <v>1</v>
      </c>
      <c r="I156" s="250"/>
      <c r="J156" s="247"/>
      <c r="K156" s="247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169</v>
      </c>
      <c r="AU156" s="255" t="s">
        <v>88</v>
      </c>
      <c r="AV156" s="14" t="s">
        <v>86</v>
      </c>
      <c r="AW156" s="14" t="s">
        <v>33</v>
      </c>
      <c r="AX156" s="14" t="s">
        <v>78</v>
      </c>
      <c r="AY156" s="255" t="s">
        <v>158</v>
      </c>
    </row>
    <row r="157" s="14" customFormat="1">
      <c r="A157" s="14"/>
      <c r="B157" s="246"/>
      <c r="C157" s="247"/>
      <c r="D157" s="230" t="s">
        <v>169</v>
      </c>
      <c r="E157" s="248" t="s">
        <v>1</v>
      </c>
      <c r="F157" s="249" t="s">
        <v>2225</v>
      </c>
      <c r="G157" s="247"/>
      <c r="H157" s="248" t="s">
        <v>1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169</v>
      </c>
      <c r="AU157" s="255" t="s">
        <v>88</v>
      </c>
      <c r="AV157" s="14" t="s">
        <v>86</v>
      </c>
      <c r="AW157" s="14" t="s">
        <v>33</v>
      </c>
      <c r="AX157" s="14" t="s">
        <v>78</v>
      </c>
      <c r="AY157" s="255" t="s">
        <v>158</v>
      </c>
    </row>
    <row r="158" s="13" customFormat="1">
      <c r="A158" s="13"/>
      <c r="B158" s="235"/>
      <c r="C158" s="236"/>
      <c r="D158" s="230" t="s">
        <v>169</v>
      </c>
      <c r="E158" s="237" t="s">
        <v>1</v>
      </c>
      <c r="F158" s="238" t="s">
        <v>1495</v>
      </c>
      <c r="G158" s="236"/>
      <c r="H158" s="239">
        <v>210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169</v>
      </c>
      <c r="AU158" s="245" t="s">
        <v>88</v>
      </c>
      <c r="AV158" s="13" t="s">
        <v>88</v>
      </c>
      <c r="AW158" s="13" t="s">
        <v>33</v>
      </c>
      <c r="AX158" s="13" t="s">
        <v>78</v>
      </c>
      <c r="AY158" s="245" t="s">
        <v>158</v>
      </c>
    </row>
    <row r="159" s="14" customFormat="1">
      <c r="A159" s="14"/>
      <c r="B159" s="246"/>
      <c r="C159" s="247"/>
      <c r="D159" s="230" t="s">
        <v>169</v>
      </c>
      <c r="E159" s="248" t="s">
        <v>1</v>
      </c>
      <c r="F159" s="249" t="s">
        <v>1296</v>
      </c>
      <c r="G159" s="247"/>
      <c r="H159" s="248" t="s">
        <v>1</v>
      </c>
      <c r="I159" s="250"/>
      <c r="J159" s="247"/>
      <c r="K159" s="247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169</v>
      </c>
      <c r="AU159" s="255" t="s">
        <v>88</v>
      </c>
      <c r="AV159" s="14" t="s">
        <v>86</v>
      </c>
      <c r="AW159" s="14" t="s">
        <v>33</v>
      </c>
      <c r="AX159" s="14" t="s">
        <v>78</v>
      </c>
      <c r="AY159" s="255" t="s">
        <v>158</v>
      </c>
    </row>
    <row r="160" s="14" customFormat="1">
      <c r="A160" s="14"/>
      <c r="B160" s="246"/>
      <c r="C160" s="247"/>
      <c r="D160" s="230" t="s">
        <v>169</v>
      </c>
      <c r="E160" s="248" t="s">
        <v>1</v>
      </c>
      <c r="F160" s="249" t="s">
        <v>2226</v>
      </c>
      <c r="G160" s="247"/>
      <c r="H160" s="248" t="s">
        <v>1</v>
      </c>
      <c r="I160" s="250"/>
      <c r="J160" s="247"/>
      <c r="K160" s="247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169</v>
      </c>
      <c r="AU160" s="255" t="s">
        <v>88</v>
      </c>
      <c r="AV160" s="14" t="s">
        <v>86</v>
      </c>
      <c r="AW160" s="14" t="s">
        <v>33</v>
      </c>
      <c r="AX160" s="14" t="s">
        <v>78</v>
      </c>
      <c r="AY160" s="255" t="s">
        <v>158</v>
      </c>
    </row>
    <row r="161" s="13" customFormat="1">
      <c r="A161" s="13"/>
      <c r="B161" s="235"/>
      <c r="C161" s="236"/>
      <c r="D161" s="230" t="s">
        <v>169</v>
      </c>
      <c r="E161" s="237" t="s">
        <v>1</v>
      </c>
      <c r="F161" s="238" t="s">
        <v>2227</v>
      </c>
      <c r="G161" s="236"/>
      <c r="H161" s="239">
        <v>355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169</v>
      </c>
      <c r="AU161" s="245" t="s">
        <v>88</v>
      </c>
      <c r="AV161" s="13" t="s">
        <v>88</v>
      </c>
      <c r="AW161" s="13" t="s">
        <v>33</v>
      </c>
      <c r="AX161" s="13" t="s">
        <v>78</v>
      </c>
      <c r="AY161" s="245" t="s">
        <v>158</v>
      </c>
    </row>
    <row r="162" s="14" customFormat="1">
      <c r="A162" s="14"/>
      <c r="B162" s="246"/>
      <c r="C162" s="247"/>
      <c r="D162" s="230" t="s">
        <v>169</v>
      </c>
      <c r="E162" s="248" t="s">
        <v>1</v>
      </c>
      <c r="F162" s="249" t="s">
        <v>2228</v>
      </c>
      <c r="G162" s="247"/>
      <c r="H162" s="248" t="s">
        <v>1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169</v>
      </c>
      <c r="AU162" s="255" t="s">
        <v>88</v>
      </c>
      <c r="AV162" s="14" t="s">
        <v>86</v>
      </c>
      <c r="AW162" s="14" t="s">
        <v>33</v>
      </c>
      <c r="AX162" s="14" t="s">
        <v>78</v>
      </c>
      <c r="AY162" s="255" t="s">
        <v>158</v>
      </c>
    </row>
    <row r="163" s="13" customFormat="1">
      <c r="A163" s="13"/>
      <c r="B163" s="235"/>
      <c r="C163" s="236"/>
      <c r="D163" s="230" t="s">
        <v>169</v>
      </c>
      <c r="E163" s="237" t="s">
        <v>1</v>
      </c>
      <c r="F163" s="238" t="s">
        <v>2229</v>
      </c>
      <c r="G163" s="236"/>
      <c r="H163" s="239">
        <v>-17.280000000000001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169</v>
      </c>
      <c r="AU163" s="245" t="s">
        <v>88</v>
      </c>
      <c r="AV163" s="13" t="s">
        <v>88</v>
      </c>
      <c r="AW163" s="13" t="s">
        <v>33</v>
      </c>
      <c r="AX163" s="13" t="s">
        <v>78</v>
      </c>
      <c r="AY163" s="245" t="s">
        <v>158</v>
      </c>
    </row>
    <row r="164" s="13" customFormat="1">
      <c r="A164" s="13"/>
      <c r="B164" s="235"/>
      <c r="C164" s="236"/>
      <c r="D164" s="230" t="s">
        <v>169</v>
      </c>
      <c r="E164" s="236"/>
      <c r="F164" s="238" t="s">
        <v>2232</v>
      </c>
      <c r="G164" s="236"/>
      <c r="H164" s="239">
        <v>54.771999999999998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169</v>
      </c>
      <c r="AU164" s="245" t="s">
        <v>88</v>
      </c>
      <c r="AV164" s="13" t="s">
        <v>88</v>
      </c>
      <c r="AW164" s="13" t="s">
        <v>4</v>
      </c>
      <c r="AX164" s="13" t="s">
        <v>86</v>
      </c>
      <c r="AY164" s="245" t="s">
        <v>158</v>
      </c>
    </row>
    <row r="165" s="2" customFormat="1" ht="21.75" customHeight="1">
      <c r="A165" s="37"/>
      <c r="B165" s="38"/>
      <c r="C165" s="217" t="s">
        <v>165</v>
      </c>
      <c r="D165" s="217" t="s">
        <v>160</v>
      </c>
      <c r="E165" s="218" t="s">
        <v>1313</v>
      </c>
      <c r="F165" s="219" t="s">
        <v>1314</v>
      </c>
      <c r="G165" s="220" t="s">
        <v>163</v>
      </c>
      <c r="H165" s="221">
        <v>5.1840000000000002</v>
      </c>
      <c r="I165" s="222"/>
      <c r="J165" s="223">
        <f>ROUND(I165*H165,2)</f>
        <v>0</v>
      </c>
      <c r="K165" s="219" t="s">
        <v>164</v>
      </c>
      <c r="L165" s="43"/>
      <c r="M165" s="224" t="s">
        <v>1</v>
      </c>
      <c r="N165" s="225" t="s">
        <v>43</v>
      </c>
      <c r="O165" s="90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165</v>
      </c>
      <c r="AT165" s="228" t="s">
        <v>160</v>
      </c>
      <c r="AU165" s="228" t="s">
        <v>88</v>
      </c>
      <c r="AY165" s="16" t="s">
        <v>158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86</v>
      </c>
      <c r="BK165" s="229">
        <f>ROUND(I165*H165,2)</f>
        <v>0</v>
      </c>
      <c r="BL165" s="16" t="s">
        <v>165</v>
      </c>
      <c r="BM165" s="228" t="s">
        <v>1315</v>
      </c>
    </row>
    <row r="166" s="2" customFormat="1">
      <c r="A166" s="37"/>
      <c r="B166" s="38"/>
      <c r="C166" s="39"/>
      <c r="D166" s="230" t="s">
        <v>167</v>
      </c>
      <c r="E166" s="39"/>
      <c r="F166" s="231" t="s">
        <v>1316</v>
      </c>
      <c r="G166" s="39"/>
      <c r="H166" s="39"/>
      <c r="I166" s="232"/>
      <c r="J166" s="39"/>
      <c r="K166" s="39"/>
      <c r="L166" s="43"/>
      <c r="M166" s="233"/>
      <c r="N166" s="23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167</v>
      </c>
      <c r="AU166" s="16" t="s">
        <v>88</v>
      </c>
    </row>
    <row r="167" s="14" customFormat="1">
      <c r="A167" s="14"/>
      <c r="B167" s="246"/>
      <c r="C167" s="247"/>
      <c r="D167" s="230" t="s">
        <v>169</v>
      </c>
      <c r="E167" s="248" t="s">
        <v>1</v>
      </c>
      <c r="F167" s="249" t="s">
        <v>1317</v>
      </c>
      <c r="G167" s="247"/>
      <c r="H167" s="248" t="s">
        <v>1</v>
      </c>
      <c r="I167" s="250"/>
      <c r="J167" s="247"/>
      <c r="K167" s="247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169</v>
      </c>
      <c r="AU167" s="255" t="s">
        <v>88</v>
      </c>
      <c r="AV167" s="14" t="s">
        <v>86</v>
      </c>
      <c r="AW167" s="14" t="s">
        <v>33</v>
      </c>
      <c r="AX167" s="14" t="s">
        <v>78</v>
      </c>
      <c r="AY167" s="255" t="s">
        <v>158</v>
      </c>
    </row>
    <row r="168" s="14" customFormat="1">
      <c r="A168" s="14"/>
      <c r="B168" s="246"/>
      <c r="C168" s="247"/>
      <c r="D168" s="230" t="s">
        <v>169</v>
      </c>
      <c r="E168" s="248" t="s">
        <v>1</v>
      </c>
      <c r="F168" s="249" t="s">
        <v>2233</v>
      </c>
      <c r="G168" s="247"/>
      <c r="H168" s="248" t="s">
        <v>1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169</v>
      </c>
      <c r="AU168" s="255" t="s">
        <v>88</v>
      </c>
      <c r="AV168" s="14" t="s">
        <v>86</v>
      </c>
      <c r="AW168" s="14" t="s">
        <v>33</v>
      </c>
      <c r="AX168" s="14" t="s">
        <v>78</v>
      </c>
      <c r="AY168" s="255" t="s">
        <v>158</v>
      </c>
    </row>
    <row r="169" s="13" customFormat="1">
      <c r="A169" s="13"/>
      <c r="B169" s="235"/>
      <c r="C169" s="236"/>
      <c r="D169" s="230" t="s">
        <v>169</v>
      </c>
      <c r="E169" s="237" t="s">
        <v>1</v>
      </c>
      <c r="F169" s="238" t="s">
        <v>2234</v>
      </c>
      <c r="G169" s="236"/>
      <c r="H169" s="239">
        <v>17.280000000000001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169</v>
      </c>
      <c r="AU169" s="245" t="s">
        <v>88</v>
      </c>
      <c r="AV169" s="13" t="s">
        <v>88</v>
      </c>
      <c r="AW169" s="13" t="s">
        <v>33</v>
      </c>
      <c r="AX169" s="13" t="s">
        <v>78</v>
      </c>
      <c r="AY169" s="245" t="s">
        <v>158</v>
      </c>
    </row>
    <row r="170" s="13" customFormat="1">
      <c r="A170" s="13"/>
      <c r="B170" s="235"/>
      <c r="C170" s="236"/>
      <c r="D170" s="230" t="s">
        <v>169</v>
      </c>
      <c r="E170" s="236"/>
      <c r="F170" s="238" t="s">
        <v>2235</v>
      </c>
      <c r="G170" s="236"/>
      <c r="H170" s="239">
        <v>5.1840000000000002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169</v>
      </c>
      <c r="AU170" s="245" t="s">
        <v>88</v>
      </c>
      <c r="AV170" s="13" t="s">
        <v>88</v>
      </c>
      <c r="AW170" s="13" t="s">
        <v>4</v>
      </c>
      <c r="AX170" s="13" t="s">
        <v>86</v>
      </c>
      <c r="AY170" s="245" t="s">
        <v>158</v>
      </c>
    </row>
    <row r="171" s="2" customFormat="1" ht="21.75" customHeight="1">
      <c r="A171" s="37"/>
      <c r="B171" s="38"/>
      <c r="C171" s="217" t="s">
        <v>188</v>
      </c>
      <c r="D171" s="217" t="s">
        <v>160</v>
      </c>
      <c r="E171" s="218" t="s">
        <v>1320</v>
      </c>
      <c r="F171" s="219" t="s">
        <v>1321</v>
      </c>
      <c r="G171" s="220" t="s">
        <v>163</v>
      </c>
      <c r="H171" s="221">
        <v>6.9119999999999999</v>
      </c>
      <c r="I171" s="222"/>
      <c r="J171" s="223">
        <f>ROUND(I171*H171,2)</f>
        <v>0</v>
      </c>
      <c r="K171" s="219" t="s">
        <v>164</v>
      </c>
      <c r="L171" s="43"/>
      <c r="M171" s="224" t="s">
        <v>1</v>
      </c>
      <c r="N171" s="225" t="s">
        <v>43</v>
      </c>
      <c r="O171" s="90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165</v>
      </c>
      <c r="AT171" s="228" t="s">
        <v>160</v>
      </c>
      <c r="AU171" s="228" t="s">
        <v>88</v>
      </c>
      <c r="AY171" s="16" t="s">
        <v>158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86</v>
      </c>
      <c r="BK171" s="229">
        <f>ROUND(I171*H171,2)</f>
        <v>0</v>
      </c>
      <c r="BL171" s="16" t="s">
        <v>165</v>
      </c>
      <c r="BM171" s="228" t="s">
        <v>1322</v>
      </c>
    </row>
    <row r="172" s="2" customFormat="1">
      <c r="A172" s="37"/>
      <c r="B172" s="38"/>
      <c r="C172" s="39"/>
      <c r="D172" s="230" t="s">
        <v>167</v>
      </c>
      <c r="E172" s="39"/>
      <c r="F172" s="231" t="s">
        <v>1323</v>
      </c>
      <c r="G172" s="39"/>
      <c r="H172" s="39"/>
      <c r="I172" s="232"/>
      <c r="J172" s="39"/>
      <c r="K172" s="39"/>
      <c r="L172" s="43"/>
      <c r="M172" s="233"/>
      <c r="N172" s="234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167</v>
      </c>
      <c r="AU172" s="16" t="s">
        <v>88</v>
      </c>
    </row>
    <row r="173" s="14" customFormat="1">
      <c r="A173" s="14"/>
      <c r="B173" s="246"/>
      <c r="C173" s="247"/>
      <c r="D173" s="230" t="s">
        <v>169</v>
      </c>
      <c r="E173" s="248" t="s">
        <v>1</v>
      </c>
      <c r="F173" s="249" t="s">
        <v>1324</v>
      </c>
      <c r="G173" s="247"/>
      <c r="H173" s="248" t="s">
        <v>1</v>
      </c>
      <c r="I173" s="250"/>
      <c r="J173" s="247"/>
      <c r="K173" s="247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169</v>
      </c>
      <c r="AU173" s="255" t="s">
        <v>88</v>
      </c>
      <c r="AV173" s="14" t="s">
        <v>86</v>
      </c>
      <c r="AW173" s="14" t="s">
        <v>33</v>
      </c>
      <c r="AX173" s="14" t="s">
        <v>78</v>
      </c>
      <c r="AY173" s="255" t="s">
        <v>158</v>
      </c>
    </row>
    <row r="174" s="14" customFormat="1">
      <c r="A174" s="14"/>
      <c r="B174" s="246"/>
      <c r="C174" s="247"/>
      <c r="D174" s="230" t="s">
        <v>169</v>
      </c>
      <c r="E174" s="248" t="s">
        <v>1</v>
      </c>
      <c r="F174" s="249" t="s">
        <v>2233</v>
      </c>
      <c r="G174" s="247"/>
      <c r="H174" s="248" t="s">
        <v>1</v>
      </c>
      <c r="I174" s="250"/>
      <c r="J174" s="247"/>
      <c r="K174" s="247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169</v>
      </c>
      <c r="AU174" s="255" t="s">
        <v>88</v>
      </c>
      <c r="AV174" s="14" t="s">
        <v>86</v>
      </c>
      <c r="AW174" s="14" t="s">
        <v>33</v>
      </c>
      <c r="AX174" s="14" t="s">
        <v>78</v>
      </c>
      <c r="AY174" s="255" t="s">
        <v>158</v>
      </c>
    </row>
    <row r="175" s="13" customFormat="1">
      <c r="A175" s="13"/>
      <c r="B175" s="235"/>
      <c r="C175" s="236"/>
      <c r="D175" s="230" t="s">
        <v>169</v>
      </c>
      <c r="E175" s="237" t="s">
        <v>1</v>
      </c>
      <c r="F175" s="238" t="s">
        <v>2234</v>
      </c>
      <c r="G175" s="236"/>
      <c r="H175" s="239">
        <v>17.280000000000001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169</v>
      </c>
      <c r="AU175" s="245" t="s">
        <v>88</v>
      </c>
      <c r="AV175" s="13" t="s">
        <v>88</v>
      </c>
      <c r="AW175" s="13" t="s">
        <v>33</v>
      </c>
      <c r="AX175" s="13" t="s">
        <v>78</v>
      </c>
      <c r="AY175" s="245" t="s">
        <v>158</v>
      </c>
    </row>
    <row r="176" s="13" customFormat="1">
      <c r="A176" s="13"/>
      <c r="B176" s="235"/>
      <c r="C176" s="236"/>
      <c r="D176" s="230" t="s">
        <v>169</v>
      </c>
      <c r="E176" s="236"/>
      <c r="F176" s="238" t="s">
        <v>2236</v>
      </c>
      <c r="G176" s="236"/>
      <c r="H176" s="239">
        <v>6.9119999999999999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169</v>
      </c>
      <c r="AU176" s="245" t="s">
        <v>88</v>
      </c>
      <c r="AV176" s="13" t="s">
        <v>88</v>
      </c>
      <c r="AW176" s="13" t="s">
        <v>4</v>
      </c>
      <c r="AX176" s="13" t="s">
        <v>86</v>
      </c>
      <c r="AY176" s="245" t="s">
        <v>158</v>
      </c>
    </row>
    <row r="177" s="2" customFormat="1" ht="21.75" customHeight="1">
      <c r="A177" s="37"/>
      <c r="B177" s="38"/>
      <c r="C177" s="217" t="s">
        <v>196</v>
      </c>
      <c r="D177" s="217" t="s">
        <v>160</v>
      </c>
      <c r="E177" s="218" t="s">
        <v>1326</v>
      </c>
      <c r="F177" s="219" t="s">
        <v>1327</v>
      </c>
      <c r="G177" s="220" t="s">
        <v>163</v>
      </c>
      <c r="H177" s="221">
        <v>4.3200000000000003</v>
      </c>
      <c r="I177" s="222"/>
      <c r="J177" s="223">
        <f>ROUND(I177*H177,2)</f>
        <v>0</v>
      </c>
      <c r="K177" s="219" t="s">
        <v>164</v>
      </c>
      <c r="L177" s="43"/>
      <c r="M177" s="224" t="s">
        <v>1</v>
      </c>
      <c r="N177" s="225" t="s">
        <v>43</v>
      </c>
      <c r="O177" s="90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165</v>
      </c>
      <c r="AT177" s="228" t="s">
        <v>160</v>
      </c>
      <c r="AU177" s="228" t="s">
        <v>88</v>
      </c>
      <c r="AY177" s="16" t="s">
        <v>158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86</v>
      </c>
      <c r="BK177" s="229">
        <f>ROUND(I177*H177,2)</f>
        <v>0</v>
      </c>
      <c r="BL177" s="16" t="s">
        <v>165</v>
      </c>
      <c r="BM177" s="228" t="s">
        <v>1328</v>
      </c>
    </row>
    <row r="178" s="2" customFormat="1">
      <c r="A178" s="37"/>
      <c r="B178" s="38"/>
      <c r="C178" s="39"/>
      <c r="D178" s="230" t="s">
        <v>167</v>
      </c>
      <c r="E178" s="39"/>
      <c r="F178" s="231" t="s">
        <v>1329</v>
      </c>
      <c r="G178" s="39"/>
      <c r="H178" s="39"/>
      <c r="I178" s="232"/>
      <c r="J178" s="39"/>
      <c r="K178" s="39"/>
      <c r="L178" s="43"/>
      <c r="M178" s="233"/>
      <c r="N178" s="23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167</v>
      </c>
      <c r="AU178" s="16" t="s">
        <v>88</v>
      </c>
    </row>
    <row r="179" s="14" customFormat="1">
      <c r="A179" s="14"/>
      <c r="B179" s="246"/>
      <c r="C179" s="247"/>
      <c r="D179" s="230" t="s">
        <v>169</v>
      </c>
      <c r="E179" s="248" t="s">
        <v>1</v>
      </c>
      <c r="F179" s="249" t="s">
        <v>1330</v>
      </c>
      <c r="G179" s="247"/>
      <c r="H179" s="248" t="s">
        <v>1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169</v>
      </c>
      <c r="AU179" s="255" t="s">
        <v>88</v>
      </c>
      <c r="AV179" s="14" t="s">
        <v>86</v>
      </c>
      <c r="AW179" s="14" t="s">
        <v>33</v>
      </c>
      <c r="AX179" s="14" t="s">
        <v>78</v>
      </c>
      <c r="AY179" s="255" t="s">
        <v>158</v>
      </c>
    </row>
    <row r="180" s="14" customFormat="1">
      <c r="A180" s="14"/>
      <c r="B180" s="246"/>
      <c r="C180" s="247"/>
      <c r="D180" s="230" t="s">
        <v>169</v>
      </c>
      <c r="E180" s="248" t="s">
        <v>1</v>
      </c>
      <c r="F180" s="249" t="s">
        <v>2233</v>
      </c>
      <c r="G180" s="247"/>
      <c r="H180" s="248" t="s">
        <v>1</v>
      </c>
      <c r="I180" s="250"/>
      <c r="J180" s="247"/>
      <c r="K180" s="247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169</v>
      </c>
      <c r="AU180" s="255" t="s">
        <v>88</v>
      </c>
      <c r="AV180" s="14" t="s">
        <v>86</v>
      </c>
      <c r="AW180" s="14" t="s">
        <v>33</v>
      </c>
      <c r="AX180" s="14" t="s">
        <v>78</v>
      </c>
      <c r="AY180" s="255" t="s">
        <v>158</v>
      </c>
    </row>
    <row r="181" s="13" customFormat="1">
      <c r="A181" s="13"/>
      <c r="B181" s="235"/>
      <c r="C181" s="236"/>
      <c r="D181" s="230" t="s">
        <v>169</v>
      </c>
      <c r="E181" s="237" t="s">
        <v>1</v>
      </c>
      <c r="F181" s="238" t="s">
        <v>2234</v>
      </c>
      <c r="G181" s="236"/>
      <c r="H181" s="239">
        <v>17.280000000000001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169</v>
      </c>
      <c r="AU181" s="245" t="s">
        <v>88</v>
      </c>
      <c r="AV181" s="13" t="s">
        <v>88</v>
      </c>
      <c r="AW181" s="13" t="s">
        <v>33</v>
      </c>
      <c r="AX181" s="13" t="s">
        <v>78</v>
      </c>
      <c r="AY181" s="245" t="s">
        <v>158</v>
      </c>
    </row>
    <row r="182" s="13" customFormat="1">
      <c r="A182" s="13"/>
      <c r="B182" s="235"/>
      <c r="C182" s="236"/>
      <c r="D182" s="230" t="s">
        <v>169</v>
      </c>
      <c r="E182" s="236"/>
      <c r="F182" s="238" t="s">
        <v>2237</v>
      </c>
      <c r="G182" s="236"/>
      <c r="H182" s="239">
        <v>4.3200000000000003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169</v>
      </c>
      <c r="AU182" s="245" t="s">
        <v>88</v>
      </c>
      <c r="AV182" s="13" t="s">
        <v>88</v>
      </c>
      <c r="AW182" s="13" t="s">
        <v>4</v>
      </c>
      <c r="AX182" s="13" t="s">
        <v>86</v>
      </c>
      <c r="AY182" s="245" t="s">
        <v>158</v>
      </c>
    </row>
    <row r="183" s="2" customFormat="1" ht="21.75" customHeight="1">
      <c r="A183" s="37"/>
      <c r="B183" s="38"/>
      <c r="C183" s="217" t="s">
        <v>205</v>
      </c>
      <c r="D183" s="217" t="s">
        <v>160</v>
      </c>
      <c r="E183" s="218" t="s">
        <v>1332</v>
      </c>
      <c r="F183" s="219" t="s">
        <v>1333</v>
      </c>
      <c r="G183" s="220" t="s">
        <v>163</v>
      </c>
      <c r="H183" s="221">
        <v>0.86399999999999999</v>
      </c>
      <c r="I183" s="222"/>
      <c r="J183" s="223">
        <f>ROUND(I183*H183,2)</f>
        <v>0</v>
      </c>
      <c r="K183" s="219" t="s">
        <v>164</v>
      </c>
      <c r="L183" s="43"/>
      <c r="M183" s="224" t="s">
        <v>1</v>
      </c>
      <c r="N183" s="225" t="s">
        <v>43</v>
      </c>
      <c r="O183" s="90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165</v>
      </c>
      <c r="AT183" s="228" t="s">
        <v>160</v>
      </c>
      <c r="AU183" s="228" t="s">
        <v>88</v>
      </c>
      <c r="AY183" s="16" t="s">
        <v>158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86</v>
      </c>
      <c r="BK183" s="229">
        <f>ROUND(I183*H183,2)</f>
        <v>0</v>
      </c>
      <c r="BL183" s="16" t="s">
        <v>165</v>
      </c>
      <c r="BM183" s="228" t="s">
        <v>1334</v>
      </c>
    </row>
    <row r="184" s="2" customFormat="1">
      <c r="A184" s="37"/>
      <c r="B184" s="38"/>
      <c r="C184" s="39"/>
      <c r="D184" s="230" t="s">
        <v>167</v>
      </c>
      <c r="E184" s="39"/>
      <c r="F184" s="231" t="s">
        <v>1335</v>
      </c>
      <c r="G184" s="39"/>
      <c r="H184" s="39"/>
      <c r="I184" s="232"/>
      <c r="J184" s="39"/>
      <c r="K184" s="39"/>
      <c r="L184" s="43"/>
      <c r="M184" s="233"/>
      <c r="N184" s="234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167</v>
      </c>
      <c r="AU184" s="16" t="s">
        <v>88</v>
      </c>
    </row>
    <row r="185" s="14" customFormat="1">
      <c r="A185" s="14"/>
      <c r="B185" s="246"/>
      <c r="C185" s="247"/>
      <c r="D185" s="230" t="s">
        <v>169</v>
      </c>
      <c r="E185" s="248" t="s">
        <v>1</v>
      </c>
      <c r="F185" s="249" t="s">
        <v>1336</v>
      </c>
      <c r="G185" s="247"/>
      <c r="H185" s="248" t="s">
        <v>1</v>
      </c>
      <c r="I185" s="250"/>
      <c r="J185" s="247"/>
      <c r="K185" s="247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169</v>
      </c>
      <c r="AU185" s="255" t="s">
        <v>88</v>
      </c>
      <c r="AV185" s="14" t="s">
        <v>86</v>
      </c>
      <c r="AW185" s="14" t="s">
        <v>33</v>
      </c>
      <c r="AX185" s="14" t="s">
        <v>78</v>
      </c>
      <c r="AY185" s="255" t="s">
        <v>158</v>
      </c>
    </row>
    <row r="186" s="14" customFormat="1">
      <c r="A186" s="14"/>
      <c r="B186" s="246"/>
      <c r="C186" s="247"/>
      <c r="D186" s="230" t="s">
        <v>169</v>
      </c>
      <c r="E186" s="248" t="s">
        <v>1</v>
      </c>
      <c r="F186" s="249" t="s">
        <v>2233</v>
      </c>
      <c r="G186" s="247"/>
      <c r="H186" s="248" t="s">
        <v>1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169</v>
      </c>
      <c r="AU186" s="255" t="s">
        <v>88</v>
      </c>
      <c r="AV186" s="14" t="s">
        <v>86</v>
      </c>
      <c r="AW186" s="14" t="s">
        <v>33</v>
      </c>
      <c r="AX186" s="14" t="s">
        <v>78</v>
      </c>
      <c r="AY186" s="255" t="s">
        <v>158</v>
      </c>
    </row>
    <row r="187" s="13" customFormat="1">
      <c r="A187" s="13"/>
      <c r="B187" s="235"/>
      <c r="C187" s="236"/>
      <c r="D187" s="230" t="s">
        <v>169</v>
      </c>
      <c r="E187" s="237" t="s">
        <v>1</v>
      </c>
      <c r="F187" s="238" t="s">
        <v>2234</v>
      </c>
      <c r="G187" s="236"/>
      <c r="H187" s="239">
        <v>17.280000000000001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169</v>
      </c>
      <c r="AU187" s="245" t="s">
        <v>88</v>
      </c>
      <c r="AV187" s="13" t="s">
        <v>88</v>
      </c>
      <c r="AW187" s="13" t="s">
        <v>33</v>
      </c>
      <c r="AX187" s="13" t="s">
        <v>78</v>
      </c>
      <c r="AY187" s="245" t="s">
        <v>158</v>
      </c>
    </row>
    <row r="188" s="13" customFormat="1">
      <c r="A188" s="13"/>
      <c r="B188" s="235"/>
      <c r="C188" s="236"/>
      <c r="D188" s="230" t="s">
        <v>169</v>
      </c>
      <c r="E188" s="236"/>
      <c r="F188" s="238" t="s">
        <v>2238</v>
      </c>
      <c r="G188" s="236"/>
      <c r="H188" s="239">
        <v>0.86399999999999999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169</v>
      </c>
      <c r="AU188" s="245" t="s">
        <v>88</v>
      </c>
      <c r="AV188" s="13" t="s">
        <v>88</v>
      </c>
      <c r="AW188" s="13" t="s">
        <v>4</v>
      </c>
      <c r="AX188" s="13" t="s">
        <v>86</v>
      </c>
      <c r="AY188" s="245" t="s">
        <v>158</v>
      </c>
    </row>
    <row r="189" s="2" customFormat="1" ht="16.5" customHeight="1">
      <c r="A189" s="37"/>
      <c r="B189" s="38"/>
      <c r="C189" s="217" t="s">
        <v>213</v>
      </c>
      <c r="D189" s="217" t="s">
        <v>160</v>
      </c>
      <c r="E189" s="218" t="s">
        <v>1338</v>
      </c>
      <c r="F189" s="219" t="s">
        <v>1339</v>
      </c>
      <c r="G189" s="220" t="s">
        <v>163</v>
      </c>
      <c r="H189" s="221">
        <v>3.456</v>
      </c>
      <c r="I189" s="222"/>
      <c r="J189" s="223">
        <f>ROUND(I189*H189,2)</f>
        <v>0</v>
      </c>
      <c r="K189" s="219" t="s">
        <v>164</v>
      </c>
      <c r="L189" s="43"/>
      <c r="M189" s="224" t="s">
        <v>1</v>
      </c>
      <c r="N189" s="225" t="s">
        <v>43</v>
      </c>
      <c r="O189" s="90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165</v>
      </c>
      <c r="AT189" s="228" t="s">
        <v>160</v>
      </c>
      <c r="AU189" s="228" t="s">
        <v>88</v>
      </c>
      <c r="AY189" s="16" t="s">
        <v>158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86</v>
      </c>
      <c r="BK189" s="229">
        <f>ROUND(I189*H189,2)</f>
        <v>0</v>
      </c>
      <c r="BL189" s="16" t="s">
        <v>165</v>
      </c>
      <c r="BM189" s="228" t="s">
        <v>1340</v>
      </c>
    </row>
    <row r="190" s="2" customFormat="1">
      <c r="A190" s="37"/>
      <c r="B190" s="38"/>
      <c r="C190" s="39"/>
      <c r="D190" s="230" t="s">
        <v>167</v>
      </c>
      <c r="E190" s="39"/>
      <c r="F190" s="231" t="s">
        <v>1341</v>
      </c>
      <c r="G190" s="39"/>
      <c r="H190" s="39"/>
      <c r="I190" s="232"/>
      <c r="J190" s="39"/>
      <c r="K190" s="39"/>
      <c r="L190" s="43"/>
      <c r="M190" s="233"/>
      <c r="N190" s="234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167</v>
      </c>
      <c r="AU190" s="16" t="s">
        <v>88</v>
      </c>
    </row>
    <row r="191" s="14" customFormat="1">
      <c r="A191" s="14"/>
      <c r="B191" s="246"/>
      <c r="C191" s="247"/>
      <c r="D191" s="230" t="s">
        <v>169</v>
      </c>
      <c r="E191" s="248" t="s">
        <v>1</v>
      </c>
      <c r="F191" s="249" t="s">
        <v>1342</v>
      </c>
      <c r="G191" s="247"/>
      <c r="H191" s="248" t="s">
        <v>1</v>
      </c>
      <c r="I191" s="250"/>
      <c r="J191" s="247"/>
      <c r="K191" s="247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169</v>
      </c>
      <c r="AU191" s="255" t="s">
        <v>88</v>
      </c>
      <c r="AV191" s="14" t="s">
        <v>86</v>
      </c>
      <c r="AW191" s="14" t="s">
        <v>33</v>
      </c>
      <c r="AX191" s="14" t="s">
        <v>78</v>
      </c>
      <c r="AY191" s="255" t="s">
        <v>158</v>
      </c>
    </row>
    <row r="192" s="14" customFormat="1">
      <c r="A192" s="14"/>
      <c r="B192" s="246"/>
      <c r="C192" s="247"/>
      <c r="D192" s="230" t="s">
        <v>169</v>
      </c>
      <c r="E192" s="248" t="s">
        <v>1</v>
      </c>
      <c r="F192" s="249" t="s">
        <v>2233</v>
      </c>
      <c r="G192" s="247"/>
      <c r="H192" s="248" t="s">
        <v>1</v>
      </c>
      <c r="I192" s="250"/>
      <c r="J192" s="247"/>
      <c r="K192" s="247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169</v>
      </c>
      <c r="AU192" s="255" t="s">
        <v>88</v>
      </c>
      <c r="AV192" s="14" t="s">
        <v>86</v>
      </c>
      <c r="AW192" s="14" t="s">
        <v>33</v>
      </c>
      <c r="AX192" s="14" t="s">
        <v>78</v>
      </c>
      <c r="AY192" s="255" t="s">
        <v>158</v>
      </c>
    </row>
    <row r="193" s="13" customFormat="1">
      <c r="A193" s="13"/>
      <c r="B193" s="235"/>
      <c r="C193" s="236"/>
      <c r="D193" s="230" t="s">
        <v>169</v>
      </c>
      <c r="E193" s="237" t="s">
        <v>1</v>
      </c>
      <c r="F193" s="238" t="s">
        <v>2234</v>
      </c>
      <c r="G193" s="236"/>
      <c r="H193" s="239">
        <v>17.280000000000001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169</v>
      </c>
      <c r="AU193" s="245" t="s">
        <v>88</v>
      </c>
      <c r="AV193" s="13" t="s">
        <v>88</v>
      </c>
      <c r="AW193" s="13" t="s">
        <v>33</v>
      </c>
      <c r="AX193" s="13" t="s">
        <v>78</v>
      </c>
      <c r="AY193" s="245" t="s">
        <v>158</v>
      </c>
    </row>
    <row r="194" s="13" customFormat="1">
      <c r="A194" s="13"/>
      <c r="B194" s="235"/>
      <c r="C194" s="236"/>
      <c r="D194" s="230" t="s">
        <v>169</v>
      </c>
      <c r="E194" s="236"/>
      <c r="F194" s="238" t="s">
        <v>2239</v>
      </c>
      <c r="G194" s="236"/>
      <c r="H194" s="239">
        <v>3.456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169</v>
      </c>
      <c r="AU194" s="245" t="s">
        <v>88</v>
      </c>
      <c r="AV194" s="13" t="s">
        <v>88</v>
      </c>
      <c r="AW194" s="13" t="s">
        <v>4</v>
      </c>
      <c r="AX194" s="13" t="s">
        <v>86</v>
      </c>
      <c r="AY194" s="245" t="s">
        <v>158</v>
      </c>
    </row>
    <row r="195" s="2" customFormat="1" ht="16.5" customHeight="1">
      <c r="A195" s="37"/>
      <c r="B195" s="38"/>
      <c r="C195" s="217" t="s">
        <v>223</v>
      </c>
      <c r="D195" s="217" t="s">
        <v>160</v>
      </c>
      <c r="E195" s="218" t="s">
        <v>214</v>
      </c>
      <c r="F195" s="219" t="s">
        <v>215</v>
      </c>
      <c r="G195" s="220" t="s">
        <v>163</v>
      </c>
      <c r="H195" s="221">
        <v>410.5</v>
      </c>
      <c r="I195" s="222"/>
      <c r="J195" s="223">
        <f>ROUND(I195*H195,2)</f>
        <v>0</v>
      </c>
      <c r="K195" s="219" t="s">
        <v>164</v>
      </c>
      <c r="L195" s="43"/>
      <c r="M195" s="224" t="s">
        <v>1</v>
      </c>
      <c r="N195" s="225" t="s">
        <v>43</v>
      </c>
      <c r="O195" s="90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8" t="s">
        <v>165</v>
      </c>
      <c r="AT195" s="228" t="s">
        <v>160</v>
      </c>
      <c r="AU195" s="228" t="s">
        <v>88</v>
      </c>
      <c r="AY195" s="16" t="s">
        <v>158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6" t="s">
        <v>86</v>
      </c>
      <c r="BK195" s="229">
        <f>ROUND(I195*H195,2)</f>
        <v>0</v>
      </c>
      <c r="BL195" s="16" t="s">
        <v>165</v>
      </c>
      <c r="BM195" s="228" t="s">
        <v>1344</v>
      </c>
    </row>
    <row r="196" s="2" customFormat="1">
      <c r="A196" s="37"/>
      <c r="B196" s="38"/>
      <c r="C196" s="39"/>
      <c r="D196" s="230" t="s">
        <v>167</v>
      </c>
      <c r="E196" s="39"/>
      <c r="F196" s="231" t="s">
        <v>217</v>
      </c>
      <c r="G196" s="39"/>
      <c r="H196" s="39"/>
      <c r="I196" s="232"/>
      <c r="J196" s="39"/>
      <c r="K196" s="39"/>
      <c r="L196" s="43"/>
      <c r="M196" s="233"/>
      <c r="N196" s="234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167</v>
      </c>
      <c r="AU196" s="16" t="s">
        <v>88</v>
      </c>
    </row>
    <row r="197" s="14" customFormat="1">
      <c r="A197" s="14"/>
      <c r="B197" s="246"/>
      <c r="C197" s="247"/>
      <c r="D197" s="230" t="s">
        <v>169</v>
      </c>
      <c r="E197" s="248" t="s">
        <v>1</v>
      </c>
      <c r="F197" s="249" t="s">
        <v>1345</v>
      </c>
      <c r="G197" s="247"/>
      <c r="H197" s="248" t="s">
        <v>1</v>
      </c>
      <c r="I197" s="250"/>
      <c r="J197" s="247"/>
      <c r="K197" s="247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169</v>
      </c>
      <c r="AU197" s="255" t="s">
        <v>88</v>
      </c>
      <c r="AV197" s="14" t="s">
        <v>86</v>
      </c>
      <c r="AW197" s="14" t="s">
        <v>33</v>
      </c>
      <c r="AX197" s="14" t="s">
        <v>78</v>
      </c>
      <c r="AY197" s="255" t="s">
        <v>158</v>
      </c>
    </row>
    <row r="198" s="13" customFormat="1">
      <c r="A198" s="13"/>
      <c r="B198" s="235"/>
      <c r="C198" s="236"/>
      <c r="D198" s="230" t="s">
        <v>169</v>
      </c>
      <c r="E198" s="237" t="s">
        <v>1</v>
      </c>
      <c r="F198" s="238" t="s">
        <v>2240</v>
      </c>
      <c r="G198" s="236"/>
      <c r="H198" s="239">
        <v>383.404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169</v>
      </c>
      <c r="AU198" s="245" t="s">
        <v>88</v>
      </c>
      <c r="AV198" s="13" t="s">
        <v>88</v>
      </c>
      <c r="AW198" s="13" t="s">
        <v>33</v>
      </c>
      <c r="AX198" s="13" t="s">
        <v>78</v>
      </c>
      <c r="AY198" s="245" t="s">
        <v>158</v>
      </c>
    </row>
    <row r="199" s="13" customFormat="1">
      <c r="A199" s="13"/>
      <c r="B199" s="235"/>
      <c r="C199" s="236"/>
      <c r="D199" s="230" t="s">
        <v>169</v>
      </c>
      <c r="E199" s="237" t="s">
        <v>1</v>
      </c>
      <c r="F199" s="238" t="s">
        <v>2241</v>
      </c>
      <c r="G199" s="236"/>
      <c r="H199" s="239">
        <v>12.096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169</v>
      </c>
      <c r="AU199" s="245" t="s">
        <v>88</v>
      </c>
      <c r="AV199" s="13" t="s">
        <v>88</v>
      </c>
      <c r="AW199" s="13" t="s">
        <v>33</v>
      </c>
      <c r="AX199" s="13" t="s">
        <v>78</v>
      </c>
      <c r="AY199" s="245" t="s">
        <v>158</v>
      </c>
    </row>
    <row r="200" s="14" customFormat="1">
      <c r="A200" s="14"/>
      <c r="B200" s="246"/>
      <c r="C200" s="247"/>
      <c r="D200" s="230" t="s">
        <v>169</v>
      </c>
      <c r="E200" s="248" t="s">
        <v>1</v>
      </c>
      <c r="F200" s="249" t="s">
        <v>2242</v>
      </c>
      <c r="G200" s="247"/>
      <c r="H200" s="248" t="s">
        <v>1</v>
      </c>
      <c r="I200" s="250"/>
      <c r="J200" s="247"/>
      <c r="K200" s="247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169</v>
      </c>
      <c r="AU200" s="255" t="s">
        <v>88</v>
      </c>
      <c r="AV200" s="14" t="s">
        <v>86</v>
      </c>
      <c r="AW200" s="14" t="s">
        <v>33</v>
      </c>
      <c r="AX200" s="14" t="s">
        <v>78</v>
      </c>
      <c r="AY200" s="255" t="s">
        <v>158</v>
      </c>
    </row>
    <row r="201" s="13" customFormat="1">
      <c r="A201" s="13"/>
      <c r="B201" s="235"/>
      <c r="C201" s="236"/>
      <c r="D201" s="230" t="s">
        <v>169</v>
      </c>
      <c r="E201" s="237" t="s">
        <v>1</v>
      </c>
      <c r="F201" s="238" t="s">
        <v>2243</v>
      </c>
      <c r="G201" s="236"/>
      <c r="H201" s="239">
        <v>15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169</v>
      </c>
      <c r="AU201" s="245" t="s">
        <v>88</v>
      </c>
      <c r="AV201" s="13" t="s">
        <v>88</v>
      </c>
      <c r="AW201" s="13" t="s">
        <v>33</v>
      </c>
      <c r="AX201" s="13" t="s">
        <v>78</v>
      </c>
      <c r="AY201" s="245" t="s">
        <v>158</v>
      </c>
    </row>
    <row r="202" s="2" customFormat="1" ht="16.5" customHeight="1">
      <c r="A202" s="37"/>
      <c r="B202" s="38"/>
      <c r="C202" s="217" t="s">
        <v>228</v>
      </c>
      <c r="D202" s="217" t="s">
        <v>160</v>
      </c>
      <c r="E202" s="218" t="s">
        <v>224</v>
      </c>
      <c r="F202" s="219" t="s">
        <v>225</v>
      </c>
      <c r="G202" s="220" t="s">
        <v>163</v>
      </c>
      <c r="H202" s="221">
        <v>169.5</v>
      </c>
      <c r="I202" s="222"/>
      <c r="J202" s="223">
        <f>ROUND(I202*H202,2)</f>
        <v>0</v>
      </c>
      <c r="K202" s="219" t="s">
        <v>164</v>
      </c>
      <c r="L202" s="43"/>
      <c r="M202" s="224" t="s">
        <v>1</v>
      </c>
      <c r="N202" s="225" t="s">
        <v>43</v>
      </c>
      <c r="O202" s="90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8" t="s">
        <v>165</v>
      </c>
      <c r="AT202" s="228" t="s">
        <v>160</v>
      </c>
      <c r="AU202" s="228" t="s">
        <v>88</v>
      </c>
      <c r="AY202" s="16" t="s">
        <v>158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6" t="s">
        <v>86</v>
      </c>
      <c r="BK202" s="229">
        <f>ROUND(I202*H202,2)</f>
        <v>0</v>
      </c>
      <c r="BL202" s="16" t="s">
        <v>165</v>
      </c>
      <c r="BM202" s="228" t="s">
        <v>1353</v>
      </c>
    </row>
    <row r="203" s="2" customFormat="1">
      <c r="A203" s="37"/>
      <c r="B203" s="38"/>
      <c r="C203" s="39"/>
      <c r="D203" s="230" t="s">
        <v>167</v>
      </c>
      <c r="E203" s="39"/>
      <c r="F203" s="231" t="s">
        <v>227</v>
      </c>
      <c r="G203" s="39"/>
      <c r="H203" s="39"/>
      <c r="I203" s="232"/>
      <c r="J203" s="39"/>
      <c r="K203" s="39"/>
      <c r="L203" s="43"/>
      <c r="M203" s="233"/>
      <c r="N203" s="234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167</v>
      </c>
      <c r="AU203" s="16" t="s">
        <v>88</v>
      </c>
    </row>
    <row r="204" s="14" customFormat="1">
      <c r="A204" s="14"/>
      <c r="B204" s="246"/>
      <c r="C204" s="247"/>
      <c r="D204" s="230" t="s">
        <v>169</v>
      </c>
      <c r="E204" s="248" t="s">
        <v>1</v>
      </c>
      <c r="F204" s="249" t="s">
        <v>1354</v>
      </c>
      <c r="G204" s="247"/>
      <c r="H204" s="248" t="s">
        <v>1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169</v>
      </c>
      <c r="AU204" s="255" t="s">
        <v>88</v>
      </c>
      <c r="AV204" s="14" t="s">
        <v>86</v>
      </c>
      <c r="AW204" s="14" t="s">
        <v>33</v>
      </c>
      <c r="AX204" s="14" t="s">
        <v>78</v>
      </c>
      <c r="AY204" s="255" t="s">
        <v>158</v>
      </c>
    </row>
    <row r="205" s="13" customFormat="1">
      <c r="A205" s="13"/>
      <c r="B205" s="235"/>
      <c r="C205" s="236"/>
      <c r="D205" s="230" t="s">
        <v>169</v>
      </c>
      <c r="E205" s="237" t="s">
        <v>1</v>
      </c>
      <c r="F205" s="238" t="s">
        <v>2244</v>
      </c>
      <c r="G205" s="236"/>
      <c r="H205" s="239">
        <v>169.5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169</v>
      </c>
      <c r="AU205" s="245" t="s">
        <v>88</v>
      </c>
      <c r="AV205" s="13" t="s">
        <v>88</v>
      </c>
      <c r="AW205" s="13" t="s">
        <v>33</v>
      </c>
      <c r="AX205" s="13" t="s">
        <v>78</v>
      </c>
      <c r="AY205" s="245" t="s">
        <v>158</v>
      </c>
    </row>
    <row r="206" s="2" customFormat="1" ht="16.5" customHeight="1">
      <c r="A206" s="37"/>
      <c r="B206" s="38"/>
      <c r="C206" s="217" t="s">
        <v>237</v>
      </c>
      <c r="D206" s="217" t="s">
        <v>160</v>
      </c>
      <c r="E206" s="218" t="s">
        <v>238</v>
      </c>
      <c r="F206" s="219" t="s">
        <v>239</v>
      </c>
      <c r="G206" s="220" t="s">
        <v>163</v>
      </c>
      <c r="H206" s="221">
        <v>580</v>
      </c>
      <c r="I206" s="222"/>
      <c r="J206" s="223">
        <f>ROUND(I206*H206,2)</f>
        <v>0</v>
      </c>
      <c r="K206" s="219" t="s">
        <v>164</v>
      </c>
      <c r="L206" s="43"/>
      <c r="M206" s="224" t="s">
        <v>1</v>
      </c>
      <c r="N206" s="225" t="s">
        <v>43</v>
      </c>
      <c r="O206" s="90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8" t="s">
        <v>165</v>
      </c>
      <c r="AT206" s="228" t="s">
        <v>160</v>
      </c>
      <c r="AU206" s="228" t="s">
        <v>88</v>
      </c>
      <c r="AY206" s="16" t="s">
        <v>158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6" t="s">
        <v>86</v>
      </c>
      <c r="BK206" s="229">
        <f>ROUND(I206*H206,2)</f>
        <v>0</v>
      </c>
      <c r="BL206" s="16" t="s">
        <v>165</v>
      </c>
      <c r="BM206" s="228" t="s">
        <v>1356</v>
      </c>
    </row>
    <row r="207" s="2" customFormat="1">
      <c r="A207" s="37"/>
      <c r="B207" s="38"/>
      <c r="C207" s="39"/>
      <c r="D207" s="230" t="s">
        <v>167</v>
      </c>
      <c r="E207" s="39"/>
      <c r="F207" s="231" t="s">
        <v>241</v>
      </c>
      <c r="G207" s="39"/>
      <c r="H207" s="39"/>
      <c r="I207" s="232"/>
      <c r="J207" s="39"/>
      <c r="K207" s="39"/>
      <c r="L207" s="43"/>
      <c r="M207" s="233"/>
      <c r="N207" s="234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167</v>
      </c>
      <c r="AU207" s="16" t="s">
        <v>88</v>
      </c>
    </row>
    <row r="208" s="13" customFormat="1">
      <c r="A208" s="13"/>
      <c r="B208" s="235"/>
      <c r="C208" s="236"/>
      <c r="D208" s="230" t="s">
        <v>169</v>
      </c>
      <c r="E208" s="237" t="s">
        <v>1</v>
      </c>
      <c r="F208" s="238" t="s">
        <v>2245</v>
      </c>
      <c r="G208" s="236"/>
      <c r="H208" s="239">
        <v>580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169</v>
      </c>
      <c r="AU208" s="245" t="s">
        <v>88</v>
      </c>
      <c r="AV208" s="13" t="s">
        <v>88</v>
      </c>
      <c r="AW208" s="13" t="s">
        <v>33</v>
      </c>
      <c r="AX208" s="13" t="s">
        <v>78</v>
      </c>
      <c r="AY208" s="245" t="s">
        <v>158</v>
      </c>
    </row>
    <row r="209" s="2" customFormat="1" ht="16.5" customHeight="1">
      <c r="A209" s="37"/>
      <c r="B209" s="38"/>
      <c r="C209" s="217" t="s">
        <v>243</v>
      </c>
      <c r="D209" s="217" t="s">
        <v>160</v>
      </c>
      <c r="E209" s="218" t="s">
        <v>229</v>
      </c>
      <c r="F209" s="219" t="s">
        <v>230</v>
      </c>
      <c r="G209" s="220" t="s">
        <v>231</v>
      </c>
      <c r="H209" s="221">
        <v>1044</v>
      </c>
      <c r="I209" s="222"/>
      <c r="J209" s="223">
        <f>ROUND(I209*H209,2)</f>
        <v>0</v>
      </c>
      <c r="K209" s="219" t="s">
        <v>164</v>
      </c>
      <c r="L209" s="43"/>
      <c r="M209" s="224" t="s">
        <v>1</v>
      </c>
      <c r="N209" s="225" t="s">
        <v>43</v>
      </c>
      <c r="O209" s="90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8" t="s">
        <v>165</v>
      </c>
      <c r="AT209" s="228" t="s">
        <v>160</v>
      </c>
      <c r="AU209" s="228" t="s">
        <v>88</v>
      </c>
      <c r="AY209" s="16" t="s">
        <v>158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6" t="s">
        <v>86</v>
      </c>
      <c r="BK209" s="229">
        <f>ROUND(I209*H209,2)</f>
        <v>0</v>
      </c>
      <c r="BL209" s="16" t="s">
        <v>165</v>
      </c>
      <c r="BM209" s="228" t="s">
        <v>1358</v>
      </c>
    </row>
    <row r="210" s="2" customFormat="1">
      <c r="A210" s="37"/>
      <c r="B210" s="38"/>
      <c r="C210" s="39"/>
      <c r="D210" s="230" t="s">
        <v>167</v>
      </c>
      <c r="E210" s="39"/>
      <c r="F210" s="231" t="s">
        <v>233</v>
      </c>
      <c r="G210" s="39"/>
      <c r="H210" s="39"/>
      <c r="I210" s="232"/>
      <c r="J210" s="39"/>
      <c r="K210" s="39"/>
      <c r="L210" s="43"/>
      <c r="M210" s="233"/>
      <c r="N210" s="234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167</v>
      </c>
      <c r="AU210" s="16" t="s">
        <v>88</v>
      </c>
    </row>
    <row r="211" s="13" customFormat="1">
      <c r="A211" s="13"/>
      <c r="B211" s="235"/>
      <c r="C211" s="236"/>
      <c r="D211" s="230" t="s">
        <v>169</v>
      </c>
      <c r="E211" s="236"/>
      <c r="F211" s="238" t="s">
        <v>2246</v>
      </c>
      <c r="G211" s="236"/>
      <c r="H211" s="239">
        <v>1044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169</v>
      </c>
      <c r="AU211" s="245" t="s">
        <v>88</v>
      </c>
      <c r="AV211" s="13" t="s">
        <v>88</v>
      </c>
      <c r="AW211" s="13" t="s">
        <v>4</v>
      </c>
      <c r="AX211" s="13" t="s">
        <v>86</v>
      </c>
      <c r="AY211" s="245" t="s">
        <v>158</v>
      </c>
    </row>
    <row r="212" s="2" customFormat="1" ht="16.5" customHeight="1">
      <c r="A212" s="37"/>
      <c r="B212" s="38"/>
      <c r="C212" s="217" t="s">
        <v>254</v>
      </c>
      <c r="D212" s="217" t="s">
        <v>160</v>
      </c>
      <c r="E212" s="218" t="s">
        <v>214</v>
      </c>
      <c r="F212" s="219" t="s">
        <v>215</v>
      </c>
      <c r="G212" s="220" t="s">
        <v>163</v>
      </c>
      <c r="H212" s="221">
        <v>17.280000000000001</v>
      </c>
      <c r="I212" s="222"/>
      <c r="J212" s="223">
        <f>ROUND(I212*H212,2)</f>
        <v>0</v>
      </c>
      <c r="K212" s="219" t="s">
        <v>164</v>
      </c>
      <c r="L212" s="43"/>
      <c r="M212" s="224" t="s">
        <v>1</v>
      </c>
      <c r="N212" s="225" t="s">
        <v>43</v>
      </c>
      <c r="O212" s="90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8" t="s">
        <v>165</v>
      </c>
      <c r="AT212" s="228" t="s">
        <v>160</v>
      </c>
      <c r="AU212" s="228" t="s">
        <v>88</v>
      </c>
      <c r="AY212" s="16" t="s">
        <v>158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6" t="s">
        <v>86</v>
      </c>
      <c r="BK212" s="229">
        <f>ROUND(I212*H212,2)</f>
        <v>0</v>
      </c>
      <c r="BL212" s="16" t="s">
        <v>165</v>
      </c>
      <c r="BM212" s="228" t="s">
        <v>1365</v>
      </c>
    </row>
    <row r="213" s="2" customFormat="1">
      <c r="A213" s="37"/>
      <c r="B213" s="38"/>
      <c r="C213" s="39"/>
      <c r="D213" s="230" t="s">
        <v>167</v>
      </c>
      <c r="E213" s="39"/>
      <c r="F213" s="231" t="s">
        <v>217</v>
      </c>
      <c r="G213" s="39"/>
      <c r="H213" s="39"/>
      <c r="I213" s="232"/>
      <c r="J213" s="39"/>
      <c r="K213" s="39"/>
      <c r="L213" s="43"/>
      <c r="M213" s="233"/>
      <c r="N213" s="234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167</v>
      </c>
      <c r="AU213" s="16" t="s">
        <v>88</v>
      </c>
    </row>
    <row r="214" s="14" customFormat="1">
      <c r="A214" s="14"/>
      <c r="B214" s="246"/>
      <c r="C214" s="247"/>
      <c r="D214" s="230" t="s">
        <v>169</v>
      </c>
      <c r="E214" s="248" t="s">
        <v>1</v>
      </c>
      <c r="F214" s="249" t="s">
        <v>1366</v>
      </c>
      <c r="G214" s="247"/>
      <c r="H214" s="248" t="s">
        <v>1</v>
      </c>
      <c r="I214" s="250"/>
      <c r="J214" s="247"/>
      <c r="K214" s="247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169</v>
      </c>
      <c r="AU214" s="255" t="s">
        <v>88</v>
      </c>
      <c r="AV214" s="14" t="s">
        <v>86</v>
      </c>
      <c r="AW214" s="14" t="s">
        <v>33</v>
      </c>
      <c r="AX214" s="14" t="s">
        <v>78</v>
      </c>
      <c r="AY214" s="255" t="s">
        <v>158</v>
      </c>
    </row>
    <row r="215" s="14" customFormat="1">
      <c r="A215" s="14"/>
      <c r="B215" s="246"/>
      <c r="C215" s="247"/>
      <c r="D215" s="230" t="s">
        <v>169</v>
      </c>
      <c r="E215" s="248" t="s">
        <v>1</v>
      </c>
      <c r="F215" s="249" t="s">
        <v>2247</v>
      </c>
      <c r="G215" s="247"/>
      <c r="H215" s="248" t="s">
        <v>1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169</v>
      </c>
      <c r="AU215" s="255" t="s">
        <v>88</v>
      </c>
      <c r="AV215" s="14" t="s">
        <v>86</v>
      </c>
      <c r="AW215" s="14" t="s">
        <v>33</v>
      </c>
      <c r="AX215" s="14" t="s">
        <v>78</v>
      </c>
      <c r="AY215" s="255" t="s">
        <v>158</v>
      </c>
    </row>
    <row r="216" s="13" customFormat="1">
      <c r="A216" s="13"/>
      <c r="B216" s="235"/>
      <c r="C216" s="236"/>
      <c r="D216" s="230" t="s">
        <v>169</v>
      </c>
      <c r="E216" s="237" t="s">
        <v>1</v>
      </c>
      <c r="F216" s="238" t="s">
        <v>2248</v>
      </c>
      <c r="G216" s="236"/>
      <c r="H216" s="239">
        <v>17.280000000000001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169</v>
      </c>
      <c r="AU216" s="245" t="s">
        <v>88</v>
      </c>
      <c r="AV216" s="13" t="s">
        <v>88</v>
      </c>
      <c r="AW216" s="13" t="s">
        <v>33</v>
      </c>
      <c r="AX216" s="13" t="s">
        <v>78</v>
      </c>
      <c r="AY216" s="245" t="s">
        <v>158</v>
      </c>
    </row>
    <row r="217" s="2" customFormat="1" ht="16.5" customHeight="1">
      <c r="A217" s="37"/>
      <c r="B217" s="38"/>
      <c r="C217" s="217" t="s">
        <v>261</v>
      </c>
      <c r="D217" s="217" t="s">
        <v>160</v>
      </c>
      <c r="E217" s="218" t="s">
        <v>265</v>
      </c>
      <c r="F217" s="219" t="s">
        <v>266</v>
      </c>
      <c r="G217" s="220" t="s">
        <v>163</v>
      </c>
      <c r="H217" s="221">
        <v>8.6400000000000006</v>
      </c>
      <c r="I217" s="222"/>
      <c r="J217" s="223">
        <f>ROUND(I217*H217,2)</f>
        <v>0</v>
      </c>
      <c r="K217" s="219" t="s">
        <v>164</v>
      </c>
      <c r="L217" s="43"/>
      <c r="M217" s="224" t="s">
        <v>1</v>
      </c>
      <c r="N217" s="225" t="s">
        <v>43</v>
      </c>
      <c r="O217" s="90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8" t="s">
        <v>165</v>
      </c>
      <c r="AT217" s="228" t="s">
        <v>160</v>
      </c>
      <c r="AU217" s="228" t="s">
        <v>88</v>
      </c>
      <c r="AY217" s="16" t="s">
        <v>158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6" t="s">
        <v>86</v>
      </c>
      <c r="BK217" s="229">
        <f>ROUND(I217*H217,2)</f>
        <v>0</v>
      </c>
      <c r="BL217" s="16" t="s">
        <v>165</v>
      </c>
      <c r="BM217" s="228" t="s">
        <v>1369</v>
      </c>
    </row>
    <row r="218" s="2" customFormat="1">
      <c r="A218" s="37"/>
      <c r="B218" s="38"/>
      <c r="C218" s="39"/>
      <c r="D218" s="230" t="s">
        <v>167</v>
      </c>
      <c r="E218" s="39"/>
      <c r="F218" s="231" t="s">
        <v>268</v>
      </c>
      <c r="G218" s="39"/>
      <c r="H218" s="39"/>
      <c r="I218" s="232"/>
      <c r="J218" s="39"/>
      <c r="K218" s="39"/>
      <c r="L218" s="43"/>
      <c r="M218" s="233"/>
      <c r="N218" s="234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167</v>
      </c>
      <c r="AU218" s="16" t="s">
        <v>88</v>
      </c>
    </row>
    <row r="219" s="14" customFormat="1">
      <c r="A219" s="14"/>
      <c r="B219" s="246"/>
      <c r="C219" s="247"/>
      <c r="D219" s="230" t="s">
        <v>169</v>
      </c>
      <c r="E219" s="248" t="s">
        <v>1</v>
      </c>
      <c r="F219" s="249" t="s">
        <v>2249</v>
      </c>
      <c r="G219" s="247"/>
      <c r="H219" s="248" t="s">
        <v>1</v>
      </c>
      <c r="I219" s="250"/>
      <c r="J219" s="247"/>
      <c r="K219" s="247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169</v>
      </c>
      <c r="AU219" s="255" t="s">
        <v>88</v>
      </c>
      <c r="AV219" s="14" t="s">
        <v>86</v>
      </c>
      <c r="AW219" s="14" t="s">
        <v>33</v>
      </c>
      <c r="AX219" s="14" t="s">
        <v>78</v>
      </c>
      <c r="AY219" s="255" t="s">
        <v>158</v>
      </c>
    </row>
    <row r="220" s="14" customFormat="1">
      <c r="A220" s="14"/>
      <c r="B220" s="246"/>
      <c r="C220" s="247"/>
      <c r="D220" s="230" t="s">
        <v>169</v>
      </c>
      <c r="E220" s="248" t="s">
        <v>1</v>
      </c>
      <c r="F220" s="249" t="s">
        <v>2247</v>
      </c>
      <c r="G220" s="247"/>
      <c r="H220" s="248" t="s">
        <v>1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169</v>
      </c>
      <c r="AU220" s="255" t="s">
        <v>88</v>
      </c>
      <c r="AV220" s="14" t="s">
        <v>86</v>
      </c>
      <c r="AW220" s="14" t="s">
        <v>33</v>
      </c>
      <c r="AX220" s="14" t="s">
        <v>78</v>
      </c>
      <c r="AY220" s="255" t="s">
        <v>158</v>
      </c>
    </row>
    <row r="221" s="13" customFormat="1">
      <c r="A221" s="13"/>
      <c r="B221" s="235"/>
      <c r="C221" s="236"/>
      <c r="D221" s="230" t="s">
        <v>169</v>
      </c>
      <c r="E221" s="237" t="s">
        <v>1</v>
      </c>
      <c r="F221" s="238" t="s">
        <v>2250</v>
      </c>
      <c r="G221" s="236"/>
      <c r="H221" s="239">
        <v>8.6400000000000006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169</v>
      </c>
      <c r="AU221" s="245" t="s">
        <v>88</v>
      </c>
      <c r="AV221" s="13" t="s">
        <v>88</v>
      </c>
      <c r="AW221" s="13" t="s">
        <v>33</v>
      </c>
      <c r="AX221" s="13" t="s">
        <v>78</v>
      </c>
      <c r="AY221" s="245" t="s">
        <v>158</v>
      </c>
    </row>
    <row r="222" s="2" customFormat="1" ht="16.5" customHeight="1">
      <c r="A222" s="37"/>
      <c r="B222" s="38"/>
      <c r="C222" s="217" t="s">
        <v>8</v>
      </c>
      <c r="D222" s="217" t="s">
        <v>160</v>
      </c>
      <c r="E222" s="218" t="s">
        <v>244</v>
      </c>
      <c r="F222" s="219" t="s">
        <v>245</v>
      </c>
      <c r="G222" s="220" t="s">
        <v>163</v>
      </c>
      <c r="H222" s="221">
        <v>8.6400000000000006</v>
      </c>
      <c r="I222" s="222"/>
      <c r="J222" s="223">
        <f>ROUND(I222*H222,2)</f>
        <v>0</v>
      </c>
      <c r="K222" s="219" t="s">
        <v>164</v>
      </c>
      <c r="L222" s="43"/>
      <c r="M222" s="224" t="s">
        <v>1</v>
      </c>
      <c r="N222" s="225" t="s">
        <v>43</v>
      </c>
      <c r="O222" s="90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8" t="s">
        <v>165</v>
      </c>
      <c r="AT222" s="228" t="s">
        <v>160</v>
      </c>
      <c r="AU222" s="228" t="s">
        <v>88</v>
      </c>
      <c r="AY222" s="16" t="s">
        <v>158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6" t="s">
        <v>86</v>
      </c>
      <c r="BK222" s="229">
        <f>ROUND(I222*H222,2)</f>
        <v>0</v>
      </c>
      <c r="BL222" s="16" t="s">
        <v>165</v>
      </c>
      <c r="BM222" s="228" t="s">
        <v>1372</v>
      </c>
    </row>
    <row r="223" s="2" customFormat="1">
      <c r="A223" s="37"/>
      <c r="B223" s="38"/>
      <c r="C223" s="39"/>
      <c r="D223" s="230" t="s">
        <v>167</v>
      </c>
      <c r="E223" s="39"/>
      <c r="F223" s="231" t="s">
        <v>247</v>
      </c>
      <c r="G223" s="39"/>
      <c r="H223" s="39"/>
      <c r="I223" s="232"/>
      <c r="J223" s="39"/>
      <c r="K223" s="39"/>
      <c r="L223" s="43"/>
      <c r="M223" s="233"/>
      <c r="N223" s="234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167</v>
      </c>
      <c r="AU223" s="16" t="s">
        <v>88</v>
      </c>
    </row>
    <row r="224" s="14" customFormat="1">
      <c r="A224" s="14"/>
      <c r="B224" s="246"/>
      <c r="C224" s="247"/>
      <c r="D224" s="230" t="s">
        <v>169</v>
      </c>
      <c r="E224" s="248" t="s">
        <v>1</v>
      </c>
      <c r="F224" s="249" t="s">
        <v>2251</v>
      </c>
      <c r="G224" s="247"/>
      <c r="H224" s="248" t="s">
        <v>1</v>
      </c>
      <c r="I224" s="250"/>
      <c r="J224" s="247"/>
      <c r="K224" s="247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169</v>
      </c>
      <c r="AU224" s="255" t="s">
        <v>88</v>
      </c>
      <c r="AV224" s="14" t="s">
        <v>86</v>
      </c>
      <c r="AW224" s="14" t="s">
        <v>33</v>
      </c>
      <c r="AX224" s="14" t="s">
        <v>78</v>
      </c>
      <c r="AY224" s="255" t="s">
        <v>158</v>
      </c>
    </row>
    <row r="225" s="14" customFormat="1">
      <c r="A225" s="14"/>
      <c r="B225" s="246"/>
      <c r="C225" s="247"/>
      <c r="D225" s="230" t="s">
        <v>169</v>
      </c>
      <c r="E225" s="248" t="s">
        <v>1</v>
      </c>
      <c r="F225" s="249" t="s">
        <v>2252</v>
      </c>
      <c r="G225" s="247"/>
      <c r="H225" s="248" t="s">
        <v>1</v>
      </c>
      <c r="I225" s="250"/>
      <c r="J225" s="247"/>
      <c r="K225" s="247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169</v>
      </c>
      <c r="AU225" s="255" t="s">
        <v>88</v>
      </c>
      <c r="AV225" s="14" t="s">
        <v>86</v>
      </c>
      <c r="AW225" s="14" t="s">
        <v>33</v>
      </c>
      <c r="AX225" s="14" t="s">
        <v>78</v>
      </c>
      <c r="AY225" s="255" t="s">
        <v>158</v>
      </c>
    </row>
    <row r="226" s="13" customFormat="1">
      <c r="A226" s="13"/>
      <c r="B226" s="235"/>
      <c r="C226" s="236"/>
      <c r="D226" s="230" t="s">
        <v>169</v>
      </c>
      <c r="E226" s="237" t="s">
        <v>1</v>
      </c>
      <c r="F226" s="238" t="s">
        <v>2250</v>
      </c>
      <c r="G226" s="236"/>
      <c r="H226" s="239">
        <v>8.6400000000000006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169</v>
      </c>
      <c r="AU226" s="245" t="s">
        <v>88</v>
      </c>
      <c r="AV226" s="13" t="s">
        <v>88</v>
      </c>
      <c r="AW226" s="13" t="s">
        <v>33</v>
      </c>
      <c r="AX226" s="13" t="s">
        <v>78</v>
      </c>
      <c r="AY226" s="245" t="s">
        <v>158</v>
      </c>
    </row>
    <row r="227" s="2" customFormat="1" ht="16.5" customHeight="1">
      <c r="A227" s="37"/>
      <c r="B227" s="38"/>
      <c r="C227" s="217" t="s">
        <v>270</v>
      </c>
      <c r="D227" s="217" t="s">
        <v>160</v>
      </c>
      <c r="E227" s="218" t="s">
        <v>274</v>
      </c>
      <c r="F227" s="219" t="s">
        <v>275</v>
      </c>
      <c r="G227" s="220" t="s">
        <v>163</v>
      </c>
      <c r="H227" s="221">
        <v>5.7599999999999998</v>
      </c>
      <c r="I227" s="222"/>
      <c r="J227" s="223">
        <f>ROUND(I227*H227,2)</f>
        <v>0</v>
      </c>
      <c r="K227" s="219" t="s">
        <v>164</v>
      </c>
      <c r="L227" s="43"/>
      <c r="M227" s="224" t="s">
        <v>1</v>
      </c>
      <c r="N227" s="225" t="s">
        <v>43</v>
      </c>
      <c r="O227" s="90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8" t="s">
        <v>165</v>
      </c>
      <c r="AT227" s="228" t="s">
        <v>160</v>
      </c>
      <c r="AU227" s="228" t="s">
        <v>88</v>
      </c>
      <c r="AY227" s="16" t="s">
        <v>158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6" t="s">
        <v>86</v>
      </c>
      <c r="BK227" s="229">
        <f>ROUND(I227*H227,2)</f>
        <v>0</v>
      </c>
      <c r="BL227" s="16" t="s">
        <v>165</v>
      </c>
      <c r="BM227" s="228" t="s">
        <v>1375</v>
      </c>
    </row>
    <row r="228" s="2" customFormat="1">
      <c r="A228" s="37"/>
      <c r="B228" s="38"/>
      <c r="C228" s="39"/>
      <c r="D228" s="230" t="s">
        <v>167</v>
      </c>
      <c r="E228" s="39"/>
      <c r="F228" s="231" t="s">
        <v>277</v>
      </c>
      <c r="G228" s="39"/>
      <c r="H228" s="39"/>
      <c r="I228" s="232"/>
      <c r="J228" s="39"/>
      <c r="K228" s="39"/>
      <c r="L228" s="43"/>
      <c r="M228" s="233"/>
      <c r="N228" s="234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167</v>
      </c>
      <c r="AU228" s="16" t="s">
        <v>88</v>
      </c>
    </row>
    <row r="229" s="14" customFormat="1">
      <c r="A229" s="14"/>
      <c r="B229" s="246"/>
      <c r="C229" s="247"/>
      <c r="D229" s="230" t="s">
        <v>169</v>
      </c>
      <c r="E229" s="248" t="s">
        <v>1</v>
      </c>
      <c r="F229" s="249" t="s">
        <v>2253</v>
      </c>
      <c r="G229" s="247"/>
      <c r="H229" s="248" t="s">
        <v>1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169</v>
      </c>
      <c r="AU229" s="255" t="s">
        <v>88</v>
      </c>
      <c r="AV229" s="14" t="s">
        <v>86</v>
      </c>
      <c r="AW229" s="14" t="s">
        <v>33</v>
      </c>
      <c r="AX229" s="14" t="s">
        <v>78</v>
      </c>
      <c r="AY229" s="255" t="s">
        <v>158</v>
      </c>
    </row>
    <row r="230" s="13" customFormat="1">
      <c r="A230" s="13"/>
      <c r="B230" s="235"/>
      <c r="C230" s="236"/>
      <c r="D230" s="230" t="s">
        <v>169</v>
      </c>
      <c r="E230" s="237" t="s">
        <v>1</v>
      </c>
      <c r="F230" s="238" t="s">
        <v>2254</v>
      </c>
      <c r="G230" s="236"/>
      <c r="H230" s="239">
        <v>5.7599999999999998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169</v>
      </c>
      <c r="AU230" s="245" t="s">
        <v>88</v>
      </c>
      <c r="AV230" s="13" t="s">
        <v>88</v>
      </c>
      <c r="AW230" s="13" t="s">
        <v>33</v>
      </c>
      <c r="AX230" s="13" t="s">
        <v>78</v>
      </c>
      <c r="AY230" s="245" t="s">
        <v>158</v>
      </c>
    </row>
    <row r="231" s="2" customFormat="1" ht="16.5" customHeight="1">
      <c r="A231" s="37"/>
      <c r="B231" s="38"/>
      <c r="C231" s="256" t="s">
        <v>273</v>
      </c>
      <c r="D231" s="256" t="s">
        <v>255</v>
      </c>
      <c r="E231" s="257" t="s">
        <v>281</v>
      </c>
      <c r="F231" s="258" t="s">
        <v>282</v>
      </c>
      <c r="G231" s="259" t="s">
        <v>231</v>
      </c>
      <c r="H231" s="260">
        <v>11.52</v>
      </c>
      <c r="I231" s="261"/>
      <c r="J231" s="262">
        <f>ROUND(I231*H231,2)</f>
        <v>0</v>
      </c>
      <c r="K231" s="258" t="s">
        <v>164</v>
      </c>
      <c r="L231" s="263"/>
      <c r="M231" s="264" t="s">
        <v>1</v>
      </c>
      <c r="N231" s="265" t="s">
        <v>43</v>
      </c>
      <c r="O231" s="90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8" t="s">
        <v>213</v>
      </c>
      <c r="AT231" s="228" t="s">
        <v>255</v>
      </c>
      <c r="AU231" s="228" t="s">
        <v>88</v>
      </c>
      <c r="AY231" s="16" t="s">
        <v>158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6" t="s">
        <v>86</v>
      </c>
      <c r="BK231" s="229">
        <f>ROUND(I231*H231,2)</f>
        <v>0</v>
      </c>
      <c r="BL231" s="16" t="s">
        <v>165</v>
      </c>
      <c r="BM231" s="228" t="s">
        <v>1378</v>
      </c>
    </row>
    <row r="232" s="2" customFormat="1">
      <c r="A232" s="37"/>
      <c r="B232" s="38"/>
      <c r="C232" s="39"/>
      <c r="D232" s="230" t="s">
        <v>167</v>
      </c>
      <c r="E232" s="39"/>
      <c r="F232" s="231" t="s">
        <v>282</v>
      </c>
      <c r="G232" s="39"/>
      <c r="H232" s="39"/>
      <c r="I232" s="232"/>
      <c r="J232" s="39"/>
      <c r="K232" s="39"/>
      <c r="L232" s="43"/>
      <c r="M232" s="233"/>
      <c r="N232" s="234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167</v>
      </c>
      <c r="AU232" s="16" t="s">
        <v>88</v>
      </c>
    </row>
    <row r="233" s="13" customFormat="1">
      <c r="A233" s="13"/>
      <c r="B233" s="235"/>
      <c r="C233" s="236"/>
      <c r="D233" s="230" t="s">
        <v>169</v>
      </c>
      <c r="E233" s="236"/>
      <c r="F233" s="238" t="s">
        <v>2255</v>
      </c>
      <c r="G233" s="236"/>
      <c r="H233" s="239">
        <v>11.52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169</v>
      </c>
      <c r="AU233" s="245" t="s">
        <v>88</v>
      </c>
      <c r="AV233" s="13" t="s">
        <v>88</v>
      </c>
      <c r="AW233" s="13" t="s">
        <v>4</v>
      </c>
      <c r="AX233" s="13" t="s">
        <v>86</v>
      </c>
      <c r="AY233" s="245" t="s">
        <v>158</v>
      </c>
    </row>
    <row r="234" s="2" customFormat="1" ht="16.5" customHeight="1">
      <c r="A234" s="37"/>
      <c r="B234" s="38"/>
      <c r="C234" s="217" t="s">
        <v>280</v>
      </c>
      <c r="D234" s="217" t="s">
        <v>160</v>
      </c>
      <c r="E234" s="218" t="s">
        <v>286</v>
      </c>
      <c r="F234" s="219" t="s">
        <v>287</v>
      </c>
      <c r="G234" s="220" t="s">
        <v>288</v>
      </c>
      <c r="H234" s="221">
        <v>1050</v>
      </c>
      <c r="I234" s="222"/>
      <c r="J234" s="223">
        <f>ROUND(I234*H234,2)</f>
        <v>0</v>
      </c>
      <c r="K234" s="219" t="s">
        <v>164</v>
      </c>
      <c r="L234" s="43"/>
      <c r="M234" s="224" t="s">
        <v>1</v>
      </c>
      <c r="N234" s="225" t="s">
        <v>43</v>
      </c>
      <c r="O234" s="90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8" t="s">
        <v>165</v>
      </c>
      <c r="AT234" s="228" t="s">
        <v>160</v>
      </c>
      <c r="AU234" s="228" t="s">
        <v>88</v>
      </c>
      <c r="AY234" s="16" t="s">
        <v>158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6" t="s">
        <v>86</v>
      </c>
      <c r="BK234" s="229">
        <f>ROUND(I234*H234,2)</f>
        <v>0</v>
      </c>
      <c r="BL234" s="16" t="s">
        <v>165</v>
      </c>
      <c r="BM234" s="228" t="s">
        <v>1380</v>
      </c>
    </row>
    <row r="235" s="2" customFormat="1">
      <c r="A235" s="37"/>
      <c r="B235" s="38"/>
      <c r="C235" s="39"/>
      <c r="D235" s="230" t="s">
        <v>167</v>
      </c>
      <c r="E235" s="39"/>
      <c r="F235" s="231" t="s">
        <v>290</v>
      </c>
      <c r="G235" s="39"/>
      <c r="H235" s="39"/>
      <c r="I235" s="232"/>
      <c r="J235" s="39"/>
      <c r="K235" s="39"/>
      <c r="L235" s="43"/>
      <c r="M235" s="233"/>
      <c r="N235" s="234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167</v>
      </c>
      <c r="AU235" s="16" t="s">
        <v>88</v>
      </c>
    </row>
    <row r="236" s="13" customFormat="1">
      <c r="A236" s="13"/>
      <c r="B236" s="235"/>
      <c r="C236" s="236"/>
      <c r="D236" s="230" t="s">
        <v>169</v>
      </c>
      <c r="E236" s="237" t="s">
        <v>1</v>
      </c>
      <c r="F236" s="238" t="s">
        <v>2256</v>
      </c>
      <c r="G236" s="236"/>
      <c r="H236" s="239">
        <v>1050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169</v>
      </c>
      <c r="AU236" s="245" t="s">
        <v>88</v>
      </c>
      <c r="AV236" s="13" t="s">
        <v>88</v>
      </c>
      <c r="AW236" s="13" t="s">
        <v>33</v>
      </c>
      <c r="AX236" s="13" t="s">
        <v>78</v>
      </c>
      <c r="AY236" s="245" t="s">
        <v>158</v>
      </c>
    </row>
    <row r="237" s="2" customFormat="1" ht="16.5" customHeight="1">
      <c r="A237" s="37"/>
      <c r="B237" s="38"/>
      <c r="C237" s="217" t="s">
        <v>285</v>
      </c>
      <c r="D237" s="217" t="s">
        <v>160</v>
      </c>
      <c r="E237" s="218" t="s">
        <v>1382</v>
      </c>
      <c r="F237" s="219" t="s">
        <v>1383</v>
      </c>
      <c r="G237" s="220" t="s">
        <v>163</v>
      </c>
      <c r="H237" s="221">
        <v>10.5</v>
      </c>
      <c r="I237" s="222"/>
      <c r="J237" s="223">
        <f>ROUND(I237*H237,2)</f>
        <v>0</v>
      </c>
      <c r="K237" s="219" t="s">
        <v>164</v>
      </c>
      <c r="L237" s="43"/>
      <c r="M237" s="224" t="s">
        <v>1</v>
      </c>
      <c r="N237" s="225" t="s">
        <v>43</v>
      </c>
      <c r="O237" s="90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8" t="s">
        <v>165</v>
      </c>
      <c r="AT237" s="228" t="s">
        <v>160</v>
      </c>
      <c r="AU237" s="228" t="s">
        <v>88</v>
      </c>
      <c r="AY237" s="16" t="s">
        <v>158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6" t="s">
        <v>86</v>
      </c>
      <c r="BK237" s="229">
        <f>ROUND(I237*H237,2)</f>
        <v>0</v>
      </c>
      <c r="BL237" s="16" t="s">
        <v>165</v>
      </c>
      <c r="BM237" s="228" t="s">
        <v>2257</v>
      </c>
    </row>
    <row r="238" s="2" customFormat="1">
      <c r="A238" s="37"/>
      <c r="B238" s="38"/>
      <c r="C238" s="39"/>
      <c r="D238" s="230" t="s">
        <v>167</v>
      </c>
      <c r="E238" s="39"/>
      <c r="F238" s="231" t="s">
        <v>1385</v>
      </c>
      <c r="G238" s="39"/>
      <c r="H238" s="39"/>
      <c r="I238" s="232"/>
      <c r="J238" s="39"/>
      <c r="K238" s="39"/>
      <c r="L238" s="43"/>
      <c r="M238" s="233"/>
      <c r="N238" s="234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167</v>
      </c>
      <c r="AU238" s="16" t="s">
        <v>88</v>
      </c>
    </row>
    <row r="239" s="14" customFormat="1">
      <c r="A239" s="14"/>
      <c r="B239" s="246"/>
      <c r="C239" s="247"/>
      <c r="D239" s="230" t="s">
        <v>169</v>
      </c>
      <c r="E239" s="248" t="s">
        <v>1</v>
      </c>
      <c r="F239" s="249" t="s">
        <v>1386</v>
      </c>
      <c r="G239" s="247"/>
      <c r="H239" s="248" t="s">
        <v>1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169</v>
      </c>
      <c r="AU239" s="255" t="s">
        <v>88</v>
      </c>
      <c r="AV239" s="14" t="s">
        <v>86</v>
      </c>
      <c r="AW239" s="14" t="s">
        <v>33</v>
      </c>
      <c r="AX239" s="14" t="s">
        <v>78</v>
      </c>
      <c r="AY239" s="255" t="s">
        <v>158</v>
      </c>
    </row>
    <row r="240" s="14" customFormat="1">
      <c r="A240" s="14"/>
      <c r="B240" s="246"/>
      <c r="C240" s="247"/>
      <c r="D240" s="230" t="s">
        <v>169</v>
      </c>
      <c r="E240" s="248" t="s">
        <v>1</v>
      </c>
      <c r="F240" s="249" t="s">
        <v>1387</v>
      </c>
      <c r="G240" s="247"/>
      <c r="H240" s="248" t="s">
        <v>1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169</v>
      </c>
      <c r="AU240" s="255" t="s">
        <v>88</v>
      </c>
      <c r="AV240" s="14" t="s">
        <v>86</v>
      </c>
      <c r="AW240" s="14" t="s">
        <v>33</v>
      </c>
      <c r="AX240" s="14" t="s">
        <v>78</v>
      </c>
      <c r="AY240" s="255" t="s">
        <v>158</v>
      </c>
    </row>
    <row r="241" s="13" customFormat="1">
      <c r="A241" s="13"/>
      <c r="B241" s="235"/>
      <c r="C241" s="236"/>
      <c r="D241" s="230" t="s">
        <v>169</v>
      </c>
      <c r="E241" s="237" t="s">
        <v>1</v>
      </c>
      <c r="F241" s="238" t="s">
        <v>2258</v>
      </c>
      <c r="G241" s="236"/>
      <c r="H241" s="239">
        <v>10.5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169</v>
      </c>
      <c r="AU241" s="245" t="s">
        <v>88</v>
      </c>
      <c r="AV241" s="13" t="s">
        <v>88</v>
      </c>
      <c r="AW241" s="13" t="s">
        <v>33</v>
      </c>
      <c r="AX241" s="13" t="s">
        <v>86</v>
      </c>
      <c r="AY241" s="245" t="s">
        <v>158</v>
      </c>
    </row>
    <row r="242" s="2" customFormat="1" ht="16.5" customHeight="1">
      <c r="A242" s="37"/>
      <c r="B242" s="38"/>
      <c r="C242" s="217" t="s">
        <v>293</v>
      </c>
      <c r="D242" s="217" t="s">
        <v>160</v>
      </c>
      <c r="E242" s="218" t="s">
        <v>265</v>
      </c>
      <c r="F242" s="219" t="s">
        <v>266</v>
      </c>
      <c r="G242" s="220" t="s">
        <v>163</v>
      </c>
      <c r="H242" s="221">
        <v>10.5</v>
      </c>
      <c r="I242" s="222"/>
      <c r="J242" s="223">
        <f>ROUND(I242*H242,2)</f>
        <v>0</v>
      </c>
      <c r="K242" s="219" t="s">
        <v>164</v>
      </c>
      <c r="L242" s="43"/>
      <c r="M242" s="224" t="s">
        <v>1</v>
      </c>
      <c r="N242" s="225" t="s">
        <v>43</v>
      </c>
      <c r="O242" s="90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8" t="s">
        <v>165</v>
      </c>
      <c r="AT242" s="228" t="s">
        <v>160</v>
      </c>
      <c r="AU242" s="228" t="s">
        <v>88</v>
      </c>
      <c r="AY242" s="16" t="s">
        <v>158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6" t="s">
        <v>86</v>
      </c>
      <c r="BK242" s="229">
        <f>ROUND(I242*H242,2)</f>
        <v>0</v>
      </c>
      <c r="BL242" s="16" t="s">
        <v>165</v>
      </c>
      <c r="BM242" s="228" t="s">
        <v>2259</v>
      </c>
    </row>
    <row r="243" s="2" customFormat="1">
      <c r="A243" s="37"/>
      <c r="B243" s="38"/>
      <c r="C243" s="39"/>
      <c r="D243" s="230" t="s">
        <v>167</v>
      </c>
      <c r="E243" s="39"/>
      <c r="F243" s="231" t="s">
        <v>268</v>
      </c>
      <c r="G243" s="39"/>
      <c r="H243" s="39"/>
      <c r="I243" s="232"/>
      <c r="J243" s="39"/>
      <c r="K243" s="39"/>
      <c r="L243" s="43"/>
      <c r="M243" s="233"/>
      <c r="N243" s="234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167</v>
      </c>
      <c r="AU243" s="16" t="s">
        <v>88</v>
      </c>
    </row>
    <row r="244" s="14" customFormat="1">
      <c r="A244" s="14"/>
      <c r="B244" s="246"/>
      <c r="C244" s="247"/>
      <c r="D244" s="230" t="s">
        <v>169</v>
      </c>
      <c r="E244" s="248" t="s">
        <v>1</v>
      </c>
      <c r="F244" s="249" t="s">
        <v>1390</v>
      </c>
      <c r="G244" s="247"/>
      <c r="H244" s="248" t="s">
        <v>1</v>
      </c>
      <c r="I244" s="250"/>
      <c r="J244" s="247"/>
      <c r="K244" s="247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169</v>
      </c>
      <c r="AU244" s="255" t="s">
        <v>88</v>
      </c>
      <c r="AV244" s="14" t="s">
        <v>86</v>
      </c>
      <c r="AW244" s="14" t="s">
        <v>33</v>
      </c>
      <c r="AX244" s="14" t="s">
        <v>78</v>
      </c>
      <c r="AY244" s="255" t="s">
        <v>158</v>
      </c>
    </row>
    <row r="245" s="13" customFormat="1">
      <c r="A245" s="13"/>
      <c r="B245" s="235"/>
      <c r="C245" s="236"/>
      <c r="D245" s="230" t="s">
        <v>169</v>
      </c>
      <c r="E245" s="237" t="s">
        <v>1</v>
      </c>
      <c r="F245" s="238" t="s">
        <v>2260</v>
      </c>
      <c r="G245" s="236"/>
      <c r="H245" s="239">
        <v>10.5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169</v>
      </c>
      <c r="AU245" s="245" t="s">
        <v>88</v>
      </c>
      <c r="AV245" s="13" t="s">
        <v>88</v>
      </c>
      <c r="AW245" s="13" t="s">
        <v>33</v>
      </c>
      <c r="AX245" s="13" t="s">
        <v>86</v>
      </c>
      <c r="AY245" s="245" t="s">
        <v>158</v>
      </c>
    </row>
    <row r="246" s="12" customFormat="1" ht="22.8" customHeight="1">
      <c r="A246" s="12"/>
      <c r="B246" s="201"/>
      <c r="C246" s="202"/>
      <c r="D246" s="203" t="s">
        <v>77</v>
      </c>
      <c r="E246" s="215" t="s">
        <v>165</v>
      </c>
      <c r="F246" s="215" t="s">
        <v>451</v>
      </c>
      <c r="G246" s="202"/>
      <c r="H246" s="202"/>
      <c r="I246" s="205"/>
      <c r="J246" s="216">
        <f>BK246</f>
        <v>0</v>
      </c>
      <c r="K246" s="202"/>
      <c r="L246" s="207"/>
      <c r="M246" s="208"/>
      <c r="N246" s="209"/>
      <c r="O246" s="209"/>
      <c r="P246" s="210">
        <f>SUM(P247:P250)</f>
        <v>0</v>
      </c>
      <c r="Q246" s="209"/>
      <c r="R246" s="210">
        <f>SUM(R247:R250)</f>
        <v>0</v>
      </c>
      <c r="S246" s="209"/>
      <c r="T246" s="211">
        <f>SUM(T247:T250)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2" t="s">
        <v>86</v>
      </c>
      <c r="AT246" s="213" t="s">
        <v>77</v>
      </c>
      <c r="AU246" s="213" t="s">
        <v>86</v>
      </c>
      <c r="AY246" s="212" t="s">
        <v>158</v>
      </c>
      <c r="BK246" s="214">
        <f>SUM(BK247:BK250)</f>
        <v>0</v>
      </c>
    </row>
    <row r="247" s="2" customFormat="1" ht="16.5" customHeight="1">
      <c r="A247" s="37"/>
      <c r="B247" s="38"/>
      <c r="C247" s="217" t="s">
        <v>7</v>
      </c>
      <c r="D247" s="217" t="s">
        <v>160</v>
      </c>
      <c r="E247" s="218" t="s">
        <v>463</v>
      </c>
      <c r="F247" s="219" t="s">
        <v>464</v>
      </c>
      <c r="G247" s="220" t="s">
        <v>163</v>
      </c>
      <c r="H247" s="221">
        <v>2.8799999999999999</v>
      </c>
      <c r="I247" s="222"/>
      <c r="J247" s="223">
        <f>ROUND(I247*H247,2)</f>
        <v>0</v>
      </c>
      <c r="K247" s="219" t="s">
        <v>164</v>
      </c>
      <c r="L247" s="43"/>
      <c r="M247" s="224" t="s">
        <v>1</v>
      </c>
      <c r="N247" s="225" t="s">
        <v>43</v>
      </c>
      <c r="O247" s="90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8" t="s">
        <v>165</v>
      </c>
      <c r="AT247" s="228" t="s">
        <v>160</v>
      </c>
      <c r="AU247" s="228" t="s">
        <v>88</v>
      </c>
      <c r="AY247" s="16" t="s">
        <v>158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6" t="s">
        <v>86</v>
      </c>
      <c r="BK247" s="229">
        <f>ROUND(I247*H247,2)</f>
        <v>0</v>
      </c>
      <c r="BL247" s="16" t="s">
        <v>165</v>
      </c>
      <c r="BM247" s="228" t="s">
        <v>1398</v>
      </c>
    </row>
    <row r="248" s="2" customFormat="1">
      <c r="A248" s="37"/>
      <c r="B248" s="38"/>
      <c r="C248" s="39"/>
      <c r="D248" s="230" t="s">
        <v>167</v>
      </c>
      <c r="E248" s="39"/>
      <c r="F248" s="231" t="s">
        <v>466</v>
      </c>
      <c r="G248" s="39"/>
      <c r="H248" s="39"/>
      <c r="I248" s="232"/>
      <c r="J248" s="39"/>
      <c r="K248" s="39"/>
      <c r="L248" s="43"/>
      <c r="M248" s="233"/>
      <c r="N248" s="234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167</v>
      </c>
      <c r="AU248" s="16" t="s">
        <v>88</v>
      </c>
    </row>
    <row r="249" s="14" customFormat="1">
      <c r="A249" s="14"/>
      <c r="B249" s="246"/>
      <c r="C249" s="247"/>
      <c r="D249" s="230" t="s">
        <v>169</v>
      </c>
      <c r="E249" s="248" t="s">
        <v>1</v>
      </c>
      <c r="F249" s="249" t="s">
        <v>2253</v>
      </c>
      <c r="G249" s="247"/>
      <c r="H249" s="248" t="s">
        <v>1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169</v>
      </c>
      <c r="AU249" s="255" t="s">
        <v>88</v>
      </c>
      <c r="AV249" s="14" t="s">
        <v>86</v>
      </c>
      <c r="AW249" s="14" t="s">
        <v>33</v>
      </c>
      <c r="AX249" s="14" t="s">
        <v>78</v>
      </c>
      <c r="AY249" s="255" t="s">
        <v>158</v>
      </c>
    </row>
    <row r="250" s="13" customFormat="1">
      <c r="A250" s="13"/>
      <c r="B250" s="235"/>
      <c r="C250" s="236"/>
      <c r="D250" s="230" t="s">
        <v>169</v>
      </c>
      <c r="E250" s="237" t="s">
        <v>1</v>
      </c>
      <c r="F250" s="238" t="s">
        <v>2261</v>
      </c>
      <c r="G250" s="236"/>
      <c r="H250" s="239">
        <v>2.8799999999999999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169</v>
      </c>
      <c r="AU250" s="245" t="s">
        <v>88</v>
      </c>
      <c r="AV250" s="13" t="s">
        <v>88</v>
      </c>
      <c r="AW250" s="13" t="s">
        <v>33</v>
      </c>
      <c r="AX250" s="13" t="s">
        <v>78</v>
      </c>
      <c r="AY250" s="245" t="s">
        <v>158</v>
      </c>
    </row>
    <row r="251" s="12" customFormat="1" ht="22.8" customHeight="1">
      <c r="A251" s="12"/>
      <c r="B251" s="201"/>
      <c r="C251" s="202"/>
      <c r="D251" s="203" t="s">
        <v>77</v>
      </c>
      <c r="E251" s="215" t="s">
        <v>188</v>
      </c>
      <c r="F251" s="215" t="s">
        <v>474</v>
      </c>
      <c r="G251" s="202"/>
      <c r="H251" s="202"/>
      <c r="I251" s="205"/>
      <c r="J251" s="216">
        <f>BK251</f>
        <v>0</v>
      </c>
      <c r="K251" s="202"/>
      <c r="L251" s="207"/>
      <c r="M251" s="208"/>
      <c r="N251" s="209"/>
      <c r="O251" s="209"/>
      <c r="P251" s="210">
        <f>SUM(P252:P322)</f>
        <v>0</v>
      </c>
      <c r="Q251" s="209"/>
      <c r="R251" s="210">
        <f>SUM(R252:R322)</f>
        <v>14.323639999999999</v>
      </c>
      <c r="S251" s="209"/>
      <c r="T251" s="211">
        <f>SUM(T252:T322)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2" t="s">
        <v>86</v>
      </c>
      <c r="AT251" s="213" t="s">
        <v>77</v>
      </c>
      <c r="AU251" s="213" t="s">
        <v>86</v>
      </c>
      <c r="AY251" s="212" t="s">
        <v>158</v>
      </c>
      <c r="BK251" s="214">
        <f>SUM(BK252:BK322)</f>
        <v>0</v>
      </c>
    </row>
    <row r="252" s="2" customFormat="1" ht="16.5" customHeight="1">
      <c r="A252" s="37"/>
      <c r="B252" s="38"/>
      <c r="C252" s="217" t="s">
        <v>303</v>
      </c>
      <c r="D252" s="217" t="s">
        <v>160</v>
      </c>
      <c r="E252" s="218" t="s">
        <v>1407</v>
      </c>
      <c r="F252" s="219" t="s">
        <v>1408</v>
      </c>
      <c r="G252" s="220" t="s">
        <v>288</v>
      </c>
      <c r="H252" s="221">
        <v>217</v>
      </c>
      <c r="I252" s="222"/>
      <c r="J252" s="223">
        <f>ROUND(I252*H252,2)</f>
        <v>0</v>
      </c>
      <c r="K252" s="219" t="s">
        <v>164</v>
      </c>
      <c r="L252" s="43"/>
      <c r="M252" s="224" t="s">
        <v>1</v>
      </c>
      <c r="N252" s="225" t="s">
        <v>43</v>
      </c>
      <c r="O252" s="90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8" t="s">
        <v>165</v>
      </c>
      <c r="AT252" s="228" t="s">
        <v>160</v>
      </c>
      <c r="AU252" s="228" t="s">
        <v>88</v>
      </c>
      <c r="AY252" s="16" t="s">
        <v>158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6" t="s">
        <v>86</v>
      </c>
      <c r="BK252" s="229">
        <f>ROUND(I252*H252,2)</f>
        <v>0</v>
      </c>
      <c r="BL252" s="16" t="s">
        <v>165</v>
      </c>
      <c r="BM252" s="228" t="s">
        <v>1409</v>
      </c>
    </row>
    <row r="253" s="2" customFormat="1">
      <c r="A253" s="37"/>
      <c r="B253" s="38"/>
      <c r="C253" s="39"/>
      <c r="D253" s="230" t="s">
        <v>167</v>
      </c>
      <c r="E253" s="39"/>
      <c r="F253" s="231" t="s">
        <v>1404</v>
      </c>
      <c r="G253" s="39"/>
      <c r="H253" s="39"/>
      <c r="I253" s="232"/>
      <c r="J253" s="39"/>
      <c r="K253" s="39"/>
      <c r="L253" s="43"/>
      <c r="M253" s="233"/>
      <c r="N253" s="234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167</v>
      </c>
      <c r="AU253" s="16" t="s">
        <v>88</v>
      </c>
    </row>
    <row r="254" s="14" customFormat="1">
      <c r="A254" s="14"/>
      <c r="B254" s="246"/>
      <c r="C254" s="247"/>
      <c r="D254" s="230" t="s">
        <v>169</v>
      </c>
      <c r="E254" s="248" t="s">
        <v>1</v>
      </c>
      <c r="F254" s="249" t="s">
        <v>2262</v>
      </c>
      <c r="G254" s="247"/>
      <c r="H254" s="248" t="s">
        <v>1</v>
      </c>
      <c r="I254" s="250"/>
      <c r="J254" s="247"/>
      <c r="K254" s="247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169</v>
      </c>
      <c r="AU254" s="255" t="s">
        <v>88</v>
      </c>
      <c r="AV254" s="14" t="s">
        <v>86</v>
      </c>
      <c r="AW254" s="14" t="s">
        <v>33</v>
      </c>
      <c r="AX254" s="14" t="s">
        <v>78</v>
      </c>
      <c r="AY254" s="255" t="s">
        <v>158</v>
      </c>
    </row>
    <row r="255" s="13" customFormat="1">
      <c r="A255" s="13"/>
      <c r="B255" s="235"/>
      <c r="C255" s="236"/>
      <c r="D255" s="230" t="s">
        <v>169</v>
      </c>
      <c r="E255" s="237" t="s">
        <v>1</v>
      </c>
      <c r="F255" s="238" t="s">
        <v>2263</v>
      </c>
      <c r="G255" s="236"/>
      <c r="H255" s="239">
        <v>7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169</v>
      </c>
      <c r="AU255" s="245" t="s">
        <v>88</v>
      </c>
      <c r="AV255" s="13" t="s">
        <v>88</v>
      </c>
      <c r="AW255" s="13" t="s">
        <v>33</v>
      </c>
      <c r="AX255" s="13" t="s">
        <v>78</v>
      </c>
      <c r="AY255" s="245" t="s">
        <v>158</v>
      </c>
    </row>
    <row r="256" s="14" customFormat="1">
      <c r="A256" s="14"/>
      <c r="B256" s="246"/>
      <c r="C256" s="247"/>
      <c r="D256" s="230" t="s">
        <v>169</v>
      </c>
      <c r="E256" s="248" t="s">
        <v>1</v>
      </c>
      <c r="F256" s="249" t="s">
        <v>2264</v>
      </c>
      <c r="G256" s="247"/>
      <c r="H256" s="248" t="s">
        <v>1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169</v>
      </c>
      <c r="AU256" s="255" t="s">
        <v>88</v>
      </c>
      <c r="AV256" s="14" t="s">
        <v>86</v>
      </c>
      <c r="AW256" s="14" t="s">
        <v>33</v>
      </c>
      <c r="AX256" s="14" t="s">
        <v>78</v>
      </c>
      <c r="AY256" s="255" t="s">
        <v>158</v>
      </c>
    </row>
    <row r="257" s="13" customFormat="1">
      <c r="A257" s="13"/>
      <c r="B257" s="235"/>
      <c r="C257" s="236"/>
      <c r="D257" s="230" t="s">
        <v>169</v>
      </c>
      <c r="E257" s="237" t="s">
        <v>1</v>
      </c>
      <c r="F257" s="238" t="s">
        <v>1495</v>
      </c>
      <c r="G257" s="236"/>
      <c r="H257" s="239">
        <v>210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169</v>
      </c>
      <c r="AU257" s="245" t="s">
        <v>88</v>
      </c>
      <c r="AV257" s="13" t="s">
        <v>88</v>
      </c>
      <c r="AW257" s="13" t="s">
        <v>33</v>
      </c>
      <c r="AX257" s="13" t="s">
        <v>78</v>
      </c>
      <c r="AY257" s="245" t="s">
        <v>158</v>
      </c>
    </row>
    <row r="258" s="2" customFormat="1" ht="16.5" customHeight="1">
      <c r="A258" s="37"/>
      <c r="B258" s="38"/>
      <c r="C258" s="217" t="s">
        <v>309</v>
      </c>
      <c r="D258" s="217" t="s">
        <v>160</v>
      </c>
      <c r="E258" s="218" t="s">
        <v>1416</v>
      </c>
      <c r="F258" s="219" t="s">
        <v>1417</v>
      </c>
      <c r="G258" s="220" t="s">
        <v>288</v>
      </c>
      <c r="H258" s="221">
        <v>680</v>
      </c>
      <c r="I258" s="222"/>
      <c r="J258" s="223">
        <f>ROUND(I258*H258,2)</f>
        <v>0</v>
      </c>
      <c r="K258" s="219" t="s">
        <v>164</v>
      </c>
      <c r="L258" s="43"/>
      <c r="M258" s="224" t="s">
        <v>1</v>
      </c>
      <c r="N258" s="225" t="s">
        <v>43</v>
      </c>
      <c r="O258" s="90"/>
      <c r="P258" s="226">
        <f>O258*H258</f>
        <v>0</v>
      </c>
      <c r="Q258" s="226">
        <v>0</v>
      </c>
      <c r="R258" s="226">
        <f>Q258*H258</f>
        <v>0</v>
      </c>
      <c r="S258" s="226">
        <v>0</v>
      </c>
      <c r="T258" s="227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8" t="s">
        <v>165</v>
      </c>
      <c r="AT258" s="228" t="s">
        <v>160</v>
      </c>
      <c r="AU258" s="228" t="s">
        <v>88</v>
      </c>
      <c r="AY258" s="16" t="s">
        <v>158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6" t="s">
        <v>86</v>
      </c>
      <c r="BK258" s="229">
        <f>ROUND(I258*H258,2)</f>
        <v>0</v>
      </c>
      <c r="BL258" s="16" t="s">
        <v>165</v>
      </c>
      <c r="BM258" s="228" t="s">
        <v>1418</v>
      </c>
    </row>
    <row r="259" s="2" customFormat="1">
      <c r="A259" s="37"/>
      <c r="B259" s="38"/>
      <c r="C259" s="39"/>
      <c r="D259" s="230" t="s">
        <v>167</v>
      </c>
      <c r="E259" s="39"/>
      <c r="F259" s="231" t="s">
        <v>1419</v>
      </c>
      <c r="G259" s="39"/>
      <c r="H259" s="39"/>
      <c r="I259" s="232"/>
      <c r="J259" s="39"/>
      <c r="K259" s="39"/>
      <c r="L259" s="43"/>
      <c r="M259" s="233"/>
      <c r="N259" s="234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167</v>
      </c>
      <c r="AU259" s="16" t="s">
        <v>88</v>
      </c>
    </row>
    <row r="260" s="14" customFormat="1">
      <c r="A260" s="14"/>
      <c r="B260" s="246"/>
      <c r="C260" s="247"/>
      <c r="D260" s="230" t="s">
        <v>169</v>
      </c>
      <c r="E260" s="248" t="s">
        <v>1</v>
      </c>
      <c r="F260" s="249" t="s">
        <v>2265</v>
      </c>
      <c r="G260" s="247"/>
      <c r="H260" s="248" t="s">
        <v>1</v>
      </c>
      <c r="I260" s="250"/>
      <c r="J260" s="247"/>
      <c r="K260" s="247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169</v>
      </c>
      <c r="AU260" s="255" t="s">
        <v>88</v>
      </c>
      <c r="AV260" s="14" t="s">
        <v>86</v>
      </c>
      <c r="AW260" s="14" t="s">
        <v>33</v>
      </c>
      <c r="AX260" s="14" t="s">
        <v>78</v>
      </c>
      <c r="AY260" s="255" t="s">
        <v>158</v>
      </c>
    </row>
    <row r="261" s="13" customFormat="1">
      <c r="A261" s="13"/>
      <c r="B261" s="235"/>
      <c r="C261" s="236"/>
      <c r="D261" s="230" t="s">
        <v>169</v>
      </c>
      <c r="E261" s="237" t="s">
        <v>1</v>
      </c>
      <c r="F261" s="238" t="s">
        <v>2266</v>
      </c>
      <c r="G261" s="236"/>
      <c r="H261" s="239">
        <v>680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169</v>
      </c>
      <c r="AU261" s="245" t="s">
        <v>88</v>
      </c>
      <c r="AV261" s="13" t="s">
        <v>88</v>
      </c>
      <c r="AW261" s="13" t="s">
        <v>33</v>
      </c>
      <c r="AX261" s="13" t="s">
        <v>78</v>
      </c>
      <c r="AY261" s="245" t="s">
        <v>158</v>
      </c>
    </row>
    <row r="262" s="2" customFormat="1" ht="16.5" customHeight="1">
      <c r="A262" s="37"/>
      <c r="B262" s="38"/>
      <c r="C262" s="217" t="s">
        <v>316</v>
      </c>
      <c r="D262" s="217" t="s">
        <v>160</v>
      </c>
      <c r="E262" s="218" t="s">
        <v>1431</v>
      </c>
      <c r="F262" s="219" t="s">
        <v>1432</v>
      </c>
      <c r="G262" s="220" t="s">
        <v>288</v>
      </c>
      <c r="H262" s="221">
        <v>680</v>
      </c>
      <c r="I262" s="222"/>
      <c r="J262" s="223">
        <f>ROUND(I262*H262,2)</f>
        <v>0</v>
      </c>
      <c r="K262" s="219" t="s">
        <v>164</v>
      </c>
      <c r="L262" s="43"/>
      <c r="M262" s="224" t="s">
        <v>1</v>
      </c>
      <c r="N262" s="225" t="s">
        <v>43</v>
      </c>
      <c r="O262" s="90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8" t="s">
        <v>165</v>
      </c>
      <c r="AT262" s="228" t="s">
        <v>160</v>
      </c>
      <c r="AU262" s="228" t="s">
        <v>88</v>
      </c>
      <c r="AY262" s="16" t="s">
        <v>158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6" t="s">
        <v>86</v>
      </c>
      <c r="BK262" s="229">
        <f>ROUND(I262*H262,2)</f>
        <v>0</v>
      </c>
      <c r="BL262" s="16" t="s">
        <v>165</v>
      </c>
      <c r="BM262" s="228" t="s">
        <v>1433</v>
      </c>
    </row>
    <row r="263" s="2" customFormat="1">
      <c r="A263" s="37"/>
      <c r="B263" s="38"/>
      <c r="C263" s="39"/>
      <c r="D263" s="230" t="s">
        <v>167</v>
      </c>
      <c r="E263" s="39"/>
      <c r="F263" s="231" t="s">
        <v>1434</v>
      </c>
      <c r="G263" s="39"/>
      <c r="H263" s="39"/>
      <c r="I263" s="232"/>
      <c r="J263" s="39"/>
      <c r="K263" s="39"/>
      <c r="L263" s="43"/>
      <c r="M263" s="233"/>
      <c r="N263" s="234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167</v>
      </c>
      <c r="AU263" s="16" t="s">
        <v>88</v>
      </c>
    </row>
    <row r="264" s="14" customFormat="1">
      <c r="A264" s="14"/>
      <c r="B264" s="246"/>
      <c r="C264" s="247"/>
      <c r="D264" s="230" t="s">
        <v>169</v>
      </c>
      <c r="E264" s="248" t="s">
        <v>1</v>
      </c>
      <c r="F264" s="249" t="s">
        <v>2267</v>
      </c>
      <c r="G264" s="247"/>
      <c r="H264" s="248" t="s">
        <v>1</v>
      </c>
      <c r="I264" s="250"/>
      <c r="J264" s="247"/>
      <c r="K264" s="247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169</v>
      </c>
      <c r="AU264" s="255" t="s">
        <v>88</v>
      </c>
      <c r="AV264" s="14" t="s">
        <v>86</v>
      </c>
      <c r="AW264" s="14" t="s">
        <v>33</v>
      </c>
      <c r="AX264" s="14" t="s">
        <v>78</v>
      </c>
      <c r="AY264" s="255" t="s">
        <v>158</v>
      </c>
    </row>
    <row r="265" s="13" customFormat="1">
      <c r="A265" s="13"/>
      <c r="B265" s="235"/>
      <c r="C265" s="236"/>
      <c r="D265" s="230" t="s">
        <v>169</v>
      </c>
      <c r="E265" s="237" t="s">
        <v>1</v>
      </c>
      <c r="F265" s="238" t="s">
        <v>2268</v>
      </c>
      <c r="G265" s="236"/>
      <c r="H265" s="239">
        <v>680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169</v>
      </c>
      <c r="AU265" s="245" t="s">
        <v>88</v>
      </c>
      <c r="AV265" s="13" t="s">
        <v>88</v>
      </c>
      <c r="AW265" s="13" t="s">
        <v>33</v>
      </c>
      <c r="AX265" s="13" t="s">
        <v>78</v>
      </c>
      <c r="AY265" s="245" t="s">
        <v>158</v>
      </c>
    </row>
    <row r="266" s="2" customFormat="1" ht="33" customHeight="1">
      <c r="A266" s="37"/>
      <c r="B266" s="38"/>
      <c r="C266" s="217" t="s">
        <v>322</v>
      </c>
      <c r="D266" s="217" t="s">
        <v>160</v>
      </c>
      <c r="E266" s="218" t="s">
        <v>1437</v>
      </c>
      <c r="F266" s="219" t="s">
        <v>1438</v>
      </c>
      <c r="G266" s="220" t="s">
        <v>288</v>
      </c>
      <c r="H266" s="221">
        <v>210</v>
      </c>
      <c r="I266" s="222"/>
      <c r="J266" s="223">
        <f>ROUND(I266*H266,2)</f>
        <v>0</v>
      </c>
      <c r="K266" s="219" t="s">
        <v>1</v>
      </c>
      <c r="L266" s="43"/>
      <c r="M266" s="224" t="s">
        <v>1</v>
      </c>
      <c r="N266" s="225" t="s">
        <v>43</v>
      </c>
      <c r="O266" s="90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8" t="s">
        <v>165</v>
      </c>
      <c r="AT266" s="228" t="s">
        <v>160</v>
      </c>
      <c r="AU266" s="228" t="s">
        <v>88</v>
      </c>
      <c r="AY266" s="16" t="s">
        <v>158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6" t="s">
        <v>86</v>
      </c>
      <c r="BK266" s="229">
        <f>ROUND(I266*H266,2)</f>
        <v>0</v>
      </c>
      <c r="BL266" s="16" t="s">
        <v>165</v>
      </c>
      <c r="BM266" s="228" t="s">
        <v>2269</v>
      </c>
    </row>
    <row r="267" s="2" customFormat="1">
      <c r="A267" s="37"/>
      <c r="B267" s="38"/>
      <c r="C267" s="39"/>
      <c r="D267" s="230" t="s">
        <v>167</v>
      </c>
      <c r="E267" s="39"/>
      <c r="F267" s="231" t="s">
        <v>1438</v>
      </c>
      <c r="G267" s="39"/>
      <c r="H267" s="39"/>
      <c r="I267" s="232"/>
      <c r="J267" s="39"/>
      <c r="K267" s="39"/>
      <c r="L267" s="43"/>
      <c r="M267" s="233"/>
      <c r="N267" s="234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167</v>
      </c>
      <c r="AU267" s="16" t="s">
        <v>88</v>
      </c>
    </row>
    <row r="268" s="14" customFormat="1">
      <c r="A268" s="14"/>
      <c r="B268" s="246"/>
      <c r="C268" s="247"/>
      <c r="D268" s="230" t="s">
        <v>169</v>
      </c>
      <c r="E268" s="248" t="s">
        <v>1</v>
      </c>
      <c r="F268" s="249" t="s">
        <v>2270</v>
      </c>
      <c r="G268" s="247"/>
      <c r="H268" s="248" t="s">
        <v>1</v>
      </c>
      <c r="I268" s="250"/>
      <c r="J268" s="247"/>
      <c r="K268" s="247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169</v>
      </c>
      <c r="AU268" s="255" t="s">
        <v>88</v>
      </c>
      <c r="AV268" s="14" t="s">
        <v>86</v>
      </c>
      <c r="AW268" s="14" t="s">
        <v>33</v>
      </c>
      <c r="AX268" s="14" t="s">
        <v>78</v>
      </c>
      <c r="AY268" s="255" t="s">
        <v>158</v>
      </c>
    </row>
    <row r="269" s="13" customFormat="1">
      <c r="A269" s="13"/>
      <c r="B269" s="235"/>
      <c r="C269" s="236"/>
      <c r="D269" s="230" t="s">
        <v>169</v>
      </c>
      <c r="E269" s="237" t="s">
        <v>1</v>
      </c>
      <c r="F269" s="238" t="s">
        <v>1495</v>
      </c>
      <c r="G269" s="236"/>
      <c r="H269" s="239">
        <v>210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169</v>
      </c>
      <c r="AU269" s="245" t="s">
        <v>88</v>
      </c>
      <c r="AV269" s="13" t="s">
        <v>88</v>
      </c>
      <c r="AW269" s="13" t="s">
        <v>33</v>
      </c>
      <c r="AX269" s="13" t="s">
        <v>78</v>
      </c>
      <c r="AY269" s="245" t="s">
        <v>158</v>
      </c>
    </row>
    <row r="270" s="2" customFormat="1" ht="16.5" customHeight="1">
      <c r="A270" s="37"/>
      <c r="B270" s="38"/>
      <c r="C270" s="217" t="s">
        <v>328</v>
      </c>
      <c r="D270" s="217" t="s">
        <v>160</v>
      </c>
      <c r="E270" s="218" t="s">
        <v>1444</v>
      </c>
      <c r="F270" s="219" t="s">
        <v>1445</v>
      </c>
      <c r="G270" s="220" t="s">
        <v>288</v>
      </c>
      <c r="H270" s="221">
        <v>680</v>
      </c>
      <c r="I270" s="222"/>
      <c r="J270" s="223">
        <f>ROUND(I270*H270,2)</f>
        <v>0</v>
      </c>
      <c r="K270" s="219" t="s">
        <v>164</v>
      </c>
      <c r="L270" s="43"/>
      <c r="M270" s="224" t="s">
        <v>1</v>
      </c>
      <c r="N270" s="225" t="s">
        <v>43</v>
      </c>
      <c r="O270" s="90"/>
      <c r="P270" s="226">
        <f>O270*H270</f>
        <v>0</v>
      </c>
      <c r="Q270" s="226">
        <v>0</v>
      </c>
      <c r="R270" s="226">
        <f>Q270*H270</f>
        <v>0</v>
      </c>
      <c r="S270" s="226">
        <v>0</v>
      </c>
      <c r="T270" s="227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8" t="s">
        <v>165</v>
      </c>
      <c r="AT270" s="228" t="s">
        <v>160</v>
      </c>
      <c r="AU270" s="228" t="s">
        <v>88</v>
      </c>
      <c r="AY270" s="16" t="s">
        <v>158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6" t="s">
        <v>86</v>
      </c>
      <c r="BK270" s="229">
        <f>ROUND(I270*H270,2)</f>
        <v>0</v>
      </c>
      <c r="BL270" s="16" t="s">
        <v>165</v>
      </c>
      <c r="BM270" s="228" t="s">
        <v>1446</v>
      </c>
    </row>
    <row r="271" s="2" customFormat="1">
      <c r="A271" s="37"/>
      <c r="B271" s="38"/>
      <c r="C271" s="39"/>
      <c r="D271" s="230" t="s">
        <v>167</v>
      </c>
      <c r="E271" s="39"/>
      <c r="F271" s="231" t="s">
        <v>1447</v>
      </c>
      <c r="G271" s="39"/>
      <c r="H271" s="39"/>
      <c r="I271" s="232"/>
      <c r="J271" s="39"/>
      <c r="K271" s="39"/>
      <c r="L271" s="43"/>
      <c r="M271" s="233"/>
      <c r="N271" s="234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167</v>
      </c>
      <c r="AU271" s="16" t="s">
        <v>88</v>
      </c>
    </row>
    <row r="272" s="14" customFormat="1">
      <c r="A272" s="14"/>
      <c r="B272" s="246"/>
      <c r="C272" s="247"/>
      <c r="D272" s="230" t="s">
        <v>169</v>
      </c>
      <c r="E272" s="248" t="s">
        <v>1</v>
      </c>
      <c r="F272" s="249" t="s">
        <v>2271</v>
      </c>
      <c r="G272" s="247"/>
      <c r="H272" s="248" t="s">
        <v>1</v>
      </c>
      <c r="I272" s="250"/>
      <c r="J272" s="247"/>
      <c r="K272" s="247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169</v>
      </c>
      <c r="AU272" s="255" t="s">
        <v>88</v>
      </c>
      <c r="AV272" s="14" t="s">
        <v>86</v>
      </c>
      <c r="AW272" s="14" t="s">
        <v>33</v>
      </c>
      <c r="AX272" s="14" t="s">
        <v>78</v>
      </c>
      <c r="AY272" s="255" t="s">
        <v>158</v>
      </c>
    </row>
    <row r="273" s="13" customFormat="1">
      <c r="A273" s="13"/>
      <c r="B273" s="235"/>
      <c r="C273" s="236"/>
      <c r="D273" s="230" t="s">
        <v>169</v>
      </c>
      <c r="E273" s="237" t="s">
        <v>1</v>
      </c>
      <c r="F273" s="238" t="s">
        <v>2272</v>
      </c>
      <c r="G273" s="236"/>
      <c r="H273" s="239">
        <v>680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169</v>
      </c>
      <c r="AU273" s="245" t="s">
        <v>88</v>
      </c>
      <c r="AV273" s="13" t="s">
        <v>88</v>
      </c>
      <c r="AW273" s="13" t="s">
        <v>33</v>
      </c>
      <c r="AX273" s="13" t="s">
        <v>78</v>
      </c>
      <c r="AY273" s="245" t="s">
        <v>158</v>
      </c>
    </row>
    <row r="274" s="2" customFormat="1" ht="16.5" customHeight="1">
      <c r="A274" s="37"/>
      <c r="B274" s="38"/>
      <c r="C274" s="217" t="s">
        <v>333</v>
      </c>
      <c r="D274" s="217" t="s">
        <v>160</v>
      </c>
      <c r="E274" s="218" t="s">
        <v>1454</v>
      </c>
      <c r="F274" s="219" t="s">
        <v>1455</v>
      </c>
      <c r="G274" s="220" t="s">
        <v>288</v>
      </c>
      <c r="H274" s="221">
        <v>680</v>
      </c>
      <c r="I274" s="222"/>
      <c r="J274" s="223">
        <f>ROUND(I274*H274,2)</f>
        <v>0</v>
      </c>
      <c r="K274" s="219" t="s">
        <v>164</v>
      </c>
      <c r="L274" s="43"/>
      <c r="M274" s="224" t="s">
        <v>1</v>
      </c>
      <c r="N274" s="225" t="s">
        <v>43</v>
      </c>
      <c r="O274" s="90"/>
      <c r="P274" s="226">
        <f>O274*H274</f>
        <v>0</v>
      </c>
      <c r="Q274" s="226">
        <v>0</v>
      </c>
      <c r="R274" s="226">
        <f>Q274*H274</f>
        <v>0</v>
      </c>
      <c r="S274" s="226">
        <v>0</v>
      </c>
      <c r="T274" s="227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8" t="s">
        <v>165</v>
      </c>
      <c r="AT274" s="228" t="s">
        <v>160</v>
      </c>
      <c r="AU274" s="228" t="s">
        <v>88</v>
      </c>
      <c r="AY274" s="16" t="s">
        <v>158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6" t="s">
        <v>86</v>
      </c>
      <c r="BK274" s="229">
        <f>ROUND(I274*H274,2)</f>
        <v>0</v>
      </c>
      <c r="BL274" s="16" t="s">
        <v>165</v>
      </c>
      <c r="BM274" s="228" t="s">
        <v>1456</v>
      </c>
    </row>
    <row r="275" s="2" customFormat="1">
      <c r="A275" s="37"/>
      <c r="B275" s="38"/>
      <c r="C275" s="39"/>
      <c r="D275" s="230" t="s">
        <v>167</v>
      </c>
      <c r="E275" s="39"/>
      <c r="F275" s="231" t="s">
        <v>1457</v>
      </c>
      <c r="G275" s="39"/>
      <c r="H275" s="39"/>
      <c r="I275" s="232"/>
      <c r="J275" s="39"/>
      <c r="K275" s="39"/>
      <c r="L275" s="43"/>
      <c r="M275" s="233"/>
      <c r="N275" s="234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167</v>
      </c>
      <c r="AU275" s="16" t="s">
        <v>88</v>
      </c>
    </row>
    <row r="276" s="14" customFormat="1">
      <c r="A276" s="14"/>
      <c r="B276" s="246"/>
      <c r="C276" s="247"/>
      <c r="D276" s="230" t="s">
        <v>169</v>
      </c>
      <c r="E276" s="248" t="s">
        <v>1</v>
      </c>
      <c r="F276" s="249" t="s">
        <v>2273</v>
      </c>
      <c r="G276" s="247"/>
      <c r="H276" s="248" t="s">
        <v>1</v>
      </c>
      <c r="I276" s="250"/>
      <c r="J276" s="247"/>
      <c r="K276" s="247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169</v>
      </c>
      <c r="AU276" s="255" t="s">
        <v>88</v>
      </c>
      <c r="AV276" s="14" t="s">
        <v>86</v>
      </c>
      <c r="AW276" s="14" t="s">
        <v>33</v>
      </c>
      <c r="AX276" s="14" t="s">
        <v>78</v>
      </c>
      <c r="AY276" s="255" t="s">
        <v>158</v>
      </c>
    </row>
    <row r="277" s="13" customFormat="1">
      <c r="A277" s="13"/>
      <c r="B277" s="235"/>
      <c r="C277" s="236"/>
      <c r="D277" s="230" t="s">
        <v>169</v>
      </c>
      <c r="E277" s="237" t="s">
        <v>1</v>
      </c>
      <c r="F277" s="238" t="s">
        <v>2272</v>
      </c>
      <c r="G277" s="236"/>
      <c r="H277" s="239">
        <v>680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169</v>
      </c>
      <c r="AU277" s="245" t="s">
        <v>88</v>
      </c>
      <c r="AV277" s="13" t="s">
        <v>88</v>
      </c>
      <c r="AW277" s="13" t="s">
        <v>33</v>
      </c>
      <c r="AX277" s="13" t="s">
        <v>78</v>
      </c>
      <c r="AY277" s="245" t="s">
        <v>158</v>
      </c>
    </row>
    <row r="278" s="2" customFormat="1" ht="16.5" customHeight="1">
      <c r="A278" s="37"/>
      <c r="B278" s="38"/>
      <c r="C278" s="217" t="s">
        <v>343</v>
      </c>
      <c r="D278" s="217" t="s">
        <v>160</v>
      </c>
      <c r="E278" s="218" t="s">
        <v>1466</v>
      </c>
      <c r="F278" s="219" t="s">
        <v>1467</v>
      </c>
      <c r="G278" s="220" t="s">
        <v>288</v>
      </c>
      <c r="H278" s="221">
        <v>890</v>
      </c>
      <c r="I278" s="222"/>
      <c r="J278" s="223">
        <f>ROUND(I278*H278,2)</f>
        <v>0</v>
      </c>
      <c r="K278" s="219" t="s">
        <v>164</v>
      </c>
      <c r="L278" s="43"/>
      <c r="M278" s="224" t="s">
        <v>1</v>
      </c>
      <c r="N278" s="225" t="s">
        <v>43</v>
      </c>
      <c r="O278" s="90"/>
      <c r="P278" s="226">
        <f>O278*H278</f>
        <v>0</v>
      </c>
      <c r="Q278" s="226">
        <v>0</v>
      </c>
      <c r="R278" s="226">
        <f>Q278*H278</f>
        <v>0</v>
      </c>
      <c r="S278" s="226">
        <v>0</v>
      </c>
      <c r="T278" s="227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8" t="s">
        <v>165</v>
      </c>
      <c r="AT278" s="228" t="s">
        <v>160</v>
      </c>
      <c r="AU278" s="228" t="s">
        <v>88</v>
      </c>
      <c r="AY278" s="16" t="s">
        <v>158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6" t="s">
        <v>86</v>
      </c>
      <c r="BK278" s="229">
        <f>ROUND(I278*H278,2)</f>
        <v>0</v>
      </c>
      <c r="BL278" s="16" t="s">
        <v>165</v>
      </c>
      <c r="BM278" s="228" t="s">
        <v>1468</v>
      </c>
    </row>
    <row r="279" s="2" customFormat="1">
      <c r="A279" s="37"/>
      <c r="B279" s="38"/>
      <c r="C279" s="39"/>
      <c r="D279" s="230" t="s">
        <v>167</v>
      </c>
      <c r="E279" s="39"/>
      <c r="F279" s="231" t="s">
        <v>1469</v>
      </c>
      <c r="G279" s="39"/>
      <c r="H279" s="39"/>
      <c r="I279" s="232"/>
      <c r="J279" s="39"/>
      <c r="K279" s="39"/>
      <c r="L279" s="43"/>
      <c r="M279" s="233"/>
      <c r="N279" s="234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167</v>
      </c>
      <c r="AU279" s="16" t="s">
        <v>88</v>
      </c>
    </row>
    <row r="280" s="14" customFormat="1">
      <c r="A280" s="14"/>
      <c r="B280" s="246"/>
      <c r="C280" s="247"/>
      <c r="D280" s="230" t="s">
        <v>169</v>
      </c>
      <c r="E280" s="248" t="s">
        <v>1</v>
      </c>
      <c r="F280" s="249" t="s">
        <v>2274</v>
      </c>
      <c r="G280" s="247"/>
      <c r="H280" s="248" t="s">
        <v>1</v>
      </c>
      <c r="I280" s="250"/>
      <c r="J280" s="247"/>
      <c r="K280" s="247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169</v>
      </c>
      <c r="AU280" s="255" t="s">
        <v>88</v>
      </c>
      <c r="AV280" s="14" t="s">
        <v>86</v>
      </c>
      <c r="AW280" s="14" t="s">
        <v>33</v>
      </c>
      <c r="AX280" s="14" t="s">
        <v>78</v>
      </c>
      <c r="AY280" s="255" t="s">
        <v>158</v>
      </c>
    </row>
    <row r="281" s="13" customFormat="1">
      <c r="A281" s="13"/>
      <c r="B281" s="235"/>
      <c r="C281" s="236"/>
      <c r="D281" s="230" t="s">
        <v>169</v>
      </c>
      <c r="E281" s="237" t="s">
        <v>1</v>
      </c>
      <c r="F281" s="238" t="s">
        <v>1495</v>
      </c>
      <c r="G281" s="236"/>
      <c r="H281" s="239">
        <v>210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169</v>
      </c>
      <c r="AU281" s="245" t="s">
        <v>88</v>
      </c>
      <c r="AV281" s="13" t="s">
        <v>88</v>
      </c>
      <c r="AW281" s="13" t="s">
        <v>33</v>
      </c>
      <c r="AX281" s="13" t="s">
        <v>78</v>
      </c>
      <c r="AY281" s="245" t="s">
        <v>158</v>
      </c>
    </row>
    <row r="282" s="14" customFormat="1">
      <c r="A282" s="14"/>
      <c r="B282" s="246"/>
      <c r="C282" s="247"/>
      <c r="D282" s="230" t="s">
        <v>169</v>
      </c>
      <c r="E282" s="248" t="s">
        <v>1</v>
      </c>
      <c r="F282" s="249" t="s">
        <v>2265</v>
      </c>
      <c r="G282" s="247"/>
      <c r="H282" s="248" t="s">
        <v>1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169</v>
      </c>
      <c r="AU282" s="255" t="s">
        <v>88</v>
      </c>
      <c r="AV282" s="14" t="s">
        <v>86</v>
      </c>
      <c r="AW282" s="14" t="s">
        <v>33</v>
      </c>
      <c r="AX282" s="14" t="s">
        <v>78</v>
      </c>
      <c r="AY282" s="255" t="s">
        <v>158</v>
      </c>
    </row>
    <row r="283" s="13" customFormat="1">
      <c r="A283" s="13"/>
      <c r="B283" s="235"/>
      <c r="C283" s="236"/>
      <c r="D283" s="230" t="s">
        <v>169</v>
      </c>
      <c r="E283" s="237" t="s">
        <v>1</v>
      </c>
      <c r="F283" s="238" t="s">
        <v>2272</v>
      </c>
      <c r="G283" s="236"/>
      <c r="H283" s="239">
        <v>680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169</v>
      </c>
      <c r="AU283" s="245" t="s">
        <v>88</v>
      </c>
      <c r="AV283" s="13" t="s">
        <v>88</v>
      </c>
      <c r="AW283" s="13" t="s">
        <v>33</v>
      </c>
      <c r="AX283" s="13" t="s">
        <v>78</v>
      </c>
      <c r="AY283" s="245" t="s">
        <v>158</v>
      </c>
    </row>
    <row r="284" s="2" customFormat="1" ht="16.5" customHeight="1">
      <c r="A284" s="37"/>
      <c r="B284" s="38"/>
      <c r="C284" s="217" t="s">
        <v>349</v>
      </c>
      <c r="D284" s="217" t="s">
        <v>160</v>
      </c>
      <c r="E284" s="218" t="s">
        <v>1471</v>
      </c>
      <c r="F284" s="219" t="s">
        <v>1472</v>
      </c>
      <c r="G284" s="220" t="s">
        <v>288</v>
      </c>
      <c r="H284" s="221">
        <v>680</v>
      </c>
      <c r="I284" s="222"/>
      <c r="J284" s="223">
        <f>ROUND(I284*H284,2)</f>
        <v>0</v>
      </c>
      <c r="K284" s="219" t="s">
        <v>164</v>
      </c>
      <c r="L284" s="43"/>
      <c r="M284" s="224" t="s">
        <v>1</v>
      </c>
      <c r="N284" s="225" t="s">
        <v>43</v>
      </c>
      <c r="O284" s="90"/>
      <c r="P284" s="226">
        <f>O284*H284</f>
        <v>0</v>
      </c>
      <c r="Q284" s="226">
        <v>0</v>
      </c>
      <c r="R284" s="226">
        <f>Q284*H284</f>
        <v>0</v>
      </c>
      <c r="S284" s="226">
        <v>0</v>
      </c>
      <c r="T284" s="227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8" t="s">
        <v>165</v>
      </c>
      <c r="AT284" s="228" t="s">
        <v>160</v>
      </c>
      <c r="AU284" s="228" t="s">
        <v>88</v>
      </c>
      <c r="AY284" s="16" t="s">
        <v>158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6" t="s">
        <v>86</v>
      </c>
      <c r="BK284" s="229">
        <f>ROUND(I284*H284,2)</f>
        <v>0</v>
      </c>
      <c r="BL284" s="16" t="s">
        <v>165</v>
      </c>
      <c r="BM284" s="228" t="s">
        <v>1473</v>
      </c>
    </row>
    <row r="285" s="2" customFormat="1">
      <c r="A285" s="37"/>
      <c r="B285" s="38"/>
      <c r="C285" s="39"/>
      <c r="D285" s="230" t="s">
        <v>167</v>
      </c>
      <c r="E285" s="39"/>
      <c r="F285" s="231" t="s">
        <v>1474</v>
      </c>
      <c r="G285" s="39"/>
      <c r="H285" s="39"/>
      <c r="I285" s="232"/>
      <c r="J285" s="39"/>
      <c r="K285" s="39"/>
      <c r="L285" s="43"/>
      <c r="M285" s="233"/>
      <c r="N285" s="234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167</v>
      </c>
      <c r="AU285" s="16" t="s">
        <v>88</v>
      </c>
    </row>
    <row r="286" s="14" customFormat="1">
      <c r="A286" s="14"/>
      <c r="B286" s="246"/>
      <c r="C286" s="247"/>
      <c r="D286" s="230" t="s">
        <v>169</v>
      </c>
      <c r="E286" s="248" t="s">
        <v>1</v>
      </c>
      <c r="F286" s="249" t="s">
        <v>2275</v>
      </c>
      <c r="G286" s="247"/>
      <c r="H286" s="248" t="s">
        <v>1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169</v>
      </c>
      <c r="AU286" s="255" t="s">
        <v>88</v>
      </c>
      <c r="AV286" s="14" t="s">
        <v>86</v>
      </c>
      <c r="AW286" s="14" t="s">
        <v>33</v>
      </c>
      <c r="AX286" s="14" t="s">
        <v>78</v>
      </c>
      <c r="AY286" s="255" t="s">
        <v>158</v>
      </c>
    </row>
    <row r="287" s="13" customFormat="1">
      <c r="A287" s="13"/>
      <c r="B287" s="235"/>
      <c r="C287" s="236"/>
      <c r="D287" s="230" t="s">
        <v>169</v>
      </c>
      <c r="E287" s="237" t="s">
        <v>1</v>
      </c>
      <c r="F287" s="238" t="s">
        <v>2272</v>
      </c>
      <c r="G287" s="236"/>
      <c r="H287" s="239">
        <v>680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169</v>
      </c>
      <c r="AU287" s="245" t="s">
        <v>88</v>
      </c>
      <c r="AV287" s="13" t="s">
        <v>88</v>
      </c>
      <c r="AW287" s="13" t="s">
        <v>33</v>
      </c>
      <c r="AX287" s="13" t="s">
        <v>78</v>
      </c>
      <c r="AY287" s="245" t="s">
        <v>158</v>
      </c>
    </row>
    <row r="288" s="2" customFormat="1" ht="21.75" customHeight="1">
      <c r="A288" s="37"/>
      <c r="B288" s="38"/>
      <c r="C288" s="217" t="s">
        <v>357</v>
      </c>
      <c r="D288" s="217" t="s">
        <v>160</v>
      </c>
      <c r="E288" s="218" t="s">
        <v>1485</v>
      </c>
      <c r="F288" s="219" t="s">
        <v>1486</v>
      </c>
      <c r="G288" s="220" t="s">
        <v>288</v>
      </c>
      <c r="H288" s="221">
        <v>370</v>
      </c>
      <c r="I288" s="222"/>
      <c r="J288" s="223">
        <f>ROUND(I288*H288,2)</f>
        <v>0</v>
      </c>
      <c r="K288" s="219" t="s">
        <v>164</v>
      </c>
      <c r="L288" s="43"/>
      <c r="M288" s="224" t="s">
        <v>1</v>
      </c>
      <c r="N288" s="225" t="s">
        <v>43</v>
      </c>
      <c r="O288" s="90"/>
      <c r="P288" s="226">
        <f>O288*H288</f>
        <v>0</v>
      </c>
      <c r="Q288" s="226">
        <v>0</v>
      </c>
      <c r="R288" s="226">
        <f>Q288*H288</f>
        <v>0</v>
      </c>
      <c r="S288" s="226">
        <v>0</v>
      </c>
      <c r="T288" s="227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8" t="s">
        <v>165</v>
      </c>
      <c r="AT288" s="228" t="s">
        <v>160</v>
      </c>
      <c r="AU288" s="228" t="s">
        <v>88</v>
      </c>
      <c r="AY288" s="16" t="s">
        <v>158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6" t="s">
        <v>86</v>
      </c>
      <c r="BK288" s="229">
        <f>ROUND(I288*H288,2)</f>
        <v>0</v>
      </c>
      <c r="BL288" s="16" t="s">
        <v>165</v>
      </c>
      <c r="BM288" s="228" t="s">
        <v>1487</v>
      </c>
    </row>
    <row r="289" s="2" customFormat="1">
      <c r="A289" s="37"/>
      <c r="B289" s="38"/>
      <c r="C289" s="39"/>
      <c r="D289" s="230" t="s">
        <v>167</v>
      </c>
      <c r="E289" s="39"/>
      <c r="F289" s="231" t="s">
        <v>1488</v>
      </c>
      <c r="G289" s="39"/>
      <c r="H289" s="39"/>
      <c r="I289" s="232"/>
      <c r="J289" s="39"/>
      <c r="K289" s="39"/>
      <c r="L289" s="43"/>
      <c r="M289" s="233"/>
      <c r="N289" s="234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167</v>
      </c>
      <c r="AU289" s="16" t="s">
        <v>88</v>
      </c>
    </row>
    <row r="290" s="14" customFormat="1">
      <c r="A290" s="14"/>
      <c r="B290" s="246"/>
      <c r="C290" s="247"/>
      <c r="D290" s="230" t="s">
        <v>169</v>
      </c>
      <c r="E290" s="248" t="s">
        <v>1</v>
      </c>
      <c r="F290" s="249" t="s">
        <v>2275</v>
      </c>
      <c r="G290" s="247"/>
      <c r="H290" s="248" t="s">
        <v>1</v>
      </c>
      <c r="I290" s="250"/>
      <c r="J290" s="247"/>
      <c r="K290" s="247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169</v>
      </c>
      <c r="AU290" s="255" t="s">
        <v>88</v>
      </c>
      <c r="AV290" s="14" t="s">
        <v>86</v>
      </c>
      <c r="AW290" s="14" t="s">
        <v>33</v>
      </c>
      <c r="AX290" s="14" t="s">
        <v>78</v>
      </c>
      <c r="AY290" s="255" t="s">
        <v>158</v>
      </c>
    </row>
    <row r="291" s="13" customFormat="1">
      <c r="A291" s="13"/>
      <c r="B291" s="235"/>
      <c r="C291" s="236"/>
      <c r="D291" s="230" t="s">
        <v>169</v>
      </c>
      <c r="E291" s="237" t="s">
        <v>1</v>
      </c>
      <c r="F291" s="238" t="s">
        <v>2276</v>
      </c>
      <c r="G291" s="236"/>
      <c r="H291" s="239">
        <v>370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169</v>
      </c>
      <c r="AU291" s="245" t="s">
        <v>88</v>
      </c>
      <c r="AV291" s="13" t="s">
        <v>88</v>
      </c>
      <c r="AW291" s="13" t="s">
        <v>33</v>
      </c>
      <c r="AX291" s="13" t="s">
        <v>78</v>
      </c>
      <c r="AY291" s="245" t="s">
        <v>158</v>
      </c>
    </row>
    <row r="292" s="2" customFormat="1" ht="16.5" customHeight="1">
      <c r="A292" s="37"/>
      <c r="B292" s="38"/>
      <c r="C292" s="217" t="s">
        <v>363</v>
      </c>
      <c r="D292" s="217" t="s">
        <v>160</v>
      </c>
      <c r="E292" s="218" t="s">
        <v>1490</v>
      </c>
      <c r="F292" s="219" t="s">
        <v>1491</v>
      </c>
      <c r="G292" s="220" t="s">
        <v>288</v>
      </c>
      <c r="H292" s="221">
        <v>310</v>
      </c>
      <c r="I292" s="222"/>
      <c r="J292" s="223">
        <f>ROUND(I292*H292,2)</f>
        <v>0</v>
      </c>
      <c r="K292" s="219" t="s">
        <v>1</v>
      </c>
      <c r="L292" s="43"/>
      <c r="M292" s="224" t="s">
        <v>1</v>
      </c>
      <c r="N292" s="225" t="s">
        <v>43</v>
      </c>
      <c r="O292" s="90"/>
      <c r="P292" s="226">
        <f>O292*H292</f>
        <v>0</v>
      </c>
      <c r="Q292" s="226">
        <v>0</v>
      </c>
      <c r="R292" s="226">
        <f>Q292*H292</f>
        <v>0</v>
      </c>
      <c r="S292" s="226">
        <v>0</v>
      </c>
      <c r="T292" s="227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8" t="s">
        <v>165</v>
      </c>
      <c r="AT292" s="228" t="s">
        <v>160</v>
      </c>
      <c r="AU292" s="228" t="s">
        <v>88</v>
      </c>
      <c r="AY292" s="16" t="s">
        <v>158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6" t="s">
        <v>86</v>
      </c>
      <c r="BK292" s="229">
        <f>ROUND(I292*H292,2)</f>
        <v>0</v>
      </c>
      <c r="BL292" s="16" t="s">
        <v>165</v>
      </c>
      <c r="BM292" s="228" t="s">
        <v>1492</v>
      </c>
    </row>
    <row r="293" s="2" customFormat="1">
      <c r="A293" s="37"/>
      <c r="B293" s="38"/>
      <c r="C293" s="39"/>
      <c r="D293" s="230" t="s">
        <v>167</v>
      </c>
      <c r="E293" s="39"/>
      <c r="F293" s="231" t="s">
        <v>1493</v>
      </c>
      <c r="G293" s="39"/>
      <c r="H293" s="39"/>
      <c r="I293" s="232"/>
      <c r="J293" s="39"/>
      <c r="K293" s="39"/>
      <c r="L293" s="43"/>
      <c r="M293" s="233"/>
      <c r="N293" s="234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167</v>
      </c>
      <c r="AU293" s="16" t="s">
        <v>88</v>
      </c>
    </row>
    <row r="294" s="14" customFormat="1">
      <c r="A294" s="14"/>
      <c r="B294" s="246"/>
      <c r="C294" s="247"/>
      <c r="D294" s="230" t="s">
        <v>169</v>
      </c>
      <c r="E294" s="248" t="s">
        <v>1</v>
      </c>
      <c r="F294" s="249" t="s">
        <v>2277</v>
      </c>
      <c r="G294" s="247"/>
      <c r="H294" s="248" t="s">
        <v>1</v>
      </c>
      <c r="I294" s="250"/>
      <c r="J294" s="247"/>
      <c r="K294" s="247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169</v>
      </c>
      <c r="AU294" s="255" t="s">
        <v>88</v>
      </c>
      <c r="AV294" s="14" t="s">
        <v>86</v>
      </c>
      <c r="AW294" s="14" t="s">
        <v>33</v>
      </c>
      <c r="AX294" s="14" t="s">
        <v>78</v>
      </c>
      <c r="AY294" s="255" t="s">
        <v>158</v>
      </c>
    </row>
    <row r="295" s="13" customFormat="1">
      <c r="A295" s="13"/>
      <c r="B295" s="235"/>
      <c r="C295" s="236"/>
      <c r="D295" s="230" t="s">
        <v>169</v>
      </c>
      <c r="E295" s="237" t="s">
        <v>1</v>
      </c>
      <c r="F295" s="238" t="s">
        <v>2278</v>
      </c>
      <c r="G295" s="236"/>
      <c r="H295" s="239">
        <v>310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169</v>
      </c>
      <c r="AU295" s="245" t="s">
        <v>88</v>
      </c>
      <c r="AV295" s="13" t="s">
        <v>88</v>
      </c>
      <c r="AW295" s="13" t="s">
        <v>33</v>
      </c>
      <c r="AX295" s="13" t="s">
        <v>78</v>
      </c>
      <c r="AY295" s="245" t="s">
        <v>158</v>
      </c>
    </row>
    <row r="296" s="2" customFormat="1" ht="21.75" customHeight="1">
      <c r="A296" s="37"/>
      <c r="B296" s="38"/>
      <c r="C296" s="217" t="s">
        <v>373</v>
      </c>
      <c r="D296" s="217" t="s">
        <v>160</v>
      </c>
      <c r="E296" s="218" t="s">
        <v>1496</v>
      </c>
      <c r="F296" s="219" t="s">
        <v>1497</v>
      </c>
      <c r="G296" s="220" t="s">
        <v>288</v>
      </c>
      <c r="H296" s="221">
        <v>210</v>
      </c>
      <c r="I296" s="222"/>
      <c r="J296" s="223">
        <f>ROUND(I296*H296,2)</f>
        <v>0</v>
      </c>
      <c r="K296" s="219" t="s">
        <v>164</v>
      </c>
      <c r="L296" s="43"/>
      <c r="M296" s="224" t="s">
        <v>1</v>
      </c>
      <c r="N296" s="225" t="s">
        <v>43</v>
      </c>
      <c r="O296" s="90"/>
      <c r="P296" s="226">
        <f>O296*H296</f>
        <v>0</v>
      </c>
      <c r="Q296" s="226">
        <v>0</v>
      </c>
      <c r="R296" s="226">
        <f>Q296*H296</f>
        <v>0</v>
      </c>
      <c r="S296" s="226">
        <v>0</v>
      </c>
      <c r="T296" s="227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8" t="s">
        <v>165</v>
      </c>
      <c r="AT296" s="228" t="s">
        <v>160</v>
      </c>
      <c r="AU296" s="228" t="s">
        <v>88</v>
      </c>
      <c r="AY296" s="16" t="s">
        <v>158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16" t="s">
        <v>86</v>
      </c>
      <c r="BK296" s="229">
        <f>ROUND(I296*H296,2)</f>
        <v>0</v>
      </c>
      <c r="BL296" s="16" t="s">
        <v>165</v>
      </c>
      <c r="BM296" s="228" t="s">
        <v>2279</v>
      </c>
    </row>
    <row r="297" s="2" customFormat="1">
      <c r="A297" s="37"/>
      <c r="B297" s="38"/>
      <c r="C297" s="39"/>
      <c r="D297" s="230" t="s">
        <v>167</v>
      </c>
      <c r="E297" s="39"/>
      <c r="F297" s="231" t="s">
        <v>1499</v>
      </c>
      <c r="G297" s="39"/>
      <c r="H297" s="39"/>
      <c r="I297" s="232"/>
      <c r="J297" s="39"/>
      <c r="K297" s="39"/>
      <c r="L297" s="43"/>
      <c r="M297" s="233"/>
      <c r="N297" s="234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167</v>
      </c>
      <c r="AU297" s="16" t="s">
        <v>88</v>
      </c>
    </row>
    <row r="298" s="14" customFormat="1">
      <c r="A298" s="14"/>
      <c r="B298" s="246"/>
      <c r="C298" s="247"/>
      <c r="D298" s="230" t="s">
        <v>169</v>
      </c>
      <c r="E298" s="248" t="s">
        <v>1</v>
      </c>
      <c r="F298" s="249" t="s">
        <v>2274</v>
      </c>
      <c r="G298" s="247"/>
      <c r="H298" s="248" t="s">
        <v>1</v>
      </c>
      <c r="I298" s="250"/>
      <c r="J298" s="247"/>
      <c r="K298" s="247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169</v>
      </c>
      <c r="AU298" s="255" t="s">
        <v>88</v>
      </c>
      <c r="AV298" s="14" t="s">
        <v>86</v>
      </c>
      <c r="AW298" s="14" t="s">
        <v>33</v>
      </c>
      <c r="AX298" s="14" t="s">
        <v>78</v>
      </c>
      <c r="AY298" s="255" t="s">
        <v>158</v>
      </c>
    </row>
    <row r="299" s="13" customFormat="1">
      <c r="A299" s="13"/>
      <c r="B299" s="235"/>
      <c r="C299" s="236"/>
      <c r="D299" s="230" t="s">
        <v>169</v>
      </c>
      <c r="E299" s="237" t="s">
        <v>1</v>
      </c>
      <c r="F299" s="238" t="s">
        <v>1495</v>
      </c>
      <c r="G299" s="236"/>
      <c r="H299" s="239">
        <v>210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169</v>
      </c>
      <c r="AU299" s="245" t="s">
        <v>88</v>
      </c>
      <c r="AV299" s="13" t="s">
        <v>88</v>
      </c>
      <c r="AW299" s="13" t="s">
        <v>33</v>
      </c>
      <c r="AX299" s="13" t="s">
        <v>78</v>
      </c>
      <c r="AY299" s="245" t="s">
        <v>158</v>
      </c>
    </row>
    <row r="300" s="2" customFormat="1" ht="16.5" customHeight="1">
      <c r="A300" s="37"/>
      <c r="B300" s="38"/>
      <c r="C300" s="217" t="s">
        <v>382</v>
      </c>
      <c r="D300" s="217" t="s">
        <v>160</v>
      </c>
      <c r="E300" s="218" t="s">
        <v>2280</v>
      </c>
      <c r="F300" s="219" t="s">
        <v>2281</v>
      </c>
      <c r="G300" s="220" t="s">
        <v>288</v>
      </c>
      <c r="H300" s="221">
        <v>5</v>
      </c>
      <c r="I300" s="222"/>
      <c r="J300" s="223">
        <f>ROUND(I300*H300,2)</f>
        <v>0</v>
      </c>
      <c r="K300" s="219" t="s">
        <v>164</v>
      </c>
      <c r="L300" s="43"/>
      <c r="M300" s="224" t="s">
        <v>1</v>
      </c>
      <c r="N300" s="225" t="s">
        <v>43</v>
      </c>
      <c r="O300" s="90"/>
      <c r="P300" s="226">
        <f>O300*H300</f>
        <v>0</v>
      </c>
      <c r="Q300" s="226">
        <v>0.19536000000000001</v>
      </c>
      <c r="R300" s="226">
        <f>Q300*H300</f>
        <v>0.9768</v>
      </c>
      <c r="S300" s="226">
        <v>0</v>
      </c>
      <c r="T300" s="227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28" t="s">
        <v>165</v>
      </c>
      <c r="AT300" s="228" t="s">
        <v>160</v>
      </c>
      <c r="AU300" s="228" t="s">
        <v>88</v>
      </c>
      <c r="AY300" s="16" t="s">
        <v>158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6" t="s">
        <v>86</v>
      </c>
      <c r="BK300" s="229">
        <f>ROUND(I300*H300,2)</f>
        <v>0</v>
      </c>
      <c r="BL300" s="16" t="s">
        <v>165</v>
      </c>
      <c r="BM300" s="228" t="s">
        <v>2282</v>
      </c>
    </row>
    <row r="301" s="2" customFormat="1">
      <c r="A301" s="37"/>
      <c r="B301" s="38"/>
      <c r="C301" s="39"/>
      <c r="D301" s="230" t="s">
        <v>167</v>
      </c>
      <c r="E301" s="39"/>
      <c r="F301" s="231" t="s">
        <v>2283</v>
      </c>
      <c r="G301" s="39"/>
      <c r="H301" s="39"/>
      <c r="I301" s="232"/>
      <c r="J301" s="39"/>
      <c r="K301" s="39"/>
      <c r="L301" s="43"/>
      <c r="M301" s="233"/>
      <c r="N301" s="234"/>
      <c r="O301" s="90"/>
      <c r="P301" s="90"/>
      <c r="Q301" s="90"/>
      <c r="R301" s="90"/>
      <c r="S301" s="90"/>
      <c r="T301" s="91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167</v>
      </c>
      <c r="AU301" s="16" t="s">
        <v>88</v>
      </c>
    </row>
    <row r="302" s="13" customFormat="1">
      <c r="A302" s="13"/>
      <c r="B302" s="235"/>
      <c r="C302" s="236"/>
      <c r="D302" s="230" t="s">
        <v>169</v>
      </c>
      <c r="E302" s="237" t="s">
        <v>1</v>
      </c>
      <c r="F302" s="238" t="s">
        <v>2284</v>
      </c>
      <c r="G302" s="236"/>
      <c r="H302" s="239">
        <v>5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169</v>
      </c>
      <c r="AU302" s="245" t="s">
        <v>88</v>
      </c>
      <c r="AV302" s="13" t="s">
        <v>88</v>
      </c>
      <c r="AW302" s="13" t="s">
        <v>33</v>
      </c>
      <c r="AX302" s="13" t="s">
        <v>78</v>
      </c>
      <c r="AY302" s="245" t="s">
        <v>158</v>
      </c>
    </row>
    <row r="303" s="2" customFormat="1" ht="16.5" customHeight="1">
      <c r="A303" s="37"/>
      <c r="B303" s="38"/>
      <c r="C303" s="256" t="s">
        <v>387</v>
      </c>
      <c r="D303" s="256" t="s">
        <v>255</v>
      </c>
      <c r="E303" s="257" t="s">
        <v>1530</v>
      </c>
      <c r="F303" s="258" t="s">
        <v>1531</v>
      </c>
      <c r="G303" s="259" t="s">
        <v>288</v>
      </c>
      <c r="H303" s="260">
        <v>5.0499999999999998</v>
      </c>
      <c r="I303" s="261"/>
      <c r="J303" s="262">
        <f>ROUND(I303*H303,2)</f>
        <v>0</v>
      </c>
      <c r="K303" s="258" t="s">
        <v>164</v>
      </c>
      <c r="L303" s="263"/>
      <c r="M303" s="264" t="s">
        <v>1</v>
      </c>
      <c r="N303" s="265" t="s">
        <v>43</v>
      </c>
      <c r="O303" s="90"/>
      <c r="P303" s="226">
        <f>O303*H303</f>
        <v>0</v>
      </c>
      <c r="Q303" s="226">
        <v>0.222</v>
      </c>
      <c r="R303" s="226">
        <f>Q303*H303</f>
        <v>1.1211</v>
      </c>
      <c r="S303" s="226">
        <v>0</v>
      </c>
      <c r="T303" s="227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28" t="s">
        <v>213</v>
      </c>
      <c r="AT303" s="228" t="s">
        <v>255</v>
      </c>
      <c r="AU303" s="228" t="s">
        <v>88</v>
      </c>
      <c r="AY303" s="16" t="s">
        <v>158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16" t="s">
        <v>86</v>
      </c>
      <c r="BK303" s="229">
        <f>ROUND(I303*H303,2)</f>
        <v>0</v>
      </c>
      <c r="BL303" s="16" t="s">
        <v>165</v>
      </c>
      <c r="BM303" s="228" t="s">
        <v>2285</v>
      </c>
    </row>
    <row r="304" s="2" customFormat="1">
      <c r="A304" s="37"/>
      <c r="B304" s="38"/>
      <c r="C304" s="39"/>
      <c r="D304" s="230" t="s">
        <v>167</v>
      </c>
      <c r="E304" s="39"/>
      <c r="F304" s="231" t="s">
        <v>1531</v>
      </c>
      <c r="G304" s="39"/>
      <c r="H304" s="39"/>
      <c r="I304" s="232"/>
      <c r="J304" s="39"/>
      <c r="K304" s="39"/>
      <c r="L304" s="43"/>
      <c r="M304" s="233"/>
      <c r="N304" s="234"/>
      <c r="O304" s="90"/>
      <c r="P304" s="90"/>
      <c r="Q304" s="90"/>
      <c r="R304" s="90"/>
      <c r="S304" s="90"/>
      <c r="T304" s="91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167</v>
      </c>
      <c r="AU304" s="16" t="s">
        <v>88</v>
      </c>
    </row>
    <row r="305" s="13" customFormat="1">
      <c r="A305" s="13"/>
      <c r="B305" s="235"/>
      <c r="C305" s="236"/>
      <c r="D305" s="230" t="s">
        <v>169</v>
      </c>
      <c r="E305" s="236"/>
      <c r="F305" s="238" t="s">
        <v>2286</v>
      </c>
      <c r="G305" s="236"/>
      <c r="H305" s="239">
        <v>5.0499999999999998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169</v>
      </c>
      <c r="AU305" s="245" t="s">
        <v>88</v>
      </c>
      <c r="AV305" s="13" t="s">
        <v>88</v>
      </c>
      <c r="AW305" s="13" t="s">
        <v>4</v>
      </c>
      <c r="AX305" s="13" t="s">
        <v>86</v>
      </c>
      <c r="AY305" s="245" t="s">
        <v>158</v>
      </c>
    </row>
    <row r="306" s="2" customFormat="1" ht="16.5" customHeight="1">
      <c r="A306" s="37"/>
      <c r="B306" s="38"/>
      <c r="C306" s="217" t="s">
        <v>395</v>
      </c>
      <c r="D306" s="217" t="s">
        <v>160</v>
      </c>
      <c r="E306" s="218" t="s">
        <v>1544</v>
      </c>
      <c r="F306" s="219" t="s">
        <v>1545</v>
      </c>
      <c r="G306" s="220" t="s">
        <v>288</v>
      </c>
      <c r="H306" s="221">
        <v>2</v>
      </c>
      <c r="I306" s="222"/>
      <c r="J306" s="223">
        <f>ROUND(I306*H306,2)</f>
        <v>0</v>
      </c>
      <c r="K306" s="219" t="s">
        <v>164</v>
      </c>
      <c r="L306" s="43"/>
      <c r="M306" s="224" t="s">
        <v>1</v>
      </c>
      <c r="N306" s="225" t="s">
        <v>43</v>
      </c>
      <c r="O306" s="90"/>
      <c r="P306" s="226">
        <f>O306*H306</f>
        <v>0</v>
      </c>
      <c r="Q306" s="226">
        <v>0.084250000000000005</v>
      </c>
      <c r="R306" s="226">
        <f>Q306*H306</f>
        <v>0.16850000000000001</v>
      </c>
      <c r="S306" s="226">
        <v>0</v>
      </c>
      <c r="T306" s="227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8" t="s">
        <v>165</v>
      </c>
      <c r="AT306" s="228" t="s">
        <v>160</v>
      </c>
      <c r="AU306" s="228" t="s">
        <v>88</v>
      </c>
      <c r="AY306" s="16" t="s">
        <v>158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6" t="s">
        <v>86</v>
      </c>
      <c r="BK306" s="229">
        <f>ROUND(I306*H306,2)</f>
        <v>0</v>
      </c>
      <c r="BL306" s="16" t="s">
        <v>165</v>
      </c>
      <c r="BM306" s="228" t="s">
        <v>1546</v>
      </c>
    </row>
    <row r="307" s="2" customFormat="1">
      <c r="A307" s="37"/>
      <c r="B307" s="38"/>
      <c r="C307" s="39"/>
      <c r="D307" s="230" t="s">
        <v>167</v>
      </c>
      <c r="E307" s="39"/>
      <c r="F307" s="231" t="s">
        <v>1547</v>
      </c>
      <c r="G307" s="39"/>
      <c r="H307" s="39"/>
      <c r="I307" s="232"/>
      <c r="J307" s="39"/>
      <c r="K307" s="39"/>
      <c r="L307" s="43"/>
      <c r="M307" s="233"/>
      <c r="N307" s="234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167</v>
      </c>
      <c r="AU307" s="16" t="s">
        <v>88</v>
      </c>
    </row>
    <row r="308" s="14" customFormat="1">
      <c r="A308" s="14"/>
      <c r="B308" s="246"/>
      <c r="C308" s="247"/>
      <c r="D308" s="230" t="s">
        <v>169</v>
      </c>
      <c r="E308" s="248" t="s">
        <v>1</v>
      </c>
      <c r="F308" s="249" t="s">
        <v>2287</v>
      </c>
      <c r="G308" s="247"/>
      <c r="H308" s="248" t="s">
        <v>1</v>
      </c>
      <c r="I308" s="250"/>
      <c r="J308" s="247"/>
      <c r="K308" s="247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169</v>
      </c>
      <c r="AU308" s="255" t="s">
        <v>88</v>
      </c>
      <c r="AV308" s="14" t="s">
        <v>86</v>
      </c>
      <c r="AW308" s="14" t="s">
        <v>33</v>
      </c>
      <c r="AX308" s="14" t="s">
        <v>78</v>
      </c>
      <c r="AY308" s="255" t="s">
        <v>158</v>
      </c>
    </row>
    <row r="309" s="13" customFormat="1">
      <c r="A309" s="13"/>
      <c r="B309" s="235"/>
      <c r="C309" s="236"/>
      <c r="D309" s="230" t="s">
        <v>169</v>
      </c>
      <c r="E309" s="237" t="s">
        <v>1</v>
      </c>
      <c r="F309" s="238" t="s">
        <v>1397</v>
      </c>
      <c r="G309" s="236"/>
      <c r="H309" s="239">
        <v>2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169</v>
      </c>
      <c r="AU309" s="245" t="s">
        <v>88</v>
      </c>
      <c r="AV309" s="13" t="s">
        <v>88</v>
      </c>
      <c r="AW309" s="13" t="s">
        <v>33</v>
      </c>
      <c r="AX309" s="13" t="s">
        <v>78</v>
      </c>
      <c r="AY309" s="245" t="s">
        <v>158</v>
      </c>
    </row>
    <row r="310" s="2" customFormat="1" ht="16.5" customHeight="1">
      <c r="A310" s="37"/>
      <c r="B310" s="38"/>
      <c r="C310" s="256" t="s">
        <v>403</v>
      </c>
      <c r="D310" s="256" t="s">
        <v>255</v>
      </c>
      <c r="E310" s="257" t="s">
        <v>1551</v>
      </c>
      <c r="F310" s="258" t="s">
        <v>1552</v>
      </c>
      <c r="G310" s="259" t="s">
        <v>288</v>
      </c>
      <c r="H310" s="260">
        <v>2.04</v>
      </c>
      <c r="I310" s="261"/>
      <c r="J310" s="262">
        <f>ROUND(I310*H310,2)</f>
        <v>0</v>
      </c>
      <c r="K310" s="258" t="s">
        <v>1</v>
      </c>
      <c r="L310" s="263"/>
      <c r="M310" s="264" t="s">
        <v>1</v>
      </c>
      <c r="N310" s="265" t="s">
        <v>43</v>
      </c>
      <c r="O310" s="90"/>
      <c r="P310" s="226">
        <f>O310*H310</f>
        <v>0</v>
      </c>
      <c r="Q310" s="226">
        <v>0.13100000000000001</v>
      </c>
      <c r="R310" s="226">
        <f>Q310*H310</f>
        <v>0.26724000000000003</v>
      </c>
      <c r="S310" s="226">
        <v>0</v>
      </c>
      <c r="T310" s="227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8" t="s">
        <v>213</v>
      </c>
      <c r="AT310" s="228" t="s">
        <v>255</v>
      </c>
      <c r="AU310" s="228" t="s">
        <v>88</v>
      </c>
      <c r="AY310" s="16" t="s">
        <v>158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6" t="s">
        <v>86</v>
      </c>
      <c r="BK310" s="229">
        <f>ROUND(I310*H310,2)</f>
        <v>0</v>
      </c>
      <c r="BL310" s="16" t="s">
        <v>165</v>
      </c>
      <c r="BM310" s="228" t="s">
        <v>1553</v>
      </c>
    </row>
    <row r="311" s="2" customFormat="1">
      <c r="A311" s="37"/>
      <c r="B311" s="38"/>
      <c r="C311" s="39"/>
      <c r="D311" s="230" t="s">
        <v>167</v>
      </c>
      <c r="E311" s="39"/>
      <c r="F311" s="231" t="s">
        <v>1554</v>
      </c>
      <c r="G311" s="39"/>
      <c r="H311" s="39"/>
      <c r="I311" s="232"/>
      <c r="J311" s="39"/>
      <c r="K311" s="39"/>
      <c r="L311" s="43"/>
      <c r="M311" s="233"/>
      <c r="N311" s="234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167</v>
      </c>
      <c r="AU311" s="16" t="s">
        <v>88</v>
      </c>
    </row>
    <row r="312" s="14" customFormat="1">
      <c r="A312" s="14"/>
      <c r="B312" s="246"/>
      <c r="C312" s="247"/>
      <c r="D312" s="230" t="s">
        <v>169</v>
      </c>
      <c r="E312" s="248" t="s">
        <v>1</v>
      </c>
      <c r="F312" s="249" t="s">
        <v>2287</v>
      </c>
      <c r="G312" s="247"/>
      <c r="H312" s="248" t="s">
        <v>1</v>
      </c>
      <c r="I312" s="250"/>
      <c r="J312" s="247"/>
      <c r="K312" s="247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169</v>
      </c>
      <c r="AU312" s="255" t="s">
        <v>88</v>
      </c>
      <c r="AV312" s="14" t="s">
        <v>86</v>
      </c>
      <c r="AW312" s="14" t="s">
        <v>33</v>
      </c>
      <c r="AX312" s="14" t="s">
        <v>78</v>
      </c>
      <c r="AY312" s="255" t="s">
        <v>158</v>
      </c>
    </row>
    <row r="313" s="13" customFormat="1">
      <c r="A313" s="13"/>
      <c r="B313" s="235"/>
      <c r="C313" s="236"/>
      <c r="D313" s="230" t="s">
        <v>169</v>
      </c>
      <c r="E313" s="237" t="s">
        <v>1</v>
      </c>
      <c r="F313" s="238" t="s">
        <v>1397</v>
      </c>
      <c r="G313" s="236"/>
      <c r="H313" s="239">
        <v>2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169</v>
      </c>
      <c r="AU313" s="245" t="s">
        <v>88</v>
      </c>
      <c r="AV313" s="13" t="s">
        <v>88</v>
      </c>
      <c r="AW313" s="13" t="s">
        <v>33</v>
      </c>
      <c r="AX313" s="13" t="s">
        <v>78</v>
      </c>
      <c r="AY313" s="245" t="s">
        <v>158</v>
      </c>
    </row>
    <row r="314" s="13" customFormat="1">
      <c r="A314" s="13"/>
      <c r="B314" s="235"/>
      <c r="C314" s="236"/>
      <c r="D314" s="230" t="s">
        <v>169</v>
      </c>
      <c r="E314" s="236"/>
      <c r="F314" s="238" t="s">
        <v>2288</v>
      </c>
      <c r="G314" s="236"/>
      <c r="H314" s="239">
        <v>2.04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169</v>
      </c>
      <c r="AU314" s="245" t="s">
        <v>88</v>
      </c>
      <c r="AV314" s="13" t="s">
        <v>88</v>
      </c>
      <c r="AW314" s="13" t="s">
        <v>4</v>
      </c>
      <c r="AX314" s="13" t="s">
        <v>86</v>
      </c>
      <c r="AY314" s="245" t="s">
        <v>158</v>
      </c>
    </row>
    <row r="315" s="2" customFormat="1" ht="21.75" customHeight="1">
      <c r="A315" s="37"/>
      <c r="B315" s="38"/>
      <c r="C315" s="217" t="s">
        <v>409</v>
      </c>
      <c r="D315" s="217" t="s">
        <v>160</v>
      </c>
      <c r="E315" s="218" t="s">
        <v>1561</v>
      </c>
      <c r="F315" s="219" t="s">
        <v>1562</v>
      </c>
      <c r="G315" s="220" t="s">
        <v>288</v>
      </c>
      <c r="H315" s="221">
        <v>90</v>
      </c>
      <c r="I315" s="222"/>
      <c r="J315" s="223">
        <f>ROUND(I315*H315,2)</f>
        <v>0</v>
      </c>
      <c r="K315" s="219" t="s">
        <v>164</v>
      </c>
      <c r="L315" s="43"/>
      <c r="M315" s="224" t="s">
        <v>1</v>
      </c>
      <c r="N315" s="225" t="s">
        <v>43</v>
      </c>
      <c r="O315" s="90"/>
      <c r="P315" s="226">
        <f>O315*H315</f>
        <v>0</v>
      </c>
      <c r="Q315" s="226">
        <v>0.10100000000000001</v>
      </c>
      <c r="R315" s="226">
        <f>Q315*H315</f>
        <v>9.0899999999999999</v>
      </c>
      <c r="S315" s="226">
        <v>0</v>
      </c>
      <c r="T315" s="227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28" t="s">
        <v>165</v>
      </c>
      <c r="AT315" s="228" t="s">
        <v>160</v>
      </c>
      <c r="AU315" s="228" t="s">
        <v>88</v>
      </c>
      <c r="AY315" s="16" t="s">
        <v>158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6" t="s">
        <v>86</v>
      </c>
      <c r="BK315" s="229">
        <f>ROUND(I315*H315,2)</f>
        <v>0</v>
      </c>
      <c r="BL315" s="16" t="s">
        <v>165</v>
      </c>
      <c r="BM315" s="228" t="s">
        <v>1563</v>
      </c>
    </row>
    <row r="316" s="2" customFormat="1">
      <c r="A316" s="37"/>
      <c r="B316" s="38"/>
      <c r="C316" s="39"/>
      <c r="D316" s="230" t="s">
        <v>167</v>
      </c>
      <c r="E316" s="39"/>
      <c r="F316" s="231" t="s">
        <v>1564</v>
      </c>
      <c r="G316" s="39"/>
      <c r="H316" s="39"/>
      <c r="I316" s="232"/>
      <c r="J316" s="39"/>
      <c r="K316" s="39"/>
      <c r="L316" s="43"/>
      <c r="M316" s="233"/>
      <c r="N316" s="234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167</v>
      </c>
      <c r="AU316" s="16" t="s">
        <v>88</v>
      </c>
    </row>
    <row r="317" s="14" customFormat="1">
      <c r="A317" s="14"/>
      <c r="B317" s="246"/>
      <c r="C317" s="247"/>
      <c r="D317" s="230" t="s">
        <v>169</v>
      </c>
      <c r="E317" s="248" t="s">
        <v>1</v>
      </c>
      <c r="F317" s="249" t="s">
        <v>2289</v>
      </c>
      <c r="G317" s="247"/>
      <c r="H317" s="248" t="s">
        <v>1</v>
      </c>
      <c r="I317" s="250"/>
      <c r="J317" s="247"/>
      <c r="K317" s="247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169</v>
      </c>
      <c r="AU317" s="255" t="s">
        <v>88</v>
      </c>
      <c r="AV317" s="14" t="s">
        <v>86</v>
      </c>
      <c r="AW317" s="14" t="s">
        <v>33</v>
      </c>
      <c r="AX317" s="14" t="s">
        <v>78</v>
      </c>
      <c r="AY317" s="255" t="s">
        <v>158</v>
      </c>
    </row>
    <row r="318" s="13" customFormat="1">
      <c r="A318" s="13"/>
      <c r="B318" s="235"/>
      <c r="C318" s="236"/>
      <c r="D318" s="230" t="s">
        <v>169</v>
      </c>
      <c r="E318" s="237" t="s">
        <v>1</v>
      </c>
      <c r="F318" s="238" t="s">
        <v>2290</v>
      </c>
      <c r="G318" s="236"/>
      <c r="H318" s="239">
        <v>90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169</v>
      </c>
      <c r="AU318" s="245" t="s">
        <v>88</v>
      </c>
      <c r="AV318" s="13" t="s">
        <v>88</v>
      </c>
      <c r="AW318" s="13" t="s">
        <v>33</v>
      </c>
      <c r="AX318" s="13" t="s">
        <v>78</v>
      </c>
      <c r="AY318" s="245" t="s">
        <v>158</v>
      </c>
    </row>
    <row r="319" s="2" customFormat="1" ht="16.5" customHeight="1">
      <c r="A319" s="37"/>
      <c r="B319" s="38"/>
      <c r="C319" s="256" t="s">
        <v>416</v>
      </c>
      <c r="D319" s="256" t="s">
        <v>255</v>
      </c>
      <c r="E319" s="257" t="s">
        <v>1566</v>
      </c>
      <c r="F319" s="258" t="s">
        <v>1567</v>
      </c>
      <c r="G319" s="259" t="s">
        <v>288</v>
      </c>
      <c r="H319" s="260">
        <v>18</v>
      </c>
      <c r="I319" s="261"/>
      <c r="J319" s="262">
        <f>ROUND(I319*H319,2)</f>
        <v>0</v>
      </c>
      <c r="K319" s="258" t="s">
        <v>164</v>
      </c>
      <c r="L319" s="263"/>
      <c r="M319" s="264" t="s">
        <v>1</v>
      </c>
      <c r="N319" s="265" t="s">
        <v>43</v>
      </c>
      <c r="O319" s="90"/>
      <c r="P319" s="226">
        <f>O319*H319</f>
        <v>0</v>
      </c>
      <c r="Q319" s="226">
        <v>0.14999999999999999</v>
      </c>
      <c r="R319" s="226">
        <f>Q319*H319</f>
        <v>2.6999999999999997</v>
      </c>
      <c r="S319" s="226">
        <v>0</v>
      </c>
      <c r="T319" s="227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28" t="s">
        <v>213</v>
      </c>
      <c r="AT319" s="228" t="s">
        <v>255</v>
      </c>
      <c r="AU319" s="228" t="s">
        <v>88</v>
      </c>
      <c r="AY319" s="16" t="s">
        <v>158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16" t="s">
        <v>86</v>
      </c>
      <c r="BK319" s="229">
        <f>ROUND(I319*H319,2)</f>
        <v>0</v>
      </c>
      <c r="BL319" s="16" t="s">
        <v>165</v>
      </c>
      <c r="BM319" s="228" t="s">
        <v>1568</v>
      </c>
    </row>
    <row r="320" s="2" customFormat="1">
      <c r="A320" s="37"/>
      <c r="B320" s="38"/>
      <c r="C320" s="39"/>
      <c r="D320" s="230" t="s">
        <v>167</v>
      </c>
      <c r="E320" s="39"/>
      <c r="F320" s="231" t="s">
        <v>1567</v>
      </c>
      <c r="G320" s="39"/>
      <c r="H320" s="39"/>
      <c r="I320" s="232"/>
      <c r="J320" s="39"/>
      <c r="K320" s="39"/>
      <c r="L320" s="43"/>
      <c r="M320" s="233"/>
      <c r="N320" s="234"/>
      <c r="O320" s="90"/>
      <c r="P320" s="90"/>
      <c r="Q320" s="90"/>
      <c r="R320" s="90"/>
      <c r="S320" s="90"/>
      <c r="T320" s="91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167</v>
      </c>
      <c r="AU320" s="16" t="s">
        <v>88</v>
      </c>
    </row>
    <row r="321" s="14" customFormat="1">
      <c r="A321" s="14"/>
      <c r="B321" s="246"/>
      <c r="C321" s="247"/>
      <c r="D321" s="230" t="s">
        <v>169</v>
      </c>
      <c r="E321" s="248" t="s">
        <v>1</v>
      </c>
      <c r="F321" s="249" t="s">
        <v>2291</v>
      </c>
      <c r="G321" s="247"/>
      <c r="H321" s="248" t="s">
        <v>1</v>
      </c>
      <c r="I321" s="250"/>
      <c r="J321" s="247"/>
      <c r="K321" s="247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169</v>
      </c>
      <c r="AU321" s="255" t="s">
        <v>88</v>
      </c>
      <c r="AV321" s="14" t="s">
        <v>86</v>
      </c>
      <c r="AW321" s="14" t="s">
        <v>33</v>
      </c>
      <c r="AX321" s="14" t="s">
        <v>78</v>
      </c>
      <c r="AY321" s="255" t="s">
        <v>158</v>
      </c>
    </row>
    <row r="322" s="13" customFormat="1">
      <c r="A322" s="13"/>
      <c r="B322" s="235"/>
      <c r="C322" s="236"/>
      <c r="D322" s="230" t="s">
        <v>169</v>
      </c>
      <c r="E322" s="237" t="s">
        <v>1</v>
      </c>
      <c r="F322" s="238" t="s">
        <v>2292</v>
      </c>
      <c r="G322" s="236"/>
      <c r="H322" s="239">
        <v>18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169</v>
      </c>
      <c r="AU322" s="245" t="s">
        <v>88</v>
      </c>
      <c r="AV322" s="13" t="s">
        <v>88</v>
      </c>
      <c r="AW322" s="13" t="s">
        <v>33</v>
      </c>
      <c r="AX322" s="13" t="s">
        <v>78</v>
      </c>
      <c r="AY322" s="245" t="s">
        <v>158</v>
      </c>
    </row>
    <row r="323" s="12" customFormat="1" ht="22.8" customHeight="1">
      <c r="A323" s="12"/>
      <c r="B323" s="201"/>
      <c r="C323" s="202"/>
      <c r="D323" s="203" t="s">
        <v>77</v>
      </c>
      <c r="E323" s="215" t="s">
        <v>213</v>
      </c>
      <c r="F323" s="215" t="s">
        <v>509</v>
      </c>
      <c r="G323" s="202"/>
      <c r="H323" s="202"/>
      <c r="I323" s="205"/>
      <c r="J323" s="216">
        <f>BK323</f>
        <v>0</v>
      </c>
      <c r="K323" s="202"/>
      <c r="L323" s="207"/>
      <c r="M323" s="208"/>
      <c r="N323" s="209"/>
      <c r="O323" s="209"/>
      <c r="P323" s="210">
        <f>SUM(P324:P361)</f>
        <v>0</v>
      </c>
      <c r="Q323" s="209"/>
      <c r="R323" s="210">
        <f>SUM(R324:R361)</f>
        <v>11.537320000000001</v>
      </c>
      <c r="S323" s="209"/>
      <c r="T323" s="211">
        <f>SUM(T324:T361)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2" t="s">
        <v>86</v>
      </c>
      <c r="AT323" s="213" t="s">
        <v>77</v>
      </c>
      <c r="AU323" s="213" t="s">
        <v>86</v>
      </c>
      <c r="AY323" s="212" t="s">
        <v>158</v>
      </c>
      <c r="BK323" s="214">
        <f>SUM(BK324:BK361)</f>
        <v>0</v>
      </c>
    </row>
    <row r="324" s="2" customFormat="1" ht="16.5" customHeight="1">
      <c r="A324" s="37"/>
      <c r="B324" s="38"/>
      <c r="C324" s="217" t="s">
        <v>421</v>
      </c>
      <c r="D324" s="217" t="s">
        <v>160</v>
      </c>
      <c r="E324" s="218" t="s">
        <v>1628</v>
      </c>
      <c r="F324" s="219" t="s">
        <v>1629</v>
      </c>
      <c r="G324" s="220" t="s">
        <v>412</v>
      </c>
      <c r="H324" s="221">
        <v>4</v>
      </c>
      <c r="I324" s="222"/>
      <c r="J324" s="223">
        <f>ROUND(I324*H324,2)</f>
        <v>0</v>
      </c>
      <c r="K324" s="219" t="s">
        <v>164</v>
      </c>
      <c r="L324" s="43"/>
      <c r="M324" s="224" t="s">
        <v>1</v>
      </c>
      <c r="N324" s="225" t="s">
        <v>43</v>
      </c>
      <c r="O324" s="90"/>
      <c r="P324" s="226">
        <f>O324*H324</f>
        <v>0</v>
      </c>
      <c r="Q324" s="226">
        <v>0.34089999999999998</v>
      </c>
      <c r="R324" s="226">
        <f>Q324*H324</f>
        <v>1.3635999999999999</v>
      </c>
      <c r="S324" s="226">
        <v>0</v>
      </c>
      <c r="T324" s="227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28" t="s">
        <v>165</v>
      </c>
      <c r="AT324" s="228" t="s">
        <v>160</v>
      </c>
      <c r="AU324" s="228" t="s">
        <v>88</v>
      </c>
      <c r="AY324" s="16" t="s">
        <v>158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16" t="s">
        <v>86</v>
      </c>
      <c r="BK324" s="229">
        <f>ROUND(I324*H324,2)</f>
        <v>0</v>
      </c>
      <c r="BL324" s="16" t="s">
        <v>165</v>
      </c>
      <c r="BM324" s="228" t="s">
        <v>1630</v>
      </c>
    </row>
    <row r="325" s="2" customFormat="1">
      <c r="A325" s="37"/>
      <c r="B325" s="38"/>
      <c r="C325" s="39"/>
      <c r="D325" s="230" t="s">
        <v>167</v>
      </c>
      <c r="E325" s="39"/>
      <c r="F325" s="231" t="s">
        <v>1631</v>
      </c>
      <c r="G325" s="39"/>
      <c r="H325" s="39"/>
      <c r="I325" s="232"/>
      <c r="J325" s="39"/>
      <c r="K325" s="39"/>
      <c r="L325" s="43"/>
      <c r="M325" s="233"/>
      <c r="N325" s="234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167</v>
      </c>
      <c r="AU325" s="16" t="s">
        <v>88</v>
      </c>
    </row>
    <row r="326" s="13" customFormat="1">
      <c r="A326" s="13"/>
      <c r="B326" s="235"/>
      <c r="C326" s="236"/>
      <c r="D326" s="230" t="s">
        <v>169</v>
      </c>
      <c r="E326" s="237" t="s">
        <v>1</v>
      </c>
      <c r="F326" s="238" t="s">
        <v>2293</v>
      </c>
      <c r="G326" s="236"/>
      <c r="H326" s="239">
        <v>4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169</v>
      </c>
      <c r="AU326" s="245" t="s">
        <v>88</v>
      </c>
      <c r="AV326" s="13" t="s">
        <v>88</v>
      </c>
      <c r="AW326" s="13" t="s">
        <v>33</v>
      </c>
      <c r="AX326" s="13" t="s">
        <v>78</v>
      </c>
      <c r="AY326" s="245" t="s">
        <v>158</v>
      </c>
    </row>
    <row r="327" s="2" customFormat="1" ht="16.5" customHeight="1">
      <c r="A327" s="37"/>
      <c r="B327" s="38"/>
      <c r="C327" s="256" t="s">
        <v>427</v>
      </c>
      <c r="D327" s="256" t="s">
        <v>255</v>
      </c>
      <c r="E327" s="257" t="s">
        <v>1637</v>
      </c>
      <c r="F327" s="258" t="s">
        <v>1638</v>
      </c>
      <c r="G327" s="259" t="s">
        <v>412</v>
      </c>
      <c r="H327" s="260">
        <v>4</v>
      </c>
      <c r="I327" s="261"/>
      <c r="J327" s="262">
        <f>ROUND(I327*H327,2)</f>
        <v>0</v>
      </c>
      <c r="K327" s="258" t="s">
        <v>164</v>
      </c>
      <c r="L327" s="263"/>
      <c r="M327" s="264" t="s">
        <v>1</v>
      </c>
      <c r="N327" s="265" t="s">
        <v>43</v>
      </c>
      <c r="O327" s="90"/>
      <c r="P327" s="226">
        <f>O327*H327</f>
        <v>0</v>
      </c>
      <c r="Q327" s="226">
        <v>0.071999999999999995</v>
      </c>
      <c r="R327" s="226">
        <f>Q327*H327</f>
        <v>0.28799999999999998</v>
      </c>
      <c r="S327" s="226">
        <v>0</v>
      </c>
      <c r="T327" s="227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28" t="s">
        <v>213</v>
      </c>
      <c r="AT327" s="228" t="s">
        <v>255</v>
      </c>
      <c r="AU327" s="228" t="s">
        <v>88</v>
      </c>
      <c r="AY327" s="16" t="s">
        <v>158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16" t="s">
        <v>86</v>
      </c>
      <c r="BK327" s="229">
        <f>ROUND(I327*H327,2)</f>
        <v>0</v>
      </c>
      <c r="BL327" s="16" t="s">
        <v>165</v>
      </c>
      <c r="BM327" s="228" t="s">
        <v>1639</v>
      </c>
    </row>
    <row r="328" s="2" customFormat="1">
      <c r="A328" s="37"/>
      <c r="B328" s="38"/>
      <c r="C328" s="39"/>
      <c r="D328" s="230" t="s">
        <v>167</v>
      </c>
      <c r="E328" s="39"/>
      <c r="F328" s="231" t="s">
        <v>1638</v>
      </c>
      <c r="G328" s="39"/>
      <c r="H328" s="39"/>
      <c r="I328" s="232"/>
      <c r="J328" s="39"/>
      <c r="K328" s="39"/>
      <c r="L328" s="43"/>
      <c r="M328" s="233"/>
      <c r="N328" s="234"/>
      <c r="O328" s="90"/>
      <c r="P328" s="90"/>
      <c r="Q328" s="90"/>
      <c r="R328" s="90"/>
      <c r="S328" s="90"/>
      <c r="T328" s="91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6" t="s">
        <v>167</v>
      </c>
      <c r="AU328" s="16" t="s">
        <v>88</v>
      </c>
    </row>
    <row r="329" s="2" customFormat="1" ht="16.5" customHeight="1">
      <c r="A329" s="37"/>
      <c r="B329" s="38"/>
      <c r="C329" s="256" t="s">
        <v>431</v>
      </c>
      <c r="D329" s="256" t="s">
        <v>255</v>
      </c>
      <c r="E329" s="257" t="s">
        <v>1640</v>
      </c>
      <c r="F329" s="258" t="s">
        <v>1641</v>
      </c>
      <c r="G329" s="259" t="s">
        <v>412</v>
      </c>
      <c r="H329" s="260">
        <v>4</v>
      </c>
      <c r="I329" s="261"/>
      <c r="J329" s="262">
        <f>ROUND(I329*H329,2)</f>
        <v>0</v>
      </c>
      <c r="K329" s="258" t="s">
        <v>164</v>
      </c>
      <c r="L329" s="263"/>
      <c r="M329" s="264" t="s">
        <v>1</v>
      </c>
      <c r="N329" s="265" t="s">
        <v>43</v>
      </c>
      <c r="O329" s="90"/>
      <c r="P329" s="226">
        <f>O329*H329</f>
        <v>0</v>
      </c>
      <c r="Q329" s="226">
        <v>0.080000000000000002</v>
      </c>
      <c r="R329" s="226">
        <f>Q329*H329</f>
        <v>0.32000000000000001</v>
      </c>
      <c r="S329" s="226">
        <v>0</v>
      </c>
      <c r="T329" s="227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28" t="s">
        <v>213</v>
      </c>
      <c r="AT329" s="228" t="s">
        <v>255</v>
      </c>
      <c r="AU329" s="228" t="s">
        <v>88</v>
      </c>
      <c r="AY329" s="16" t="s">
        <v>158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16" t="s">
        <v>86</v>
      </c>
      <c r="BK329" s="229">
        <f>ROUND(I329*H329,2)</f>
        <v>0</v>
      </c>
      <c r="BL329" s="16" t="s">
        <v>165</v>
      </c>
      <c r="BM329" s="228" t="s">
        <v>1642</v>
      </c>
    </row>
    <row r="330" s="2" customFormat="1">
      <c r="A330" s="37"/>
      <c r="B330" s="38"/>
      <c r="C330" s="39"/>
      <c r="D330" s="230" t="s">
        <v>167</v>
      </c>
      <c r="E330" s="39"/>
      <c r="F330" s="231" t="s">
        <v>1641</v>
      </c>
      <c r="G330" s="39"/>
      <c r="H330" s="39"/>
      <c r="I330" s="232"/>
      <c r="J330" s="39"/>
      <c r="K330" s="39"/>
      <c r="L330" s="43"/>
      <c r="M330" s="233"/>
      <c r="N330" s="234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167</v>
      </c>
      <c r="AU330" s="16" t="s">
        <v>88</v>
      </c>
    </row>
    <row r="331" s="2" customFormat="1" ht="16.5" customHeight="1">
      <c r="A331" s="37"/>
      <c r="B331" s="38"/>
      <c r="C331" s="256" t="s">
        <v>437</v>
      </c>
      <c r="D331" s="256" t="s">
        <v>255</v>
      </c>
      <c r="E331" s="257" t="s">
        <v>1643</v>
      </c>
      <c r="F331" s="258" t="s">
        <v>1644</v>
      </c>
      <c r="G331" s="259" t="s">
        <v>412</v>
      </c>
      <c r="H331" s="260">
        <v>4</v>
      </c>
      <c r="I331" s="261"/>
      <c r="J331" s="262">
        <f>ROUND(I331*H331,2)</f>
        <v>0</v>
      </c>
      <c r="K331" s="258" t="s">
        <v>164</v>
      </c>
      <c r="L331" s="263"/>
      <c r="M331" s="264" t="s">
        <v>1</v>
      </c>
      <c r="N331" s="265" t="s">
        <v>43</v>
      </c>
      <c r="O331" s="90"/>
      <c r="P331" s="226">
        <f>O331*H331</f>
        <v>0</v>
      </c>
      <c r="Q331" s="226">
        <v>0.111</v>
      </c>
      <c r="R331" s="226">
        <f>Q331*H331</f>
        <v>0.44400000000000001</v>
      </c>
      <c r="S331" s="226">
        <v>0</v>
      </c>
      <c r="T331" s="227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28" t="s">
        <v>213</v>
      </c>
      <c r="AT331" s="228" t="s">
        <v>255</v>
      </c>
      <c r="AU331" s="228" t="s">
        <v>88</v>
      </c>
      <c r="AY331" s="16" t="s">
        <v>158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16" t="s">
        <v>86</v>
      </c>
      <c r="BK331" s="229">
        <f>ROUND(I331*H331,2)</f>
        <v>0</v>
      </c>
      <c r="BL331" s="16" t="s">
        <v>165</v>
      </c>
      <c r="BM331" s="228" t="s">
        <v>1645</v>
      </c>
    </row>
    <row r="332" s="2" customFormat="1">
      <c r="A332" s="37"/>
      <c r="B332" s="38"/>
      <c r="C332" s="39"/>
      <c r="D332" s="230" t="s">
        <v>167</v>
      </c>
      <c r="E332" s="39"/>
      <c r="F332" s="231" t="s">
        <v>1644</v>
      </c>
      <c r="G332" s="39"/>
      <c r="H332" s="39"/>
      <c r="I332" s="232"/>
      <c r="J332" s="39"/>
      <c r="K332" s="39"/>
      <c r="L332" s="43"/>
      <c r="M332" s="233"/>
      <c r="N332" s="234"/>
      <c r="O332" s="90"/>
      <c r="P332" s="90"/>
      <c r="Q332" s="90"/>
      <c r="R332" s="90"/>
      <c r="S332" s="90"/>
      <c r="T332" s="91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6" t="s">
        <v>167</v>
      </c>
      <c r="AU332" s="16" t="s">
        <v>88</v>
      </c>
    </row>
    <row r="333" s="2" customFormat="1" ht="16.5" customHeight="1">
      <c r="A333" s="37"/>
      <c r="B333" s="38"/>
      <c r="C333" s="256" t="s">
        <v>441</v>
      </c>
      <c r="D333" s="256" t="s">
        <v>255</v>
      </c>
      <c r="E333" s="257" t="s">
        <v>1646</v>
      </c>
      <c r="F333" s="258" t="s">
        <v>1647</v>
      </c>
      <c r="G333" s="259" t="s">
        <v>412</v>
      </c>
      <c r="H333" s="260">
        <v>4</v>
      </c>
      <c r="I333" s="261"/>
      <c r="J333" s="262">
        <f>ROUND(I333*H333,2)</f>
        <v>0</v>
      </c>
      <c r="K333" s="258" t="s">
        <v>164</v>
      </c>
      <c r="L333" s="263"/>
      <c r="M333" s="264" t="s">
        <v>1</v>
      </c>
      <c r="N333" s="265" t="s">
        <v>43</v>
      </c>
      <c r="O333" s="90"/>
      <c r="P333" s="226">
        <f>O333*H333</f>
        <v>0</v>
      </c>
      <c r="Q333" s="226">
        <v>0.027</v>
      </c>
      <c r="R333" s="226">
        <f>Q333*H333</f>
        <v>0.108</v>
      </c>
      <c r="S333" s="226">
        <v>0</v>
      </c>
      <c r="T333" s="227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28" t="s">
        <v>213</v>
      </c>
      <c r="AT333" s="228" t="s">
        <v>255</v>
      </c>
      <c r="AU333" s="228" t="s">
        <v>88</v>
      </c>
      <c r="AY333" s="16" t="s">
        <v>158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16" t="s">
        <v>86</v>
      </c>
      <c r="BK333" s="229">
        <f>ROUND(I333*H333,2)</f>
        <v>0</v>
      </c>
      <c r="BL333" s="16" t="s">
        <v>165</v>
      </c>
      <c r="BM333" s="228" t="s">
        <v>1648</v>
      </c>
    </row>
    <row r="334" s="2" customFormat="1">
      <c r="A334" s="37"/>
      <c r="B334" s="38"/>
      <c r="C334" s="39"/>
      <c r="D334" s="230" t="s">
        <v>167</v>
      </c>
      <c r="E334" s="39"/>
      <c r="F334" s="231" t="s">
        <v>1647</v>
      </c>
      <c r="G334" s="39"/>
      <c r="H334" s="39"/>
      <c r="I334" s="232"/>
      <c r="J334" s="39"/>
      <c r="K334" s="39"/>
      <c r="L334" s="43"/>
      <c r="M334" s="233"/>
      <c r="N334" s="234"/>
      <c r="O334" s="90"/>
      <c r="P334" s="90"/>
      <c r="Q334" s="90"/>
      <c r="R334" s="90"/>
      <c r="S334" s="90"/>
      <c r="T334" s="91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6" t="s">
        <v>167</v>
      </c>
      <c r="AU334" s="16" t="s">
        <v>88</v>
      </c>
    </row>
    <row r="335" s="2" customFormat="1" ht="16.5" customHeight="1">
      <c r="A335" s="37"/>
      <c r="B335" s="38"/>
      <c r="C335" s="256" t="s">
        <v>445</v>
      </c>
      <c r="D335" s="256" t="s">
        <v>255</v>
      </c>
      <c r="E335" s="257" t="s">
        <v>1649</v>
      </c>
      <c r="F335" s="258" t="s">
        <v>1650</v>
      </c>
      <c r="G335" s="259" t="s">
        <v>412</v>
      </c>
      <c r="H335" s="260">
        <v>4</v>
      </c>
      <c r="I335" s="261"/>
      <c r="J335" s="262">
        <f>ROUND(I335*H335,2)</f>
        <v>0</v>
      </c>
      <c r="K335" s="258" t="s">
        <v>164</v>
      </c>
      <c r="L335" s="263"/>
      <c r="M335" s="264" t="s">
        <v>1</v>
      </c>
      <c r="N335" s="265" t="s">
        <v>43</v>
      </c>
      <c r="O335" s="90"/>
      <c r="P335" s="226">
        <f>O335*H335</f>
        <v>0</v>
      </c>
      <c r="Q335" s="226">
        <v>0.0040000000000000001</v>
      </c>
      <c r="R335" s="226">
        <f>Q335*H335</f>
        <v>0.016</v>
      </c>
      <c r="S335" s="226">
        <v>0</v>
      </c>
      <c r="T335" s="227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28" t="s">
        <v>213</v>
      </c>
      <c r="AT335" s="228" t="s">
        <v>255</v>
      </c>
      <c r="AU335" s="228" t="s">
        <v>88</v>
      </c>
      <c r="AY335" s="16" t="s">
        <v>158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16" t="s">
        <v>86</v>
      </c>
      <c r="BK335" s="229">
        <f>ROUND(I335*H335,2)</f>
        <v>0</v>
      </c>
      <c r="BL335" s="16" t="s">
        <v>165</v>
      </c>
      <c r="BM335" s="228" t="s">
        <v>1651</v>
      </c>
    </row>
    <row r="336" s="2" customFormat="1">
      <c r="A336" s="37"/>
      <c r="B336" s="38"/>
      <c r="C336" s="39"/>
      <c r="D336" s="230" t="s">
        <v>167</v>
      </c>
      <c r="E336" s="39"/>
      <c r="F336" s="231" t="s">
        <v>1650</v>
      </c>
      <c r="G336" s="39"/>
      <c r="H336" s="39"/>
      <c r="I336" s="232"/>
      <c r="J336" s="39"/>
      <c r="K336" s="39"/>
      <c r="L336" s="43"/>
      <c r="M336" s="233"/>
      <c r="N336" s="234"/>
      <c r="O336" s="90"/>
      <c r="P336" s="90"/>
      <c r="Q336" s="90"/>
      <c r="R336" s="90"/>
      <c r="S336" s="90"/>
      <c r="T336" s="91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16" t="s">
        <v>167</v>
      </c>
      <c r="AU336" s="16" t="s">
        <v>88</v>
      </c>
    </row>
    <row r="337" s="2" customFormat="1" ht="16.5" customHeight="1">
      <c r="A337" s="37"/>
      <c r="B337" s="38"/>
      <c r="C337" s="217" t="s">
        <v>452</v>
      </c>
      <c r="D337" s="217" t="s">
        <v>160</v>
      </c>
      <c r="E337" s="218" t="s">
        <v>1660</v>
      </c>
      <c r="F337" s="219" t="s">
        <v>1661</v>
      </c>
      <c r="G337" s="220" t="s">
        <v>412</v>
      </c>
      <c r="H337" s="221">
        <v>4</v>
      </c>
      <c r="I337" s="222"/>
      <c r="J337" s="223">
        <f>ROUND(I337*H337,2)</f>
        <v>0</v>
      </c>
      <c r="K337" s="219" t="s">
        <v>164</v>
      </c>
      <c r="L337" s="43"/>
      <c r="M337" s="224" t="s">
        <v>1</v>
      </c>
      <c r="N337" s="225" t="s">
        <v>43</v>
      </c>
      <c r="O337" s="90"/>
      <c r="P337" s="226">
        <f>O337*H337</f>
        <v>0</v>
      </c>
      <c r="Q337" s="226">
        <v>0.21734000000000001</v>
      </c>
      <c r="R337" s="226">
        <f>Q337*H337</f>
        <v>0.86936000000000002</v>
      </c>
      <c r="S337" s="226">
        <v>0</v>
      </c>
      <c r="T337" s="227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28" t="s">
        <v>165</v>
      </c>
      <c r="AT337" s="228" t="s">
        <v>160</v>
      </c>
      <c r="AU337" s="228" t="s">
        <v>88</v>
      </c>
      <c r="AY337" s="16" t="s">
        <v>158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6" t="s">
        <v>86</v>
      </c>
      <c r="BK337" s="229">
        <f>ROUND(I337*H337,2)</f>
        <v>0</v>
      </c>
      <c r="BL337" s="16" t="s">
        <v>165</v>
      </c>
      <c r="BM337" s="228" t="s">
        <v>1662</v>
      </c>
    </row>
    <row r="338" s="2" customFormat="1">
      <c r="A338" s="37"/>
      <c r="B338" s="38"/>
      <c r="C338" s="39"/>
      <c r="D338" s="230" t="s">
        <v>167</v>
      </c>
      <c r="E338" s="39"/>
      <c r="F338" s="231" t="s">
        <v>1661</v>
      </c>
      <c r="G338" s="39"/>
      <c r="H338" s="39"/>
      <c r="I338" s="232"/>
      <c r="J338" s="39"/>
      <c r="K338" s="39"/>
      <c r="L338" s="43"/>
      <c r="M338" s="233"/>
      <c r="N338" s="234"/>
      <c r="O338" s="90"/>
      <c r="P338" s="90"/>
      <c r="Q338" s="90"/>
      <c r="R338" s="90"/>
      <c r="S338" s="90"/>
      <c r="T338" s="91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6" t="s">
        <v>167</v>
      </c>
      <c r="AU338" s="16" t="s">
        <v>88</v>
      </c>
    </row>
    <row r="339" s="2" customFormat="1" ht="16.5" customHeight="1">
      <c r="A339" s="37"/>
      <c r="B339" s="38"/>
      <c r="C339" s="256" t="s">
        <v>458</v>
      </c>
      <c r="D339" s="256" t="s">
        <v>255</v>
      </c>
      <c r="E339" s="257" t="s">
        <v>1663</v>
      </c>
      <c r="F339" s="258" t="s">
        <v>1664</v>
      </c>
      <c r="G339" s="259" t="s">
        <v>412</v>
      </c>
      <c r="H339" s="260">
        <v>4</v>
      </c>
      <c r="I339" s="261"/>
      <c r="J339" s="262">
        <f>ROUND(I339*H339,2)</f>
        <v>0</v>
      </c>
      <c r="K339" s="258" t="s">
        <v>164</v>
      </c>
      <c r="L339" s="263"/>
      <c r="M339" s="264" t="s">
        <v>1</v>
      </c>
      <c r="N339" s="265" t="s">
        <v>43</v>
      </c>
      <c r="O339" s="90"/>
      <c r="P339" s="226">
        <f>O339*H339</f>
        <v>0</v>
      </c>
      <c r="Q339" s="226">
        <v>0.050599999999999999</v>
      </c>
      <c r="R339" s="226">
        <f>Q339*H339</f>
        <v>0.2024</v>
      </c>
      <c r="S339" s="226">
        <v>0</v>
      </c>
      <c r="T339" s="227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28" t="s">
        <v>213</v>
      </c>
      <c r="AT339" s="228" t="s">
        <v>255</v>
      </c>
      <c r="AU339" s="228" t="s">
        <v>88</v>
      </c>
      <c r="AY339" s="16" t="s">
        <v>158</v>
      </c>
      <c r="BE339" s="229">
        <f>IF(N339="základní",J339,0)</f>
        <v>0</v>
      </c>
      <c r="BF339" s="229">
        <f>IF(N339="snížená",J339,0)</f>
        <v>0</v>
      </c>
      <c r="BG339" s="229">
        <f>IF(N339="zákl. přenesená",J339,0)</f>
        <v>0</v>
      </c>
      <c r="BH339" s="229">
        <f>IF(N339="sníž. přenesená",J339,0)</f>
        <v>0</v>
      </c>
      <c r="BI339" s="229">
        <f>IF(N339="nulová",J339,0)</f>
        <v>0</v>
      </c>
      <c r="BJ339" s="16" t="s">
        <v>86</v>
      </c>
      <c r="BK339" s="229">
        <f>ROUND(I339*H339,2)</f>
        <v>0</v>
      </c>
      <c r="BL339" s="16" t="s">
        <v>165</v>
      </c>
      <c r="BM339" s="228" t="s">
        <v>1665</v>
      </c>
    </row>
    <row r="340" s="2" customFormat="1">
      <c r="A340" s="37"/>
      <c r="B340" s="38"/>
      <c r="C340" s="39"/>
      <c r="D340" s="230" t="s">
        <v>167</v>
      </c>
      <c r="E340" s="39"/>
      <c r="F340" s="231" t="s">
        <v>1664</v>
      </c>
      <c r="G340" s="39"/>
      <c r="H340" s="39"/>
      <c r="I340" s="232"/>
      <c r="J340" s="39"/>
      <c r="K340" s="39"/>
      <c r="L340" s="43"/>
      <c r="M340" s="233"/>
      <c r="N340" s="234"/>
      <c r="O340" s="90"/>
      <c r="P340" s="90"/>
      <c r="Q340" s="90"/>
      <c r="R340" s="90"/>
      <c r="S340" s="90"/>
      <c r="T340" s="91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16" t="s">
        <v>167</v>
      </c>
      <c r="AU340" s="16" t="s">
        <v>88</v>
      </c>
    </row>
    <row r="341" s="2" customFormat="1" ht="16.5" customHeight="1">
      <c r="A341" s="37"/>
      <c r="B341" s="38"/>
      <c r="C341" s="217" t="s">
        <v>462</v>
      </c>
      <c r="D341" s="217" t="s">
        <v>160</v>
      </c>
      <c r="E341" s="218" t="s">
        <v>1666</v>
      </c>
      <c r="F341" s="219" t="s">
        <v>1667</v>
      </c>
      <c r="G341" s="220" t="s">
        <v>412</v>
      </c>
      <c r="H341" s="221">
        <v>7</v>
      </c>
      <c r="I341" s="222"/>
      <c r="J341" s="223">
        <f>ROUND(I341*H341,2)</f>
        <v>0</v>
      </c>
      <c r="K341" s="219" t="s">
        <v>164</v>
      </c>
      <c r="L341" s="43"/>
      <c r="M341" s="224" t="s">
        <v>1</v>
      </c>
      <c r="N341" s="225" t="s">
        <v>43</v>
      </c>
      <c r="O341" s="90"/>
      <c r="P341" s="226">
        <f>O341*H341</f>
        <v>0</v>
      </c>
      <c r="Q341" s="226">
        <v>0.42080000000000001</v>
      </c>
      <c r="R341" s="226">
        <f>Q341*H341</f>
        <v>2.9456000000000002</v>
      </c>
      <c r="S341" s="226">
        <v>0</v>
      </c>
      <c r="T341" s="227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28" t="s">
        <v>165</v>
      </c>
      <c r="AT341" s="228" t="s">
        <v>160</v>
      </c>
      <c r="AU341" s="228" t="s">
        <v>88</v>
      </c>
      <c r="AY341" s="16" t="s">
        <v>158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16" t="s">
        <v>86</v>
      </c>
      <c r="BK341" s="229">
        <f>ROUND(I341*H341,2)</f>
        <v>0</v>
      </c>
      <c r="BL341" s="16" t="s">
        <v>165</v>
      </c>
      <c r="BM341" s="228" t="s">
        <v>1668</v>
      </c>
    </row>
    <row r="342" s="2" customFormat="1">
      <c r="A342" s="37"/>
      <c r="B342" s="38"/>
      <c r="C342" s="39"/>
      <c r="D342" s="230" t="s">
        <v>167</v>
      </c>
      <c r="E342" s="39"/>
      <c r="F342" s="231" t="s">
        <v>1669</v>
      </c>
      <c r="G342" s="39"/>
      <c r="H342" s="39"/>
      <c r="I342" s="232"/>
      <c r="J342" s="39"/>
      <c r="K342" s="39"/>
      <c r="L342" s="43"/>
      <c r="M342" s="233"/>
      <c r="N342" s="234"/>
      <c r="O342" s="90"/>
      <c r="P342" s="90"/>
      <c r="Q342" s="90"/>
      <c r="R342" s="90"/>
      <c r="S342" s="90"/>
      <c r="T342" s="91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6" t="s">
        <v>167</v>
      </c>
      <c r="AU342" s="16" t="s">
        <v>88</v>
      </c>
    </row>
    <row r="343" s="13" customFormat="1">
      <c r="A343" s="13"/>
      <c r="B343" s="235"/>
      <c r="C343" s="236"/>
      <c r="D343" s="230" t="s">
        <v>169</v>
      </c>
      <c r="E343" s="237" t="s">
        <v>1</v>
      </c>
      <c r="F343" s="238" t="s">
        <v>2294</v>
      </c>
      <c r="G343" s="236"/>
      <c r="H343" s="239">
        <v>7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169</v>
      </c>
      <c r="AU343" s="245" t="s">
        <v>88</v>
      </c>
      <c r="AV343" s="13" t="s">
        <v>88</v>
      </c>
      <c r="AW343" s="13" t="s">
        <v>33</v>
      </c>
      <c r="AX343" s="13" t="s">
        <v>78</v>
      </c>
      <c r="AY343" s="245" t="s">
        <v>158</v>
      </c>
    </row>
    <row r="344" s="2" customFormat="1" ht="16.5" customHeight="1">
      <c r="A344" s="37"/>
      <c r="B344" s="38"/>
      <c r="C344" s="217" t="s">
        <v>468</v>
      </c>
      <c r="D344" s="217" t="s">
        <v>160</v>
      </c>
      <c r="E344" s="218" t="s">
        <v>1671</v>
      </c>
      <c r="F344" s="219" t="s">
        <v>1672</v>
      </c>
      <c r="G344" s="220" t="s">
        <v>412</v>
      </c>
      <c r="H344" s="221">
        <v>7</v>
      </c>
      <c r="I344" s="222"/>
      <c r="J344" s="223">
        <f>ROUND(I344*H344,2)</f>
        <v>0</v>
      </c>
      <c r="K344" s="219" t="s">
        <v>164</v>
      </c>
      <c r="L344" s="43"/>
      <c r="M344" s="224" t="s">
        <v>1</v>
      </c>
      <c r="N344" s="225" t="s">
        <v>43</v>
      </c>
      <c r="O344" s="90"/>
      <c r="P344" s="226">
        <f>O344*H344</f>
        <v>0</v>
      </c>
      <c r="Q344" s="226">
        <v>0.21734000000000001</v>
      </c>
      <c r="R344" s="226">
        <f>Q344*H344</f>
        <v>1.52138</v>
      </c>
      <c r="S344" s="226">
        <v>0</v>
      </c>
      <c r="T344" s="227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28" t="s">
        <v>165</v>
      </c>
      <c r="AT344" s="228" t="s">
        <v>160</v>
      </c>
      <c r="AU344" s="228" t="s">
        <v>88</v>
      </c>
      <c r="AY344" s="16" t="s">
        <v>158</v>
      </c>
      <c r="BE344" s="229">
        <f>IF(N344="základní",J344,0)</f>
        <v>0</v>
      </c>
      <c r="BF344" s="229">
        <f>IF(N344="snížená",J344,0)</f>
        <v>0</v>
      </c>
      <c r="BG344" s="229">
        <f>IF(N344="zákl. přenesená",J344,0)</f>
        <v>0</v>
      </c>
      <c r="BH344" s="229">
        <f>IF(N344="sníž. přenesená",J344,0)</f>
        <v>0</v>
      </c>
      <c r="BI344" s="229">
        <f>IF(N344="nulová",J344,0)</f>
        <v>0</v>
      </c>
      <c r="BJ344" s="16" t="s">
        <v>86</v>
      </c>
      <c r="BK344" s="229">
        <f>ROUND(I344*H344,2)</f>
        <v>0</v>
      </c>
      <c r="BL344" s="16" t="s">
        <v>165</v>
      </c>
      <c r="BM344" s="228" t="s">
        <v>1673</v>
      </c>
    </row>
    <row r="345" s="2" customFormat="1">
      <c r="A345" s="37"/>
      <c r="B345" s="38"/>
      <c r="C345" s="39"/>
      <c r="D345" s="230" t="s">
        <v>167</v>
      </c>
      <c r="E345" s="39"/>
      <c r="F345" s="231" t="s">
        <v>1674</v>
      </c>
      <c r="G345" s="39"/>
      <c r="H345" s="39"/>
      <c r="I345" s="232"/>
      <c r="J345" s="39"/>
      <c r="K345" s="39"/>
      <c r="L345" s="43"/>
      <c r="M345" s="233"/>
      <c r="N345" s="234"/>
      <c r="O345" s="90"/>
      <c r="P345" s="90"/>
      <c r="Q345" s="90"/>
      <c r="R345" s="90"/>
      <c r="S345" s="90"/>
      <c r="T345" s="91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6" t="s">
        <v>167</v>
      </c>
      <c r="AU345" s="16" t="s">
        <v>88</v>
      </c>
    </row>
    <row r="346" s="13" customFormat="1">
      <c r="A346" s="13"/>
      <c r="B346" s="235"/>
      <c r="C346" s="236"/>
      <c r="D346" s="230" t="s">
        <v>169</v>
      </c>
      <c r="E346" s="237" t="s">
        <v>1</v>
      </c>
      <c r="F346" s="238" t="s">
        <v>2294</v>
      </c>
      <c r="G346" s="236"/>
      <c r="H346" s="239">
        <v>7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169</v>
      </c>
      <c r="AU346" s="245" t="s">
        <v>88</v>
      </c>
      <c r="AV346" s="13" t="s">
        <v>88</v>
      </c>
      <c r="AW346" s="13" t="s">
        <v>33</v>
      </c>
      <c r="AX346" s="13" t="s">
        <v>78</v>
      </c>
      <c r="AY346" s="245" t="s">
        <v>158</v>
      </c>
    </row>
    <row r="347" s="2" customFormat="1" ht="16.5" customHeight="1">
      <c r="A347" s="37"/>
      <c r="B347" s="38"/>
      <c r="C347" s="256" t="s">
        <v>475</v>
      </c>
      <c r="D347" s="256" t="s">
        <v>255</v>
      </c>
      <c r="E347" s="257" t="s">
        <v>1676</v>
      </c>
      <c r="F347" s="258" t="s">
        <v>1677</v>
      </c>
      <c r="G347" s="259" t="s">
        <v>412</v>
      </c>
      <c r="H347" s="260">
        <v>7</v>
      </c>
      <c r="I347" s="261"/>
      <c r="J347" s="262">
        <f>ROUND(I347*H347,2)</f>
        <v>0</v>
      </c>
      <c r="K347" s="258" t="s">
        <v>164</v>
      </c>
      <c r="L347" s="263"/>
      <c r="M347" s="264" t="s">
        <v>1</v>
      </c>
      <c r="N347" s="265" t="s">
        <v>43</v>
      </c>
      <c r="O347" s="90"/>
      <c r="P347" s="226">
        <f>O347*H347</f>
        <v>0</v>
      </c>
      <c r="Q347" s="226">
        <v>0.19600000000000001</v>
      </c>
      <c r="R347" s="226">
        <f>Q347*H347</f>
        <v>1.3720000000000001</v>
      </c>
      <c r="S347" s="226">
        <v>0</v>
      </c>
      <c r="T347" s="227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28" t="s">
        <v>213</v>
      </c>
      <c r="AT347" s="228" t="s">
        <v>255</v>
      </c>
      <c r="AU347" s="228" t="s">
        <v>88</v>
      </c>
      <c r="AY347" s="16" t="s">
        <v>158</v>
      </c>
      <c r="BE347" s="229">
        <f>IF(N347="základní",J347,0)</f>
        <v>0</v>
      </c>
      <c r="BF347" s="229">
        <f>IF(N347="snížená",J347,0)</f>
        <v>0</v>
      </c>
      <c r="BG347" s="229">
        <f>IF(N347="zákl. přenesená",J347,0)</f>
        <v>0</v>
      </c>
      <c r="BH347" s="229">
        <f>IF(N347="sníž. přenesená",J347,0)</f>
        <v>0</v>
      </c>
      <c r="BI347" s="229">
        <f>IF(N347="nulová",J347,0)</f>
        <v>0</v>
      </c>
      <c r="BJ347" s="16" t="s">
        <v>86</v>
      </c>
      <c r="BK347" s="229">
        <f>ROUND(I347*H347,2)</f>
        <v>0</v>
      </c>
      <c r="BL347" s="16" t="s">
        <v>165</v>
      </c>
      <c r="BM347" s="228" t="s">
        <v>1678</v>
      </c>
    </row>
    <row r="348" s="2" customFormat="1">
      <c r="A348" s="37"/>
      <c r="B348" s="38"/>
      <c r="C348" s="39"/>
      <c r="D348" s="230" t="s">
        <v>167</v>
      </c>
      <c r="E348" s="39"/>
      <c r="F348" s="231" t="s">
        <v>1677</v>
      </c>
      <c r="G348" s="39"/>
      <c r="H348" s="39"/>
      <c r="I348" s="232"/>
      <c r="J348" s="39"/>
      <c r="K348" s="39"/>
      <c r="L348" s="43"/>
      <c r="M348" s="233"/>
      <c r="N348" s="234"/>
      <c r="O348" s="90"/>
      <c r="P348" s="90"/>
      <c r="Q348" s="90"/>
      <c r="R348" s="90"/>
      <c r="S348" s="90"/>
      <c r="T348" s="91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6" t="s">
        <v>167</v>
      </c>
      <c r="AU348" s="16" t="s">
        <v>88</v>
      </c>
    </row>
    <row r="349" s="2" customFormat="1" ht="16.5" customHeight="1">
      <c r="A349" s="37"/>
      <c r="B349" s="38"/>
      <c r="C349" s="217" t="s">
        <v>481</v>
      </c>
      <c r="D349" s="217" t="s">
        <v>160</v>
      </c>
      <c r="E349" s="218" t="s">
        <v>1679</v>
      </c>
      <c r="F349" s="219" t="s">
        <v>1680</v>
      </c>
      <c r="G349" s="220" t="s">
        <v>412</v>
      </c>
      <c r="H349" s="221">
        <v>1</v>
      </c>
      <c r="I349" s="222"/>
      <c r="J349" s="223">
        <f>ROUND(I349*H349,2)</f>
        <v>0</v>
      </c>
      <c r="K349" s="219" t="s">
        <v>164</v>
      </c>
      <c r="L349" s="43"/>
      <c r="M349" s="224" t="s">
        <v>1</v>
      </c>
      <c r="N349" s="225" t="s">
        <v>43</v>
      </c>
      <c r="O349" s="90"/>
      <c r="P349" s="226">
        <f>O349*H349</f>
        <v>0</v>
      </c>
      <c r="Q349" s="226">
        <v>0.21734000000000001</v>
      </c>
      <c r="R349" s="226">
        <f>Q349*H349</f>
        <v>0.21734000000000001</v>
      </c>
      <c r="S349" s="226">
        <v>0</v>
      </c>
      <c r="T349" s="227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28" t="s">
        <v>165</v>
      </c>
      <c r="AT349" s="228" t="s">
        <v>160</v>
      </c>
      <c r="AU349" s="228" t="s">
        <v>88</v>
      </c>
      <c r="AY349" s="16" t="s">
        <v>158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16" t="s">
        <v>86</v>
      </c>
      <c r="BK349" s="229">
        <f>ROUND(I349*H349,2)</f>
        <v>0</v>
      </c>
      <c r="BL349" s="16" t="s">
        <v>165</v>
      </c>
      <c r="BM349" s="228" t="s">
        <v>1681</v>
      </c>
    </row>
    <row r="350" s="2" customFormat="1">
      <c r="A350" s="37"/>
      <c r="B350" s="38"/>
      <c r="C350" s="39"/>
      <c r="D350" s="230" t="s">
        <v>167</v>
      </c>
      <c r="E350" s="39"/>
      <c r="F350" s="231" t="s">
        <v>1682</v>
      </c>
      <c r="G350" s="39"/>
      <c r="H350" s="39"/>
      <c r="I350" s="232"/>
      <c r="J350" s="39"/>
      <c r="K350" s="39"/>
      <c r="L350" s="43"/>
      <c r="M350" s="233"/>
      <c r="N350" s="234"/>
      <c r="O350" s="90"/>
      <c r="P350" s="90"/>
      <c r="Q350" s="90"/>
      <c r="R350" s="90"/>
      <c r="S350" s="90"/>
      <c r="T350" s="91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6" t="s">
        <v>167</v>
      </c>
      <c r="AU350" s="16" t="s">
        <v>88</v>
      </c>
    </row>
    <row r="351" s="13" customFormat="1">
      <c r="A351" s="13"/>
      <c r="B351" s="235"/>
      <c r="C351" s="236"/>
      <c r="D351" s="230" t="s">
        <v>169</v>
      </c>
      <c r="E351" s="237" t="s">
        <v>1</v>
      </c>
      <c r="F351" s="238" t="s">
        <v>2295</v>
      </c>
      <c r="G351" s="236"/>
      <c r="H351" s="239">
        <v>1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169</v>
      </c>
      <c r="AU351" s="245" t="s">
        <v>88</v>
      </c>
      <c r="AV351" s="13" t="s">
        <v>88</v>
      </c>
      <c r="AW351" s="13" t="s">
        <v>33</v>
      </c>
      <c r="AX351" s="13" t="s">
        <v>78</v>
      </c>
      <c r="AY351" s="245" t="s">
        <v>158</v>
      </c>
    </row>
    <row r="352" s="2" customFormat="1" ht="16.5" customHeight="1">
      <c r="A352" s="37"/>
      <c r="B352" s="38"/>
      <c r="C352" s="256" t="s">
        <v>486</v>
      </c>
      <c r="D352" s="256" t="s">
        <v>255</v>
      </c>
      <c r="E352" s="257" t="s">
        <v>1684</v>
      </c>
      <c r="F352" s="258" t="s">
        <v>1685</v>
      </c>
      <c r="G352" s="259" t="s">
        <v>412</v>
      </c>
      <c r="H352" s="260">
        <v>1</v>
      </c>
      <c r="I352" s="261"/>
      <c r="J352" s="262">
        <f>ROUND(I352*H352,2)</f>
        <v>0</v>
      </c>
      <c r="K352" s="258" t="s">
        <v>164</v>
      </c>
      <c r="L352" s="263"/>
      <c r="M352" s="264" t="s">
        <v>1</v>
      </c>
      <c r="N352" s="265" t="s">
        <v>43</v>
      </c>
      <c r="O352" s="90"/>
      <c r="P352" s="226">
        <f>O352*H352</f>
        <v>0</v>
      </c>
      <c r="Q352" s="226">
        <v>0.080000000000000002</v>
      </c>
      <c r="R352" s="226">
        <f>Q352*H352</f>
        <v>0.080000000000000002</v>
      </c>
      <c r="S352" s="226">
        <v>0</v>
      </c>
      <c r="T352" s="227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28" t="s">
        <v>213</v>
      </c>
      <c r="AT352" s="228" t="s">
        <v>255</v>
      </c>
      <c r="AU352" s="228" t="s">
        <v>88</v>
      </c>
      <c r="AY352" s="16" t="s">
        <v>158</v>
      </c>
      <c r="BE352" s="229">
        <f>IF(N352="základní",J352,0)</f>
        <v>0</v>
      </c>
      <c r="BF352" s="229">
        <f>IF(N352="snížená",J352,0)</f>
        <v>0</v>
      </c>
      <c r="BG352" s="229">
        <f>IF(N352="zákl. přenesená",J352,0)</f>
        <v>0</v>
      </c>
      <c r="BH352" s="229">
        <f>IF(N352="sníž. přenesená",J352,0)</f>
        <v>0</v>
      </c>
      <c r="BI352" s="229">
        <f>IF(N352="nulová",J352,0)</f>
        <v>0</v>
      </c>
      <c r="BJ352" s="16" t="s">
        <v>86</v>
      </c>
      <c r="BK352" s="229">
        <f>ROUND(I352*H352,2)</f>
        <v>0</v>
      </c>
      <c r="BL352" s="16" t="s">
        <v>165</v>
      </c>
      <c r="BM352" s="228" t="s">
        <v>1686</v>
      </c>
    </row>
    <row r="353" s="2" customFormat="1">
      <c r="A353" s="37"/>
      <c r="B353" s="38"/>
      <c r="C353" s="39"/>
      <c r="D353" s="230" t="s">
        <v>167</v>
      </c>
      <c r="E353" s="39"/>
      <c r="F353" s="231" t="s">
        <v>1685</v>
      </c>
      <c r="G353" s="39"/>
      <c r="H353" s="39"/>
      <c r="I353" s="232"/>
      <c r="J353" s="39"/>
      <c r="K353" s="39"/>
      <c r="L353" s="43"/>
      <c r="M353" s="233"/>
      <c r="N353" s="234"/>
      <c r="O353" s="90"/>
      <c r="P353" s="90"/>
      <c r="Q353" s="90"/>
      <c r="R353" s="90"/>
      <c r="S353" s="90"/>
      <c r="T353" s="91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167</v>
      </c>
      <c r="AU353" s="16" t="s">
        <v>88</v>
      </c>
    </row>
    <row r="354" s="2" customFormat="1" ht="21.75" customHeight="1">
      <c r="A354" s="37"/>
      <c r="B354" s="38"/>
      <c r="C354" s="217" t="s">
        <v>491</v>
      </c>
      <c r="D354" s="217" t="s">
        <v>160</v>
      </c>
      <c r="E354" s="218" t="s">
        <v>1687</v>
      </c>
      <c r="F354" s="219" t="s">
        <v>1688</v>
      </c>
      <c r="G354" s="220" t="s">
        <v>412</v>
      </c>
      <c r="H354" s="221">
        <v>4</v>
      </c>
      <c r="I354" s="222"/>
      <c r="J354" s="223">
        <f>ROUND(I354*H354,2)</f>
        <v>0</v>
      </c>
      <c r="K354" s="219" t="s">
        <v>164</v>
      </c>
      <c r="L354" s="43"/>
      <c r="M354" s="224" t="s">
        <v>1</v>
      </c>
      <c r="N354" s="225" t="s">
        <v>43</v>
      </c>
      <c r="O354" s="90"/>
      <c r="P354" s="226">
        <f>O354*H354</f>
        <v>0</v>
      </c>
      <c r="Q354" s="226">
        <v>0.31108000000000002</v>
      </c>
      <c r="R354" s="226">
        <f>Q354*H354</f>
        <v>1.2443200000000001</v>
      </c>
      <c r="S354" s="226">
        <v>0</v>
      </c>
      <c r="T354" s="227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28" t="s">
        <v>165</v>
      </c>
      <c r="AT354" s="228" t="s">
        <v>160</v>
      </c>
      <c r="AU354" s="228" t="s">
        <v>88</v>
      </c>
      <c r="AY354" s="16" t="s">
        <v>158</v>
      </c>
      <c r="BE354" s="229">
        <f>IF(N354="základní",J354,0)</f>
        <v>0</v>
      </c>
      <c r="BF354" s="229">
        <f>IF(N354="snížená",J354,0)</f>
        <v>0</v>
      </c>
      <c r="BG354" s="229">
        <f>IF(N354="zákl. přenesená",J354,0)</f>
        <v>0</v>
      </c>
      <c r="BH354" s="229">
        <f>IF(N354="sníž. přenesená",J354,0)</f>
        <v>0</v>
      </c>
      <c r="BI354" s="229">
        <f>IF(N354="nulová",J354,0)</f>
        <v>0</v>
      </c>
      <c r="BJ354" s="16" t="s">
        <v>86</v>
      </c>
      <c r="BK354" s="229">
        <f>ROUND(I354*H354,2)</f>
        <v>0</v>
      </c>
      <c r="BL354" s="16" t="s">
        <v>165</v>
      </c>
      <c r="BM354" s="228" t="s">
        <v>1689</v>
      </c>
    </row>
    <row r="355" s="2" customFormat="1">
      <c r="A355" s="37"/>
      <c r="B355" s="38"/>
      <c r="C355" s="39"/>
      <c r="D355" s="230" t="s">
        <v>167</v>
      </c>
      <c r="E355" s="39"/>
      <c r="F355" s="231" t="s">
        <v>1690</v>
      </c>
      <c r="G355" s="39"/>
      <c r="H355" s="39"/>
      <c r="I355" s="232"/>
      <c r="J355" s="39"/>
      <c r="K355" s="39"/>
      <c r="L355" s="43"/>
      <c r="M355" s="233"/>
      <c r="N355" s="234"/>
      <c r="O355" s="90"/>
      <c r="P355" s="90"/>
      <c r="Q355" s="90"/>
      <c r="R355" s="90"/>
      <c r="S355" s="90"/>
      <c r="T355" s="91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6" t="s">
        <v>167</v>
      </c>
      <c r="AU355" s="16" t="s">
        <v>88</v>
      </c>
    </row>
    <row r="356" s="13" customFormat="1">
      <c r="A356" s="13"/>
      <c r="B356" s="235"/>
      <c r="C356" s="236"/>
      <c r="D356" s="230" t="s">
        <v>169</v>
      </c>
      <c r="E356" s="237" t="s">
        <v>1</v>
      </c>
      <c r="F356" s="238" t="s">
        <v>2296</v>
      </c>
      <c r="G356" s="236"/>
      <c r="H356" s="239">
        <v>4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169</v>
      </c>
      <c r="AU356" s="245" t="s">
        <v>88</v>
      </c>
      <c r="AV356" s="13" t="s">
        <v>88</v>
      </c>
      <c r="AW356" s="13" t="s">
        <v>33</v>
      </c>
      <c r="AX356" s="13" t="s">
        <v>78</v>
      </c>
      <c r="AY356" s="245" t="s">
        <v>158</v>
      </c>
    </row>
    <row r="357" s="2" customFormat="1" ht="16.5" customHeight="1">
      <c r="A357" s="37"/>
      <c r="B357" s="38"/>
      <c r="C357" s="217" t="s">
        <v>497</v>
      </c>
      <c r="D357" s="217" t="s">
        <v>160</v>
      </c>
      <c r="E357" s="218" t="s">
        <v>1699</v>
      </c>
      <c r="F357" s="219" t="s">
        <v>1700</v>
      </c>
      <c r="G357" s="220" t="s">
        <v>412</v>
      </c>
      <c r="H357" s="221">
        <v>4</v>
      </c>
      <c r="I357" s="222"/>
      <c r="J357" s="223">
        <f>ROUND(I357*H357,2)</f>
        <v>0</v>
      </c>
      <c r="K357" s="219" t="s">
        <v>164</v>
      </c>
      <c r="L357" s="43"/>
      <c r="M357" s="224" t="s">
        <v>1</v>
      </c>
      <c r="N357" s="225" t="s">
        <v>43</v>
      </c>
      <c r="O357" s="90"/>
      <c r="P357" s="226">
        <f>O357*H357</f>
        <v>0</v>
      </c>
      <c r="Q357" s="226">
        <v>0.12303</v>
      </c>
      <c r="R357" s="226">
        <f>Q357*H357</f>
        <v>0.49212</v>
      </c>
      <c r="S357" s="226">
        <v>0</v>
      </c>
      <c r="T357" s="227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28" t="s">
        <v>165</v>
      </c>
      <c r="AT357" s="228" t="s">
        <v>160</v>
      </c>
      <c r="AU357" s="228" t="s">
        <v>88</v>
      </c>
      <c r="AY357" s="16" t="s">
        <v>158</v>
      </c>
      <c r="BE357" s="229">
        <f>IF(N357="základní",J357,0)</f>
        <v>0</v>
      </c>
      <c r="BF357" s="229">
        <f>IF(N357="snížená",J357,0)</f>
        <v>0</v>
      </c>
      <c r="BG357" s="229">
        <f>IF(N357="zákl. přenesená",J357,0)</f>
        <v>0</v>
      </c>
      <c r="BH357" s="229">
        <f>IF(N357="sníž. přenesená",J357,0)</f>
        <v>0</v>
      </c>
      <c r="BI357" s="229">
        <f>IF(N357="nulová",J357,0)</f>
        <v>0</v>
      </c>
      <c r="BJ357" s="16" t="s">
        <v>86</v>
      </c>
      <c r="BK357" s="229">
        <f>ROUND(I357*H357,2)</f>
        <v>0</v>
      </c>
      <c r="BL357" s="16" t="s">
        <v>165</v>
      </c>
      <c r="BM357" s="228" t="s">
        <v>1701</v>
      </c>
    </row>
    <row r="358" s="2" customFormat="1">
      <c r="A358" s="37"/>
      <c r="B358" s="38"/>
      <c r="C358" s="39"/>
      <c r="D358" s="230" t="s">
        <v>167</v>
      </c>
      <c r="E358" s="39"/>
      <c r="F358" s="231" t="s">
        <v>1700</v>
      </c>
      <c r="G358" s="39"/>
      <c r="H358" s="39"/>
      <c r="I358" s="232"/>
      <c r="J358" s="39"/>
      <c r="K358" s="39"/>
      <c r="L358" s="43"/>
      <c r="M358" s="233"/>
      <c r="N358" s="234"/>
      <c r="O358" s="90"/>
      <c r="P358" s="90"/>
      <c r="Q358" s="90"/>
      <c r="R358" s="90"/>
      <c r="S358" s="90"/>
      <c r="T358" s="91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16" t="s">
        <v>167</v>
      </c>
      <c r="AU358" s="16" t="s">
        <v>88</v>
      </c>
    </row>
    <row r="359" s="13" customFormat="1">
      <c r="A359" s="13"/>
      <c r="B359" s="235"/>
      <c r="C359" s="236"/>
      <c r="D359" s="230" t="s">
        <v>169</v>
      </c>
      <c r="E359" s="237" t="s">
        <v>1</v>
      </c>
      <c r="F359" s="238" t="s">
        <v>2297</v>
      </c>
      <c r="G359" s="236"/>
      <c r="H359" s="239">
        <v>4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169</v>
      </c>
      <c r="AU359" s="245" t="s">
        <v>88</v>
      </c>
      <c r="AV359" s="13" t="s">
        <v>88</v>
      </c>
      <c r="AW359" s="13" t="s">
        <v>33</v>
      </c>
      <c r="AX359" s="13" t="s">
        <v>78</v>
      </c>
      <c r="AY359" s="245" t="s">
        <v>158</v>
      </c>
    </row>
    <row r="360" s="2" customFormat="1" ht="16.5" customHeight="1">
      <c r="A360" s="37"/>
      <c r="B360" s="38"/>
      <c r="C360" s="256" t="s">
        <v>503</v>
      </c>
      <c r="D360" s="256" t="s">
        <v>255</v>
      </c>
      <c r="E360" s="257" t="s">
        <v>1703</v>
      </c>
      <c r="F360" s="258" t="s">
        <v>1704</v>
      </c>
      <c r="G360" s="259" t="s">
        <v>412</v>
      </c>
      <c r="H360" s="260">
        <v>4</v>
      </c>
      <c r="I360" s="261"/>
      <c r="J360" s="262">
        <f>ROUND(I360*H360,2)</f>
        <v>0</v>
      </c>
      <c r="K360" s="258" t="s">
        <v>164</v>
      </c>
      <c r="L360" s="263"/>
      <c r="M360" s="264" t="s">
        <v>1</v>
      </c>
      <c r="N360" s="265" t="s">
        <v>43</v>
      </c>
      <c r="O360" s="90"/>
      <c r="P360" s="226">
        <f>O360*H360</f>
        <v>0</v>
      </c>
      <c r="Q360" s="226">
        <v>0.013299999999999999</v>
      </c>
      <c r="R360" s="226">
        <f>Q360*H360</f>
        <v>0.053199999999999997</v>
      </c>
      <c r="S360" s="226">
        <v>0</v>
      </c>
      <c r="T360" s="227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28" t="s">
        <v>213</v>
      </c>
      <c r="AT360" s="228" t="s">
        <v>255</v>
      </c>
      <c r="AU360" s="228" t="s">
        <v>88</v>
      </c>
      <c r="AY360" s="16" t="s">
        <v>158</v>
      </c>
      <c r="BE360" s="229">
        <f>IF(N360="základní",J360,0)</f>
        <v>0</v>
      </c>
      <c r="BF360" s="229">
        <f>IF(N360="snížená",J360,0)</f>
        <v>0</v>
      </c>
      <c r="BG360" s="229">
        <f>IF(N360="zákl. přenesená",J360,0)</f>
        <v>0</v>
      </c>
      <c r="BH360" s="229">
        <f>IF(N360="sníž. přenesená",J360,0)</f>
        <v>0</v>
      </c>
      <c r="BI360" s="229">
        <f>IF(N360="nulová",J360,0)</f>
        <v>0</v>
      </c>
      <c r="BJ360" s="16" t="s">
        <v>86</v>
      </c>
      <c r="BK360" s="229">
        <f>ROUND(I360*H360,2)</f>
        <v>0</v>
      </c>
      <c r="BL360" s="16" t="s">
        <v>165</v>
      </c>
      <c r="BM360" s="228" t="s">
        <v>1705</v>
      </c>
    </row>
    <row r="361" s="2" customFormat="1">
      <c r="A361" s="37"/>
      <c r="B361" s="38"/>
      <c r="C361" s="39"/>
      <c r="D361" s="230" t="s">
        <v>167</v>
      </c>
      <c r="E361" s="39"/>
      <c r="F361" s="231" t="s">
        <v>1704</v>
      </c>
      <c r="G361" s="39"/>
      <c r="H361" s="39"/>
      <c r="I361" s="232"/>
      <c r="J361" s="39"/>
      <c r="K361" s="39"/>
      <c r="L361" s="43"/>
      <c r="M361" s="233"/>
      <c r="N361" s="234"/>
      <c r="O361" s="90"/>
      <c r="P361" s="90"/>
      <c r="Q361" s="90"/>
      <c r="R361" s="90"/>
      <c r="S361" s="90"/>
      <c r="T361" s="91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16" t="s">
        <v>167</v>
      </c>
      <c r="AU361" s="16" t="s">
        <v>88</v>
      </c>
    </row>
    <row r="362" s="12" customFormat="1" ht="22.8" customHeight="1">
      <c r="A362" s="12"/>
      <c r="B362" s="201"/>
      <c r="C362" s="202"/>
      <c r="D362" s="203" t="s">
        <v>77</v>
      </c>
      <c r="E362" s="215" t="s">
        <v>223</v>
      </c>
      <c r="F362" s="215" t="s">
        <v>565</v>
      </c>
      <c r="G362" s="202"/>
      <c r="H362" s="202"/>
      <c r="I362" s="205"/>
      <c r="J362" s="216">
        <f>BK362</f>
        <v>0</v>
      </c>
      <c r="K362" s="202"/>
      <c r="L362" s="207"/>
      <c r="M362" s="208"/>
      <c r="N362" s="209"/>
      <c r="O362" s="209"/>
      <c r="P362" s="210">
        <f>P363+P474</f>
        <v>0</v>
      </c>
      <c r="Q362" s="209"/>
      <c r="R362" s="210">
        <f>R363+R474</f>
        <v>138.51351813999995</v>
      </c>
      <c r="S362" s="209"/>
      <c r="T362" s="211">
        <f>T363+T474</f>
        <v>477.71536000000003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12" t="s">
        <v>86</v>
      </c>
      <c r="AT362" s="213" t="s">
        <v>77</v>
      </c>
      <c r="AU362" s="213" t="s">
        <v>86</v>
      </c>
      <c r="AY362" s="212" t="s">
        <v>158</v>
      </c>
      <c r="BK362" s="214">
        <f>BK363+BK474</f>
        <v>0</v>
      </c>
    </row>
    <row r="363" s="12" customFormat="1" ht="20.88" customHeight="1">
      <c r="A363" s="12"/>
      <c r="B363" s="201"/>
      <c r="C363" s="202"/>
      <c r="D363" s="203" t="s">
        <v>77</v>
      </c>
      <c r="E363" s="215" t="s">
        <v>721</v>
      </c>
      <c r="F363" s="215" t="s">
        <v>1713</v>
      </c>
      <c r="G363" s="202"/>
      <c r="H363" s="202"/>
      <c r="I363" s="205"/>
      <c r="J363" s="216">
        <f>BK363</f>
        <v>0</v>
      </c>
      <c r="K363" s="202"/>
      <c r="L363" s="207"/>
      <c r="M363" s="208"/>
      <c r="N363" s="209"/>
      <c r="O363" s="209"/>
      <c r="P363" s="210">
        <f>SUM(P364:P473)</f>
        <v>0</v>
      </c>
      <c r="Q363" s="209"/>
      <c r="R363" s="210">
        <f>SUM(R364:R473)</f>
        <v>138.40771813999996</v>
      </c>
      <c r="S363" s="209"/>
      <c r="T363" s="211">
        <f>SUM(T364:T473)</f>
        <v>13.6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2" t="s">
        <v>86</v>
      </c>
      <c r="AT363" s="213" t="s">
        <v>77</v>
      </c>
      <c r="AU363" s="213" t="s">
        <v>88</v>
      </c>
      <c r="AY363" s="212" t="s">
        <v>158</v>
      </c>
      <c r="BK363" s="214">
        <f>SUM(BK364:BK473)</f>
        <v>0</v>
      </c>
    </row>
    <row r="364" s="2" customFormat="1" ht="16.5" customHeight="1">
      <c r="A364" s="37"/>
      <c r="B364" s="38"/>
      <c r="C364" s="217" t="s">
        <v>510</v>
      </c>
      <c r="D364" s="217" t="s">
        <v>160</v>
      </c>
      <c r="E364" s="218" t="s">
        <v>1714</v>
      </c>
      <c r="F364" s="219" t="s">
        <v>1715</v>
      </c>
      <c r="G364" s="220" t="s">
        <v>412</v>
      </c>
      <c r="H364" s="221">
        <v>7</v>
      </c>
      <c r="I364" s="222"/>
      <c r="J364" s="223">
        <f>ROUND(I364*H364,2)</f>
        <v>0</v>
      </c>
      <c r="K364" s="219" t="s">
        <v>164</v>
      </c>
      <c r="L364" s="43"/>
      <c r="M364" s="224" t="s">
        <v>1</v>
      </c>
      <c r="N364" s="225" t="s">
        <v>43</v>
      </c>
      <c r="O364" s="90"/>
      <c r="P364" s="226">
        <f>O364*H364</f>
        <v>0</v>
      </c>
      <c r="Q364" s="226">
        <v>0.00069999999999999999</v>
      </c>
      <c r="R364" s="226">
        <f>Q364*H364</f>
        <v>0.0048999999999999998</v>
      </c>
      <c r="S364" s="226">
        <v>0</v>
      </c>
      <c r="T364" s="227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28" t="s">
        <v>165</v>
      </c>
      <c r="AT364" s="228" t="s">
        <v>160</v>
      </c>
      <c r="AU364" s="228" t="s">
        <v>176</v>
      </c>
      <c r="AY364" s="16" t="s">
        <v>158</v>
      </c>
      <c r="BE364" s="229">
        <f>IF(N364="základní",J364,0)</f>
        <v>0</v>
      </c>
      <c r="BF364" s="229">
        <f>IF(N364="snížená",J364,0)</f>
        <v>0</v>
      </c>
      <c r="BG364" s="229">
        <f>IF(N364="zákl. přenesená",J364,0)</f>
        <v>0</v>
      </c>
      <c r="BH364" s="229">
        <f>IF(N364="sníž. přenesená",J364,0)</f>
        <v>0</v>
      </c>
      <c r="BI364" s="229">
        <f>IF(N364="nulová",J364,0)</f>
        <v>0</v>
      </c>
      <c r="BJ364" s="16" t="s">
        <v>86</v>
      </c>
      <c r="BK364" s="229">
        <f>ROUND(I364*H364,2)</f>
        <v>0</v>
      </c>
      <c r="BL364" s="16" t="s">
        <v>165</v>
      </c>
      <c r="BM364" s="228" t="s">
        <v>1716</v>
      </c>
    </row>
    <row r="365" s="2" customFormat="1">
      <c r="A365" s="37"/>
      <c r="B365" s="38"/>
      <c r="C365" s="39"/>
      <c r="D365" s="230" t="s">
        <v>167</v>
      </c>
      <c r="E365" s="39"/>
      <c r="F365" s="231" t="s">
        <v>1717</v>
      </c>
      <c r="G365" s="39"/>
      <c r="H365" s="39"/>
      <c r="I365" s="232"/>
      <c r="J365" s="39"/>
      <c r="K365" s="39"/>
      <c r="L365" s="43"/>
      <c r="M365" s="233"/>
      <c r="N365" s="234"/>
      <c r="O365" s="90"/>
      <c r="P365" s="90"/>
      <c r="Q365" s="90"/>
      <c r="R365" s="90"/>
      <c r="S365" s="90"/>
      <c r="T365" s="91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6" t="s">
        <v>167</v>
      </c>
      <c r="AU365" s="16" t="s">
        <v>176</v>
      </c>
    </row>
    <row r="366" s="13" customFormat="1">
      <c r="A366" s="13"/>
      <c r="B366" s="235"/>
      <c r="C366" s="236"/>
      <c r="D366" s="230" t="s">
        <v>169</v>
      </c>
      <c r="E366" s="237" t="s">
        <v>1</v>
      </c>
      <c r="F366" s="238" t="s">
        <v>2298</v>
      </c>
      <c r="G366" s="236"/>
      <c r="H366" s="239">
        <v>1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169</v>
      </c>
      <c r="AU366" s="245" t="s">
        <v>176</v>
      </c>
      <c r="AV366" s="13" t="s">
        <v>88</v>
      </c>
      <c r="AW366" s="13" t="s">
        <v>33</v>
      </c>
      <c r="AX366" s="13" t="s">
        <v>78</v>
      </c>
      <c r="AY366" s="245" t="s">
        <v>158</v>
      </c>
    </row>
    <row r="367" s="13" customFormat="1">
      <c r="A367" s="13"/>
      <c r="B367" s="235"/>
      <c r="C367" s="236"/>
      <c r="D367" s="230" t="s">
        <v>169</v>
      </c>
      <c r="E367" s="237" t="s">
        <v>1</v>
      </c>
      <c r="F367" s="238" t="s">
        <v>2299</v>
      </c>
      <c r="G367" s="236"/>
      <c r="H367" s="239">
        <v>1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169</v>
      </c>
      <c r="AU367" s="245" t="s">
        <v>176</v>
      </c>
      <c r="AV367" s="13" t="s">
        <v>88</v>
      </c>
      <c r="AW367" s="13" t="s">
        <v>33</v>
      </c>
      <c r="AX367" s="13" t="s">
        <v>78</v>
      </c>
      <c r="AY367" s="245" t="s">
        <v>158</v>
      </c>
    </row>
    <row r="368" s="13" customFormat="1">
      <c r="A368" s="13"/>
      <c r="B368" s="235"/>
      <c r="C368" s="236"/>
      <c r="D368" s="230" t="s">
        <v>169</v>
      </c>
      <c r="E368" s="237" t="s">
        <v>1</v>
      </c>
      <c r="F368" s="238" t="s">
        <v>2300</v>
      </c>
      <c r="G368" s="236"/>
      <c r="H368" s="239">
        <v>2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169</v>
      </c>
      <c r="AU368" s="245" t="s">
        <v>176</v>
      </c>
      <c r="AV368" s="13" t="s">
        <v>88</v>
      </c>
      <c r="AW368" s="13" t="s">
        <v>33</v>
      </c>
      <c r="AX368" s="13" t="s">
        <v>78</v>
      </c>
      <c r="AY368" s="245" t="s">
        <v>158</v>
      </c>
    </row>
    <row r="369" s="13" customFormat="1">
      <c r="A369" s="13"/>
      <c r="B369" s="235"/>
      <c r="C369" s="236"/>
      <c r="D369" s="230" t="s">
        <v>169</v>
      </c>
      <c r="E369" s="237" t="s">
        <v>1</v>
      </c>
      <c r="F369" s="238" t="s">
        <v>1730</v>
      </c>
      <c r="G369" s="236"/>
      <c r="H369" s="239">
        <v>1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169</v>
      </c>
      <c r="AU369" s="245" t="s">
        <v>176</v>
      </c>
      <c r="AV369" s="13" t="s">
        <v>88</v>
      </c>
      <c r="AW369" s="13" t="s">
        <v>33</v>
      </c>
      <c r="AX369" s="13" t="s">
        <v>78</v>
      </c>
      <c r="AY369" s="245" t="s">
        <v>158</v>
      </c>
    </row>
    <row r="370" s="13" customFormat="1">
      <c r="A370" s="13"/>
      <c r="B370" s="235"/>
      <c r="C370" s="236"/>
      <c r="D370" s="230" t="s">
        <v>169</v>
      </c>
      <c r="E370" s="237" t="s">
        <v>1</v>
      </c>
      <c r="F370" s="238" t="s">
        <v>2301</v>
      </c>
      <c r="G370" s="236"/>
      <c r="H370" s="239">
        <v>2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169</v>
      </c>
      <c r="AU370" s="245" t="s">
        <v>176</v>
      </c>
      <c r="AV370" s="13" t="s">
        <v>88</v>
      </c>
      <c r="AW370" s="13" t="s">
        <v>33</v>
      </c>
      <c r="AX370" s="13" t="s">
        <v>78</v>
      </c>
      <c r="AY370" s="245" t="s">
        <v>158</v>
      </c>
    </row>
    <row r="371" s="2" customFormat="1" ht="16.5" customHeight="1">
      <c r="A371" s="37"/>
      <c r="B371" s="38"/>
      <c r="C371" s="256" t="s">
        <v>516</v>
      </c>
      <c r="D371" s="256" t="s">
        <v>255</v>
      </c>
      <c r="E371" s="257" t="s">
        <v>1745</v>
      </c>
      <c r="F371" s="258" t="s">
        <v>1746</v>
      </c>
      <c r="G371" s="259" t="s">
        <v>412</v>
      </c>
      <c r="H371" s="260">
        <v>4</v>
      </c>
      <c r="I371" s="261"/>
      <c r="J371" s="262">
        <f>ROUND(I371*H371,2)</f>
        <v>0</v>
      </c>
      <c r="K371" s="258" t="s">
        <v>164</v>
      </c>
      <c r="L371" s="263"/>
      <c r="M371" s="264" t="s">
        <v>1</v>
      </c>
      <c r="N371" s="265" t="s">
        <v>43</v>
      </c>
      <c r="O371" s="90"/>
      <c r="P371" s="226">
        <f>O371*H371</f>
        <v>0</v>
      </c>
      <c r="Q371" s="226">
        <v>0.00089999999999999998</v>
      </c>
      <c r="R371" s="226">
        <f>Q371*H371</f>
        <v>0.0035999999999999999</v>
      </c>
      <c r="S371" s="226">
        <v>0</v>
      </c>
      <c r="T371" s="227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28" t="s">
        <v>213</v>
      </c>
      <c r="AT371" s="228" t="s">
        <v>255</v>
      </c>
      <c r="AU371" s="228" t="s">
        <v>176</v>
      </c>
      <c r="AY371" s="16" t="s">
        <v>158</v>
      </c>
      <c r="BE371" s="229">
        <f>IF(N371="základní",J371,0)</f>
        <v>0</v>
      </c>
      <c r="BF371" s="229">
        <f>IF(N371="snížená",J371,0)</f>
        <v>0</v>
      </c>
      <c r="BG371" s="229">
        <f>IF(N371="zákl. přenesená",J371,0)</f>
        <v>0</v>
      </c>
      <c r="BH371" s="229">
        <f>IF(N371="sníž. přenesená",J371,0)</f>
        <v>0</v>
      </c>
      <c r="BI371" s="229">
        <f>IF(N371="nulová",J371,0)</f>
        <v>0</v>
      </c>
      <c r="BJ371" s="16" t="s">
        <v>86</v>
      </c>
      <c r="BK371" s="229">
        <f>ROUND(I371*H371,2)</f>
        <v>0</v>
      </c>
      <c r="BL371" s="16" t="s">
        <v>165</v>
      </c>
      <c r="BM371" s="228" t="s">
        <v>1747</v>
      </c>
    </row>
    <row r="372" s="2" customFormat="1">
      <c r="A372" s="37"/>
      <c r="B372" s="38"/>
      <c r="C372" s="39"/>
      <c r="D372" s="230" t="s">
        <v>167</v>
      </c>
      <c r="E372" s="39"/>
      <c r="F372" s="231" t="s">
        <v>1746</v>
      </c>
      <c r="G372" s="39"/>
      <c r="H372" s="39"/>
      <c r="I372" s="232"/>
      <c r="J372" s="39"/>
      <c r="K372" s="39"/>
      <c r="L372" s="43"/>
      <c r="M372" s="233"/>
      <c r="N372" s="234"/>
      <c r="O372" s="90"/>
      <c r="P372" s="90"/>
      <c r="Q372" s="90"/>
      <c r="R372" s="90"/>
      <c r="S372" s="90"/>
      <c r="T372" s="91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167</v>
      </c>
      <c r="AU372" s="16" t="s">
        <v>176</v>
      </c>
    </row>
    <row r="373" s="13" customFormat="1">
      <c r="A373" s="13"/>
      <c r="B373" s="235"/>
      <c r="C373" s="236"/>
      <c r="D373" s="230" t="s">
        <v>169</v>
      </c>
      <c r="E373" s="237" t="s">
        <v>1</v>
      </c>
      <c r="F373" s="238" t="s">
        <v>2302</v>
      </c>
      <c r="G373" s="236"/>
      <c r="H373" s="239">
        <v>1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169</v>
      </c>
      <c r="AU373" s="245" t="s">
        <v>176</v>
      </c>
      <c r="AV373" s="13" t="s">
        <v>88</v>
      </c>
      <c r="AW373" s="13" t="s">
        <v>33</v>
      </c>
      <c r="AX373" s="13" t="s">
        <v>78</v>
      </c>
      <c r="AY373" s="245" t="s">
        <v>158</v>
      </c>
    </row>
    <row r="374" s="13" customFormat="1">
      <c r="A374" s="13"/>
      <c r="B374" s="235"/>
      <c r="C374" s="236"/>
      <c r="D374" s="230" t="s">
        <v>169</v>
      </c>
      <c r="E374" s="237" t="s">
        <v>1</v>
      </c>
      <c r="F374" s="238" t="s">
        <v>2299</v>
      </c>
      <c r="G374" s="236"/>
      <c r="H374" s="239">
        <v>1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169</v>
      </c>
      <c r="AU374" s="245" t="s">
        <v>176</v>
      </c>
      <c r="AV374" s="13" t="s">
        <v>88</v>
      </c>
      <c r="AW374" s="13" t="s">
        <v>33</v>
      </c>
      <c r="AX374" s="13" t="s">
        <v>78</v>
      </c>
      <c r="AY374" s="245" t="s">
        <v>158</v>
      </c>
    </row>
    <row r="375" s="13" customFormat="1">
      <c r="A375" s="13"/>
      <c r="B375" s="235"/>
      <c r="C375" s="236"/>
      <c r="D375" s="230" t="s">
        <v>169</v>
      </c>
      <c r="E375" s="237" t="s">
        <v>1</v>
      </c>
      <c r="F375" s="238" t="s">
        <v>2303</v>
      </c>
      <c r="G375" s="236"/>
      <c r="H375" s="239">
        <v>2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169</v>
      </c>
      <c r="AU375" s="245" t="s">
        <v>176</v>
      </c>
      <c r="AV375" s="13" t="s">
        <v>88</v>
      </c>
      <c r="AW375" s="13" t="s">
        <v>33</v>
      </c>
      <c r="AX375" s="13" t="s">
        <v>78</v>
      </c>
      <c r="AY375" s="245" t="s">
        <v>158</v>
      </c>
    </row>
    <row r="376" s="2" customFormat="1" ht="16.5" customHeight="1">
      <c r="A376" s="37"/>
      <c r="B376" s="38"/>
      <c r="C376" s="256" t="s">
        <v>521</v>
      </c>
      <c r="D376" s="256" t="s">
        <v>255</v>
      </c>
      <c r="E376" s="257" t="s">
        <v>1763</v>
      </c>
      <c r="F376" s="258" t="s">
        <v>1764</v>
      </c>
      <c r="G376" s="259" t="s">
        <v>412</v>
      </c>
      <c r="H376" s="260">
        <v>3</v>
      </c>
      <c r="I376" s="261"/>
      <c r="J376" s="262">
        <f>ROUND(I376*H376,2)</f>
        <v>0</v>
      </c>
      <c r="K376" s="258" t="s">
        <v>164</v>
      </c>
      <c r="L376" s="263"/>
      <c r="M376" s="264" t="s">
        <v>1</v>
      </c>
      <c r="N376" s="265" t="s">
        <v>43</v>
      </c>
      <c r="O376" s="90"/>
      <c r="P376" s="226">
        <f>O376*H376</f>
        <v>0</v>
      </c>
      <c r="Q376" s="226">
        <v>0.0035000000000000001</v>
      </c>
      <c r="R376" s="226">
        <f>Q376*H376</f>
        <v>0.010500000000000001</v>
      </c>
      <c r="S376" s="226">
        <v>0</v>
      </c>
      <c r="T376" s="227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28" t="s">
        <v>213</v>
      </c>
      <c r="AT376" s="228" t="s">
        <v>255</v>
      </c>
      <c r="AU376" s="228" t="s">
        <v>176</v>
      </c>
      <c r="AY376" s="16" t="s">
        <v>158</v>
      </c>
      <c r="BE376" s="229">
        <f>IF(N376="základní",J376,0)</f>
        <v>0</v>
      </c>
      <c r="BF376" s="229">
        <f>IF(N376="snížená",J376,0)</f>
        <v>0</v>
      </c>
      <c r="BG376" s="229">
        <f>IF(N376="zákl. přenesená",J376,0)</f>
        <v>0</v>
      </c>
      <c r="BH376" s="229">
        <f>IF(N376="sníž. přenesená",J376,0)</f>
        <v>0</v>
      </c>
      <c r="BI376" s="229">
        <f>IF(N376="nulová",J376,0)</f>
        <v>0</v>
      </c>
      <c r="BJ376" s="16" t="s">
        <v>86</v>
      </c>
      <c r="BK376" s="229">
        <f>ROUND(I376*H376,2)</f>
        <v>0</v>
      </c>
      <c r="BL376" s="16" t="s">
        <v>165</v>
      </c>
      <c r="BM376" s="228" t="s">
        <v>1765</v>
      </c>
    </row>
    <row r="377" s="2" customFormat="1">
      <c r="A377" s="37"/>
      <c r="B377" s="38"/>
      <c r="C377" s="39"/>
      <c r="D377" s="230" t="s">
        <v>167</v>
      </c>
      <c r="E377" s="39"/>
      <c r="F377" s="231" t="s">
        <v>1764</v>
      </c>
      <c r="G377" s="39"/>
      <c r="H377" s="39"/>
      <c r="I377" s="232"/>
      <c r="J377" s="39"/>
      <c r="K377" s="39"/>
      <c r="L377" s="43"/>
      <c r="M377" s="233"/>
      <c r="N377" s="234"/>
      <c r="O377" s="90"/>
      <c r="P377" s="90"/>
      <c r="Q377" s="90"/>
      <c r="R377" s="90"/>
      <c r="S377" s="90"/>
      <c r="T377" s="91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6" t="s">
        <v>167</v>
      </c>
      <c r="AU377" s="16" t="s">
        <v>176</v>
      </c>
    </row>
    <row r="378" s="13" customFormat="1">
      <c r="A378" s="13"/>
      <c r="B378" s="235"/>
      <c r="C378" s="236"/>
      <c r="D378" s="230" t="s">
        <v>169</v>
      </c>
      <c r="E378" s="237" t="s">
        <v>1</v>
      </c>
      <c r="F378" s="238" t="s">
        <v>1766</v>
      </c>
      <c r="G378" s="236"/>
      <c r="H378" s="239">
        <v>1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169</v>
      </c>
      <c r="AU378" s="245" t="s">
        <v>176</v>
      </c>
      <c r="AV378" s="13" t="s">
        <v>88</v>
      </c>
      <c r="AW378" s="13" t="s">
        <v>33</v>
      </c>
      <c r="AX378" s="13" t="s">
        <v>78</v>
      </c>
      <c r="AY378" s="245" t="s">
        <v>158</v>
      </c>
    </row>
    <row r="379" s="13" customFormat="1">
      <c r="A379" s="13"/>
      <c r="B379" s="235"/>
      <c r="C379" s="236"/>
      <c r="D379" s="230" t="s">
        <v>169</v>
      </c>
      <c r="E379" s="237" t="s">
        <v>1</v>
      </c>
      <c r="F379" s="238" t="s">
        <v>2304</v>
      </c>
      <c r="G379" s="236"/>
      <c r="H379" s="239">
        <v>2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169</v>
      </c>
      <c r="AU379" s="245" t="s">
        <v>176</v>
      </c>
      <c r="AV379" s="13" t="s">
        <v>88</v>
      </c>
      <c r="AW379" s="13" t="s">
        <v>33</v>
      </c>
      <c r="AX379" s="13" t="s">
        <v>78</v>
      </c>
      <c r="AY379" s="245" t="s">
        <v>158</v>
      </c>
    </row>
    <row r="380" s="2" customFormat="1" ht="16.5" customHeight="1">
      <c r="A380" s="37"/>
      <c r="B380" s="38"/>
      <c r="C380" s="217" t="s">
        <v>528</v>
      </c>
      <c r="D380" s="217" t="s">
        <v>160</v>
      </c>
      <c r="E380" s="218" t="s">
        <v>1793</v>
      </c>
      <c r="F380" s="219" t="s">
        <v>1794</v>
      </c>
      <c r="G380" s="220" t="s">
        <v>412</v>
      </c>
      <c r="H380" s="221">
        <v>5</v>
      </c>
      <c r="I380" s="222"/>
      <c r="J380" s="223">
        <f>ROUND(I380*H380,2)</f>
        <v>0</v>
      </c>
      <c r="K380" s="219" t="s">
        <v>164</v>
      </c>
      <c r="L380" s="43"/>
      <c r="M380" s="224" t="s">
        <v>1</v>
      </c>
      <c r="N380" s="225" t="s">
        <v>43</v>
      </c>
      <c r="O380" s="90"/>
      <c r="P380" s="226">
        <f>O380*H380</f>
        <v>0</v>
      </c>
      <c r="Q380" s="226">
        <v>0.10940999999999999</v>
      </c>
      <c r="R380" s="226">
        <f>Q380*H380</f>
        <v>0.54704999999999993</v>
      </c>
      <c r="S380" s="226">
        <v>0</v>
      </c>
      <c r="T380" s="227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28" t="s">
        <v>165</v>
      </c>
      <c r="AT380" s="228" t="s">
        <v>160</v>
      </c>
      <c r="AU380" s="228" t="s">
        <v>176</v>
      </c>
      <c r="AY380" s="16" t="s">
        <v>158</v>
      </c>
      <c r="BE380" s="229">
        <f>IF(N380="základní",J380,0)</f>
        <v>0</v>
      </c>
      <c r="BF380" s="229">
        <f>IF(N380="snížená",J380,0)</f>
        <v>0</v>
      </c>
      <c r="BG380" s="229">
        <f>IF(N380="zákl. přenesená",J380,0)</f>
        <v>0</v>
      </c>
      <c r="BH380" s="229">
        <f>IF(N380="sníž. přenesená",J380,0)</f>
        <v>0</v>
      </c>
      <c r="BI380" s="229">
        <f>IF(N380="nulová",J380,0)</f>
        <v>0</v>
      </c>
      <c r="BJ380" s="16" t="s">
        <v>86</v>
      </c>
      <c r="BK380" s="229">
        <f>ROUND(I380*H380,2)</f>
        <v>0</v>
      </c>
      <c r="BL380" s="16" t="s">
        <v>165</v>
      </c>
      <c r="BM380" s="228" t="s">
        <v>1795</v>
      </c>
    </row>
    <row r="381" s="2" customFormat="1">
      <c r="A381" s="37"/>
      <c r="B381" s="38"/>
      <c r="C381" s="39"/>
      <c r="D381" s="230" t="s">
        <v>167</v>
      </c>
      <c r="E381" s="39"/>
      <c r="F381" s="231" t="s">
        <v>1796</v>
      </c>
      <c r="G381" s="39"/>
      <c r="H381" s="39"/>
      <c r="I381" s="232"/>
      <c r="J381" s="39"/>
      <c r="K381" s="39"/>
      <c r="L381" s="43"/>
      <c r="M381" s="233"/>
      <c r="N381" s="234"/>
      <c r="O381" s="90"/>
      <c r="P381" s="90"/>
      <c r="Q381" s="90"/>
      <c r="R381" s="90"/>
      <c r="S381" s="90"/>
      <c r="T381" s="91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6" t="s">
        <v>167</v>
      </c>
      <c r="AU381" s="16" t="s">
        <v>176</v>
      </c>
    </row>
    <row r="382" s="13" customFormat="1">
      <c r="A382" s="13"/>
      <c r="B382" s="235"/>
      <c r="C382" s="236"/>
      <c r="D382" s="230" t="s">
        <v>169</v>
      </c>
      <c r="E382" s="237" t="s">
        <v>1</v>
      </c>
      <c r="F382" s="238" t="s">
        <v>2305</v>
      </c>
      <c r="G382" s="236"/>
      <c r="H382" s="239">
        <v>5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169</v>
      </c>
      <c r="AU382" s="245" t="s">
        <v>176</v>
      </c>
      <c r="AV382" s="13" t="s">
        <v>88</v>
      </c>
      <c r="AW382" s="13" t="s">
        <v>33</v>
      </c>
      <c r="AX382" s="13" t="s">
        <v>78</v>
      </c>
      <c r="AY382" s="245" t="s">
        <v>158</v>
      </c>
    </row>
    <row r="383" s="2" customFormat="1" ht="16.5" customHeight="1">
      <c r="A383" s="37"/>
      <c r="B383" s="38"/>
      <c r="C383" s="256" t="s">
        <v>532</v>
      </c>
      <c r="D383" s="256" t="s">
        <v>255</v>
      </c>
      <c r="E383" s="257" t="s">
        <v>1798</v>
      </c>
      <c r="F383" s="258" t="s">
        <v>1799</v>
      </c>
      <c r="G383" s="259" t="s">
        <v>412</v>
      </c>
      <c r="H383" s="260">
        <v>5</v>
      </c>
      <c r="I383" s="261"/>
      <c r="J383" s="262">
        <f>ROUND(I383*H383,2)</f>
        <v>0</v>
      </c>
      <c r="K383" s="258" t="s">
        <v>164</v>
      </c>
      <c r="L383" s="263"/>
      <c r="M383" s="264" t="s">
        <v>1</v>
      </c>
      <c r="N383" s="265" t="s">
        <v>43</v>
      </c>
      <c r="O383" s="90"/>
      <c r="P383" s="226">
        <f>O383*H383</f>
        <v>0</v>
      </c>
      <c r="Q383" s="226">
        <v>0.0061000000000000004</v>
      </c>
      <c r="R383" s="226">
        <f>Q383*H383</f>
        <v>0.030500000000000003</v>
      </c>
      <c r="S383" s="226">
        <v>0</v>
      </c>
      <c r="T383" s="227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28" t="s">
        <v>213</v>
      </c>
      <c r="AT383" s="228" t="s">
        <v>255</v>
      </c>
      <c r="AU383" s="228" t="s">
        <v>176</v>
      </c>
      <c r="AY383" s="16" t="s">
        <v>158</v>
      </c>
      <c r="BE383" s="229">
        <f>IF(N383="základní",J383,0)</f>
        <v>0</v>
      </c>
      <c r="BF383" s="229">
        <f>IF(N383="snížená",J383,0)</f>
        <v>0</v>
      </c>
      <c r="BG383" s="229">
        <f>IF(N383="zákl. přenesená",J383,0)</f>
        <v>0</v>
      </c>
      <c r="BH383" s="229">
        <f>IF(N383="sníž. přenesená",J383,0)</f>
        <v>0</v>
      </c>
      <c r="BI383" s="229">
        <f>IF(N383="nulová",J383,0)</f>
        <v>0</v>
      </c>
      <c r="BJ383" s="16" t="s">
        <v>86</v>
      </c>
      <c r="BK383" s="229">
        <f>ROUND(I383*H383,2)</f>
        <v>0</v>
      </c>
      <c r="BL383" s="16" t="s">
        <v>165</v>
      </c>
      <c r="BM383" s="228" t="s">
        <v>1800</v>
      </c>
    </row>
    <row r="384" s="2" customFormat="1">
      <c r="A384" s="37"/>
      <c r="B384" s="38"/>
      <c r="C384" s="39"/>
      <c r="D384" s="230" t="s">
        <v>167</v>
      </c>
      <c r="E384" s="39"/>
      <c r="F384" s="231" t="s">
        <v>1799</v>
      </c>
      <c r="G384" s="39"/>
      <c r="H384" s="39"/>
      <c r="I384" s="232"/>
      <c r="J384" s="39"/>
      <c r="K384" s="39"/>
      <c r="L384" s="43"/>
      <c r="M384" s="233"/>
      <c r="N384" s="234"/>
      <c r="O384" s="90"/>
      <c r="P384" s="90"/>
      <c r="Q384" s="90"/>
      <c r="R384" s="90"/>
      <c r="S384" s="90"/>
      <c r="T384" s="91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6" t="s">
        <v>167</v>
      </c>
      <c r="AU384" s="16" t="s">
        <v>176</v>
      </c>
    </row>
    <row r="385" s="2" customFormat="1" ht="16.5" customHeight="1">
      <c r="A385" s="37"/>
      <c r="B385" s="38"/>
      <c r="C385" s="256" t="s">
        <v>539</v>
      </c>
      <c r="D385" s="256" t="s">
        <v>255</v>
      </c>
      <c r="E385" s="257" t="s">
        <v>1801</v>
      </c>
      <c r="F385" s="258" t="s">
        <v>1802</v>
      </c>
      <c r="G385" s="259" t="s">
        <v>412</v>
      </c>
      <c r="H385" s="260">
        <v>7</v>
      </c>
      <c r="I385" s="261"/>
      <c r="J385" s="262">
        <f>ROUND(I385*H385,2)</f>
        <v>0</v>
      </c>
      <c r="K385" s="258" t="s">
        <v>164</v>
      </c>
      <c r="L385" s="263"/>
      <c r="M385" s="264" t="s">
        <v>1</v>
      </c>
      <c r="N385" s="265" t="s">
        <v>43</v>
      </c>
      <c r="O385" s="90"/>
      <c r="P385" s="226">
        <f>O385*H385</f>
        <v>0</v>
      </c>
      <c r="Q385" s="226">
        <v>0.00035</v>
      </c>
      <c r="R385" s="226">
        <f>Q385*H385</f>
        <v>0.0024499999999999999</v>
      </c>
      <c r="S385" s="226">
        <v>0</v>
      </c>
      <c r="T385" s="227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28" t="s">
        <v>213</v>
      </c>
      <c r="AT385" s="228" t="s">
        <v>255</v>
      </c>
      <c r="AU385" s="228" t="s">
        <v>176</v>
      </c>
      <c r="AY385" s="16" t="s">
        <v>158</v>
      </c>
      <c r="BE385" s="229">
        <f>IF(N385="základní",J385,0)</f>
        <v>0</v>
      </c>
      <c r="BF385" s="229">
        <f>IF(N385="snížená",J385,0)</f>
        <v>0</v>
      </c>
      <c r="BG385" s="229">
        <f>IF(N385="zákl. přenesená",J385,0)</f>
        <v>0</v>
      </c>
      <c r="BH385" s="229">
        <f>IF(N385="sníž. přenesená",J385,0)</f>
        <v>0</v>
      </c>
      <c r="BI385" s="229">
        <f>IF(N385="nulová",J385,0)</f>
        <v>0</v>
      </c>
      <c r="BJ385" s="16" t="s">
        <v>86</v>
      </c>
      <c r="BK385" s="229">
        <f>ROUND(I385*H385,2)</f>
        <v>0</v>
      </c>
      <c r="BL385" s="16" t="s">
        <v>165</v>
      </c>
      <c r="BM385" s="228" t="s">
        <v>1803</v>
      </c>
    </row>
    <row r="386" s="2" customFormat="1">
      <c r="A386" s="37"/>
      <c r="B386" s="38"/>
      <c r="C386" s="39"/>
      <c r="D386" s="230" t="s">
        <v>167</v>
      </c>
      <c r="E386" s="39"/>
      <c r="F386" s="231" t="s">
        <v>1802</v>
      </c>
      <c r="G386" s="39"/>
      <c r="H386" s="39"/>
      <c r="I386" s="232"/>
      <c r="J386" s="39"/>
      <c r="K386" s="39"/>
      <c r="L386" s="43"/>
      <c r="M386" s="233"/>
      <c r="N386" s="234"/>
      <c r="O386" s="90"/>
      <c r="P386" s="90"/>
      <c r="Q386" s="90"/>
      <c r="R386" s="90"/>
      <c r="S386" s="90"/>
      <c r="T386" s="91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16" t="s">
        <v>167</v>
      </c>
      <c r="AU386" s="16" t="s">
        <v>176</v>
      </c>
    </row>
    <row r="387" s="2" customFormat="1" ht="16.5" customHeight="1">
      <c r="A387" s="37"/>
      <c r="B387" s="38"/>
      <c r="C387" s="217" t="s">
        <v>543</v>
      </c>
      <c r="D387" s="217" t="s">
        <v>160</v>
      </c>
      <c r="E387" s="218" t="s">
        <v>1804</v>
      </c>
      <c r="F387" s="219" t="s">
        <v>1805</v>
      </c>
      <c r="G387" s="220" t="s">
        <v>288</v>
      </c>
      <c r="H387" s="221">
        <v>20</v>
      </c>
      <c r="I387" s="222"/>
      <c r="J387" s="223">
        <f>ROUND(I387*H387,2)</f>
        <v>0</v>
      </c>
      <c r="K387" s="219" t="s">
        <v>164</v>
      </c>
      <c r="L387" s="43"/>
      <c r="M387" s="224" t="s">
        <v>1</v>
      </c>
      <c r="N387" s="225" t="s">
        <v>43</v>
      </c>
      <c r="O387" s="90"/>
      <c r="P387" s="226">
        <f>O387*H387</f>
        <v>0</v>
      </c>
      <c r="Q387" s="226">
        <v>1.0000000000000001E-05</v>
      </c>
      <c r="R387" s="226">
        <f>Q387*H387</f>
        <v>0.00020000000000000001</v>
      </c>
      <c r="S387" s="226">
        <v>0</v>
      </c>
      <c r="T387" s="227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28" t="s">
        <v>165</v>
      </c>
      <c r="AT387" s="228" t="s">
        <v>160</v>
      </c>
      <c r="AU387" s="228" t="s">
        <v>176</v>
      </c>
      <c r="AY387" s="16" t="s">
        <v>158</v>
      </c>
      <c r="BE387" s="229">
        <f>IF(N387="základní",J387,0)</f>
        <v>0</v>
      </c>
      <c r="BF387" s="229">
        <f>IF(N387="snížená",J387,0)</f>
        <v>0</v>
      </c>
      <c r="BG387" s="229">
        <f>IF(N387="zákl. přenesená",J387,0)</f>
        <v>0</v>
      </c>
      <c r="BH387" s="229">
        <f>IF(N387="sníž. přenesená",J387,0)</f>
        <v>0</v>
      </c>
      <c r="BI387" s="229">
        <f>IF(N387="nulová",J387,0)</f>
        <v>0</v>
      </c>
      <c r="BJ387" s="16" t="s">
        <v>86</v>
      </c>
      <c r="BK387" s="229">
        <f>ROUND(I387*H387,2)</f>
        <v>0</v>
      </c>
      <c r="BL387" s="16" t="s">
        <v>165</v>
      </c>
      <c r="BM387" s="228" t="s">
        <v>1806</v>
      </c>
    </row>
    <row r="388" s="2" customFormat="1">
      <c r="A388" s="37"/>
      <c r="B388" s="38"/>
      <c r="C388" s="39"/>
      <c r="D388" s="230" t="s">
        <v>167</v>
      </c>
      <c r="E388" s="39"/>
      <c r="F388" s="231" t="s">
        <v>1807</v>
      </c>
      <c r="G388" s="39"/>
      <c r="H388" s="39"/>
      <c r="I388" s="232"/>
      <c r="J388" s="39"/>
      <c r="K388" s="39"/>
      <c r="L388" s="43"/>
      <c r="M388" s="233"/>
      <c r="N388" s="234"/>
      <c r="O388" s="90"/>
      <c r="P388" s="90"/>
      <c r="Q388" s="90"/>
      <c r="R388" s="90"/>
      <c r="S388" s="90"/>
      <c r="T388" s="91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16" t="s">
        <v>167</v>
      </c>
      <c r="AU388" s="16" t="s">
        <v>176</v>
      </c>
    </row>
    <row r="389" s="14" customFormat="1">
      <c r="A389" s="14"/>
      <c r="B389" s="246"/>
      <c r="C389" s="247"/>
      <c r="D389" s="230" t="s">
        <v>169</v>
      </c>
      <c r="E389" s="248" t="s">
        <v>1</v>
      </c>
      <c r="F389" s="249" t="s">
        <v>1808</v>
      </c>
      <c r="G389" s="247"/>
      <c r="H389" s="248" t="s">
        <v>1</v>
      </c>
      <c r="I389" s="250"/>
      <c r="J389" s="247"/>
      <c r="K389" s="247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169</v>
      </c>
      <c r="AU389" s="255" t="s">
        <v>176</v>
      </c>
      <c r="AV389" s="14" t="s">
        <v>86</v>
      </c>
      <c r="AW389" s="14" t="s">
        <v>33</v>
      </c>
      <c r="AX389" s="14" t="s">
        <v>78</v>
      </c>
      <c r="AY389" s="255" t="s">
        <v>158</v>
      </c>
    </row>
    <row r="390" s="13" customFormat="1">
      <c r="A390" s="13"/>
      <c r="B390" s="235"/>
      <c r="C390" s="236"/>
      <c r="D390" s="230" t="s">
        <v>169</v>
      </c>
      <c r="E390" s="237" t="s">
        <v>1</v>
      </c>
      <c r="F390" s="238" t="s">
        <v>2306</v>
      </c>
      <c r="G390" s="236"/>
      <c r="H390" s="239">
        <v>20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169</v>
      </c>
      <c r="AU390" s="245" t="s">
        <v>176</v>
      </c>
      <c r="AV390" s="13" t="s">
        <v>88</v>
      </c>
      <c r="AW390" s="13" t="s">
        <v>33</v>
      </c>
      <c r="AX390" s="13" t="s">
        <v>78</v>
      </c>
      <c r="AY390" s="245" t="s">
        <v>158</v>
      </c>
    </row>
    <row r="391" s="2" customFormat="1" ht="16.5" customHeight="1">
      <c r="A391" s="37"/>
      <c r="B391" s="38"/>
      <c r="C391" s="217" t="s">
        <v>548</v>
      </c>
      <c r="D391" s="217" t="s">
        <v>160</v>
      </c>
      <c r="E391" s="218" t="s">
        <v>1810</v>
      </c>
      <c r="F391" s="219" t="s">
        <v>1811</v>
      </c>
      <c r="G391" s="220" t="s">
        <v>288</v>
      </c>
      <c r="H391" s="221">
        <v>20</v>
      </c>
      <c r="I391" s="222"/>
      <c r="J391" s="223">
        <f>ROUND(I391*H391,2)</f>
        <v>0</v>
      </c>
      <c r="K391" s="219" t="s">
        <v>164</v>
      </c>
      <c r="L391" s="43"/>
      <c r="M391" s="224" t="s">
        <v>1</v>
      </c>
      <c r="N391" s="225" t="s">
        <v>43</v>
      </c>
      <c r="O391" s="90"/>
      <c r="P391" s="226">
        <f>O391*H391</f>
        <v>0</v>
      </c>
      <c r="Q391" s="226">
        <v>0.00059999999999999995</v>
      </c>
      <c r="R391" s="226">
        <f>Q391*H391</f>
        <v>0.011999999999999999</v>
      </c>
      <c r="S391" s="226">
        <v>0</v>
      </c>
      <c r="T391" s="227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28" t="s">
        <v>165</v>
      </c>
      <c r="AT391" s="228" t="s">
        <v>160</v>
      </c>
      <c r="AU391" s="228" t="s">
        <v>176</v>
      </c>
      <c r="AY391" s="16" t="s">
        <v>158</v>
      </c>
      <c r="BE391" s="229">
        <f>IF(N391="základní",J391,0)</f>
        <v>0</v>
      </c>
      <c r="BF391" s="229">
        <f>IF(N391="snížená",J391,0)</f>
        <v>0</v>
      </c>
      <c r="BG391" s="229">
        <f>IF(N391="zákl. přenesená",J391,0)</f>
        <v>0</v>
      </c>
      <c r="BH391" s="229">
        <f>IF(N391="sníž. přenesená",J391,0)</f>
        <v>0</v>
      </c>
      <c r="BI391" s="229">
        <f>IF(N391="nulová",J391,0)</f>
        <v>0</v>
      </c>
      <c r="BJ391" s="16" t="s">
        <v>86</v>
      </c>
      <c r="BK391" s="229">
        <f>ROUND(I391*H391,2)</f>
        <v>0</v>
      </c>
      <c r="BL391" s="16" t="s">
        <v>165</v>
      </c>
      <c r="BM391" s="228" t="s">
        <v>1812</v>
      </c>
    </row>
    <row r="392" s="2" customFormat="1">
      <c r="A392" s="37"/>
      <c r="B392" s="38"/>
      <c r="C392" s="39"/>
      <c r="D392" s="230" t="s">
        <v>167</v>
      </c>
      <c r="E392" s="39"/>
      <c r="F392" s="231" t="s">
        <v>1813</v>
      </c>
      <c r="G392" s="39"/>
      <c r="H392" s="39"/>
      <c r="I392" s="232"/>
      <c r="J392" s="39"/>
      <c r="K392" s="39"/>
      <c r="L392" s="43"/>
      <c r="M392" s="233"/>
      <c r="N392" s="234"/>
      <c r="O392" s="90"/>
      <c r="P392" s="90"/>
      <c r="Q392" s="90"/>
      <c r="R392" s="90"/>
      <c r="S392" s="90"/>
      <c r="T392" s="91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6" t="s">
        <v>167</v>
      </c>
      <c r="AU392" s="16" t="s">
        <v>176</v>
      </c>
    </row>
    <row r="393" s="14" customFormat="1">
      <c r="A393" s="14"/>
      <c r="B393" s="246"/>
      <c r="C393" s="247"/>
      <c r="D393" s="230" t="s">
        <v>169</v>
      </c>
      <c r="E393" s="248" t="s">
        <v>1</v>
      </c>
      <c r="F393" s="249" t="s">
        <v>2307</v>
      </c>
      <c r="G393" s="247"/>
      <c r="H393" s="248" t="s">
        <v>1</v>
      </c>
      <c r="I393" s="250"/>
      <c r="J393" s="247"/>
      <c r="K393" s="247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169</v>
      </c>
      <c r="AU393" s="255" t="s">
        <v>176</v>
      </c>
      <c r="AV393" s="14" t="s">
        <v>86</v>
      </c>
      <c r="AW393" s="14" t="s">
        <v>33</v>
      </c>
      <c r="AX393" s="14" t="s">
        <v>78</v>
      </c>
      <c r="AY393" s="255" t="s">
        <v>158</v>
      </c>
    </row>
    <row r="394" s="13" customFormat="1">
      <c r="A394" s="13"/>
      <c r="B394" s="235"/>
      <c r="C394" s="236"/>
      <c r="D394" s="230" t="s">
        <v>169</v>
      </c>
      <c r="E394" s="237" t="s">
        <v>1</v>
      </c>
      <c r="F394" s="238" t="s">
        <v>2306</v>
      </c>
      <c r="G394" s="236"/>
      <c r="H394" s="239">
        <v>20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169</v>
      </c>
      <c r="AU394" s="245" t="s">
        <v>176</v>
      </c>
      <c r="AV394" s="13" t="s">
        <v>88</v>
      </c>
      <c r="AW394" s="13" t="s">
        <v>33</v>
      </c>
      <c r="AX394" s="13" t="s">
        <v>78</v>
      </c>
      <c r="AY394" s="245" t="s">
        <v>158</v>
      </c>
    </row>
    <row r="395" s="2" customFormat="1" ht="16.5" customHeight="1">
      <c r="A395" s="37"/>
      <c r="B395" s="38"/>
      <c r="C395" s="217" t="s">
        <v>554</v>
      </c>
      <c r="D395" s="217" t="s">
        <v>160</v>
      </c>
      <c r="E395" s="218" t="s">
        <v>1818</v>
      </c>
      <c r="F395" s="219" t="s">
        <v>1819</v>
      </c>
      <c r="G395" s="220" t="s">
        <v>288</v>
      </c>
      <c r="H395" s="221">
        <v>20</v>
      </c>
      <c r="I395" s="222"/>
      <c r="J395" s="223">
        <f>ROUND(I395*H395,2)</f>
        <v>0</v>
      </c>
      <c r="K395" s="219" t="s">
        <v>164</v>
      </c>
      <c r="L395" s="43"/>
      <c r="M395" s="224" t="s">
        <v>1</v>
      </c>
      <c r="N395" s="225" t="s">
        <v>43</v>
      </c>
      <c r="O395" s="90"/>
      <c r="P395" s="226">
        <f>O395*H395</f>
        <v>0</v>
      </c>
      <c r="Q395" s="226">
        <v>0.0025999999999999999</v>
      </c>
      <c r="R395" s="226">
        <f>Q395*H395</f>
        <v>0.051999999999999998</v>
      </c>
      <c r="S395" s="226">
        <v>0</v>
      </c>
      <c r="T395" s="227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28" t="s">
        <v>165</v>
      </c>
      <c r="AT395" s="228" t="s">
        <v>160</v>
      </c>
      <c r="AU395" s="228" t="s">
        <v>176</v>
      </c>
      <c r="AY395" s="16" t="s">
        <v>158</v>
      </c>
      <c r="BE395" s="229">
        <f>IF(N395="základní",J395,0)</f>
        <v>0</v>
      </c>
      <c r="BF395" s="229">
        <f>IF(N395="snížená",J395,0)</f>
        <v>0</v>
      </c>
      <c r="BG395" s="229">
        <f>IF(N395="zákl. přenesená",J395,0)</f>
        <v>0</v>
      </c>
      <c r="BH395" s="229">
        <f>IF(N395="sníž. přenesená",J395,0)</f>
        <v>0</v>
      </c>
      <c r="BI395" s="229">
        <f>IF(N395="nulová",J395,0)</f>
        <v>0</v>
      </c>
      <c r="BJ395" s="16" t="s">
        <v>86</v>
      </c>
      <c r="BK395" s="229">
        <f>ROUND(I395*H395,2)</f>
        <v>0</v>
      </c>
      <c r="BL395" s="16" t="s">
        <v>165</v>
      </c>
      <c r="BM395" s="228" t="s">
        <v>1820</v>
      </c>
    </row>
    <row r="396" s="2" customFormat="1">
      <c r="A396" s="37"/>
      <c r="B396" s="38"/>
      <c r="C396" s="39"/>
      <c r="D396" s="230" t="s">
        <v>167</v>
      </c>
      <c r="E396" s="39"/>
      <c r="F396" s="231" t="s">
        <v>1821</v>
      </c>
      <c r="G396" s="39"/>
      <c r="H396" s="39"/>
      <c r="I396" s="232"/>
      <c r="J396" s="39"/>
      <c r="K396" s="39"/>
      <c r="L396" s="43"/>
      <c r="M396" s="233"/>
      <c r="N396" s="234"/>
      <c r="O396" s="90"/>
      <c r="P396" s="90"/>
      <c r="Q396" s="90"/>
      <c r="R396" s="90"/>
      <c r="S396" s="90"/>
      <c r="T396" s="91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16" t="s">
        <v>167</v>
      </c>
      <c r="AU396" s="16" t="s">
        <v>176</v>
      </c>
    </row>
    <row r="397" s="14" customFormat="1">
      <c r="A397" s="14"/>
      <c r="B397" s="246"/>
      <c r="C397" s="247"/>
      <c r="D397" s="230" t="s">
        <v>169</v>
      </c>
      <c r="E397" s="248" t="s">
        <v>1</v>
      </c>
      <c r="F397" s="249" t="s">
        <v>2307</v>
      </c>
      <c r="G397" s="247"/>
      <c r="H397" s="248" t="s">
        <v>1</v>
      </c>
      <c r="I397" s="250"/>
      <c r="J397" s="247"/>
      <c r="K397" s="247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169</v>
      </c>
      <c r="AU397" s="255" t="s">
        <v>176</v>
      </c>
      <c r="AV397" s="14" t="s">
        <v>86</v>
      </c>
      <c r="AW397" s="14" t="s">
        <v>33</v>
      </c>
      <c r="AX397" s="14" t="s">
        <v>78</v>
      </c>
      <c r="AY397" s="255" t="s">
        <v>158</v>
      </c>
    </row>
    <row r="398" s="13" customFormat="1">
      <c r="A398" s="13"/>
      <c r="B398" s="235"/>
      <c r="C398" s="236"/>
      <c r="D398" s="230" t="s">
        <v>169</v>
      </c>
      <c r="E398" s="237" t="s">
        <v>1</v>
      </c>
      <c r="F398" s="238" t="s">
        <v>2306</v>
      </c>
      <c r="G398" s="236"/>
      <c r="H398" s="239">
        <v>20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5" t="s">
        <v>169</v>
      </c>
      <c r="AU398" s="245" t="s">
        <v>176</v>
      </c>
      <c r="AV398" s="13" t="s">
        <v>88</v>
      </c>
      <c r="AW398" s="13" t="s">
        <v>33</v>
      </c>
      <c r="AX398" s="13" t="s">
        <v>78</v>
      </c>
      <c r="AY398" s="245" t="s">
        <v>158</v>
      </c>
    </row>
    <row r="399" s="2" customFormat="1" ht="16.5" customHeight="1">
      <c r="A399" s="37"/>
      <c r="B399" s="38"/>
      <c r="C399" s="217" t="s">
        <v>558</v>
      </c>
      <c r="D399" s="217" t="s">
        <v>160</v>
      </c>
      <c r="E399" s="218" t="s">
        <v>1842</v>
      </c>
      <c r="F399" s="219" t="s">
        <v>1843</v>
      </c>
      <c r="G399" s="220" t="s">
        <v>199</v>
      </c>
      <c r="H399" s="221">
        <v>37</v>
      </c>
      <c r="I399" s="222"/>
      <c r="J399" s="223">
        <f>ROUND(I399*H399,2)</f>
        <v>0</v>
      </c>
      <c r="K399" s="219" t="s">
        <v>164</v>
      </c>
      <c r="L399" s="43"/>
      <c r="M399" s="224" t="s">
        <v>1</v>
      </c>
      <c r="N399" s="225" t="s">
        <v>43</v>
      </c>
      <c r="O399" s="90"/>
      <c r="P399" s="226">
        <f>O399*H399</f>
        <v>0</v>
      </c>
      <c r="Q399" s="226">
        <v>0.1295</v>
      </c>
      <c r="R399" s="226">
        <f>Q399*H399</f>
        <v>4.7915000000000001</v>
      </c>
      <c r="S399" s="226">
        <v>0</v>
      </c>
      <c r="T399" s="227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28" t="s">
        <v>165</v>
      </c>
      <c r="AT399" s="228" t="s">
        <v>160</v>
      </c>
      <c r="AU399" s="228" t="s">
        <v>176</v>
      </c>
      <c r="AY399" s="16" t="s">
        <v>158</v>
      </c>
      <c r="BE399" s="229">
        <f>IF(N399="základní",J399,0)</f>
        <v>0</v>
      </c>
      <c r="BF399" s="229">
        <f>IF(N399="snížená",J399,0)</f>
        <v>0</v>
      </c>
      <c r="BG399" s="229">
        <f>IF(N399="zákl. přenesená",J399,0)</f>
        <v>0</v>
      </c>
      <c r="BH399" s="229">
        <f>IF(N399="sníž. přenesená",J399,0)</f>
        <v>0</v>
      </c>
      <c r="BI399" s="229">
        <f>IF(N399="nulová",J399,0)</f>
        <v>0</v>
      </c>
      <c r="BJ399" s="16" t="s">
        <v>86</v>
      </c>
      <c r="BK399" s="229">
        <f>ROUND(I399*H399,2)</f>
        <v>0</v>
      </c>
      <c r="BL399" s="16" t="s">
        <v>165</v>
      </c>
      <c r="BM399" s="228" t="s">
        <v>1844</v>
      </c>
    </row>
    <row r="400" s="2" customFormat="1">
      <c r="A400" s="37"/>
      <c r="B400" s="38"/>
      <c r="C400" s="39"/>
      <c r="D400" s="230" t="s">
        <v>167</v>
      </c>
      <c r="E400" s="39"/>
      <c r="F400" s="231" t="s">
        <v>1845</v>
      </c>
      <c r="G400" s="39"/>
      <c r="H400" s="39"/>
      <c r="I400" s="232"/>
      <c r="J400" s="39"/>
      <c r="K400" s="39"/>
      <c r="L400" s="43"/>
      <c r="M400" s="233"/>
      <c r="N400" s="234"/>
      <c r="O400" s="90"/>
      <c r="P400" s="90"/>
      <c r="Q400" s="90"/>
      <c r="R400" s="90"/>
      <c r="S400" s="90"/>
      <c r="T400" s="91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16" t="s">
        <v>167</v>
      </c>
      <c r="AU400" s="16" t="s">
        <v>176</v>
      </c>
    </row>
    <row r="401" s="13" customFormat="1">
      <c r="A401" s="13"/>
      <c r="B401" s="235"/>
      <c r="C401" s="236"/>
      <c r="D401" s="230" t="s">
        <v>169</v>
      </c>
      <c r="E401" s="237" t="s">
        <v>1</v>
      </c>
      <c r="F401" s="238" t="s">
        <v>2308</v>
      </c>
      <c r="G401" s="236"/>
      <c r="H401" s="239">
        <v>35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169</v>
      </c>
      <c r="AU401" s="245" t="s">
        <v>176</v>
      </c>
      <c r="AV401" s="13" t="s">
        <v>88</v>
      </c>
      <c r="AW401" s="13" t="s">
        <v>33</v>
      </c>
      <c r="AX401" s="13" t="s">
        <v>78</v>
      </c>
      <c r="AY401" s="245" t="s">
        <v>158</v>
      </c>
    </row>
    <row r="402" s="13" customFormat="1">
      <c r="A402" s="13"/>
      <c r="B402" s="235"/>
      <c r="C402" s="236"/>
      <c r="D402" s="230" t="s">
        <v>169</v>
      </c>
      <c r="E402" s="237" t="s">
        <v>1</v>
      </c>
      <c r="F402" s="238" t="s">
        <v>2309</v>
      </c>
      <c r="G402" s="236"/>
      <c r="H402" s="239">
        <v>2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169</v>
      </c>
      <c r="AU402" s="245" t="s">
        <v>176</v>
      </c>
      <c r="AV402" s="13" t="s">
        <v>88</v>
      </c>
      <c r="AW402" s="13" t="s">
        <v>33</v>
      </c>
      <c r="AX402" s="13" t="s">
        <v>78</v>
      </c>
      <c r="AY402" s="245" t="s">
        <v>158</v>
      </c>
    </row>
    <row r="403" s="2" customFormat="1" ht="16.5" customHeight="1">
      <c r="A403" s="37"/>
      <c r="B403" s="38"/>
      <c r="C403" s="256" t="s">
        <v>568</v>
      </c>
      <c r="D403" s="256" t="s">
        <v>255</v>
      </c>
      <c r="E403" s="257" t="s">
        <v>1848</v>
      </c>
      <c r="F403" s="258" t="s">
        <v>1849</v>
      </c>
      <c r="G403" s="259" t="s">
        <v>199</v>
      </c>
      <c r="H403" s="260">
        <v>37</v>
      </c>
      <c r="I403" s="261"/>
      <c r="J403" s="262">
        <f>ROUND(I403*H403,2)</f>
        <v>0</v>
      </c>
      <c r="K403" s="258" t="s">
        <v>164</v>
      </c>
      <c r="L403" s="263"/>
      <c r="M403" s="264" t="s">
        <v>1</v>
      </c>
      <c r="N403" s="265" t="s">
        <v>43</v>
      </c>
      <c r="O403" s="90"/>
      <c r="P403" s="226">
        <f>O403*H403</f>
        <v>0</v>
      </c>
      <c r="Q403" s="226">
        <v>0.044999999999999998</v>
      </c>
      <c r="R403" s="226">
        <f>Q403*H403</f>
        <v>1.665</v>
      </c>
      <c r="S403" s="226">
        <v>0</v>
      </c>
      <c r="T403" s="227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28" t="s">
        <v>213</v>
      </c>
      <c r="AT403" s="228" t="s">
        <v>255</v>
      </c>
      <c r="AU403" s="228" t="s">
        <v>176</v>
      </c>
      <c r="AY403" s="16" t="s">
        <v>158</v>
      </c>
      <c r="BE403" s="229">
        <f>IF(N403="základní",J403,0)</f>
        <v>0</v>
      </c>
      <c r="BF403" s="229">
        <f>IF(N403="snížená",J403,0)</f>
        <v>0</v>
      </c>
      <c r="BG403" s="229">
        <f>IF(N403="zákl. přenesená",J403,0)</f>
        <v>0</v>
      </c>
      <c r="BH403" s="229">
        <f>IF(N403="sníž. přenesená",J403,0)</f>
        <v>0</v>
      </c>
      <c r="BI403" s="229">
        <f>IF(N403="nulová",J403,0)</f>
        <v>0</v>
      </c>
      <c r="BJ403" s="16" t="s">
        <v>86</v>
      </c>
      <c r="BK403" s="229">
        <f>ROUND(I403*H403,2)</f>
        <v>0</v>
      </c>
      <c r="BL403" s="16" t="s">
        <v>165</v>
      </c>
      <c r="BM403" s="228" t="s">
        <v>1850</v>
      </c>
    </row>
    <row r="404" s="2" customFormat="1">
      <c r="A404" s="37"/>
      <c r="B404" s="38"/>
      <c r="C404" s="39"/>
      <c r="D404" s="230" t="s">
        <v>167</v>
      </c>
      <c r="E404" s="39"/>
      <c r="F404" s="231" t="s">
        <v>1849</v>
      </c>
      <c r="G404" s="39"/>
      <c r="H404" s="39"/>
      <c r="I404" s="232"/>
      <c r="J404" s="39"/>
      <c r="K404" s="39"/>
      <c r="L404" s="43"/>
      <c r="M404" s="233"/>
      <c r="N404" s="234"/>
      <c r="O404" s="90"/>
      <c r="P404" s="90"/>
      <c r="Q404" s="90"/>
      <c r="R404" s="90"/>
      <c r="S404" s="90"/>
      <c r="T404" s="91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16" t="s">
        <v>167</v>
      </c>
      <c r="AU404" s="16" t="s">
        <v>176</v>
      </c>
    </row>
    <row r="405" s="13" customFormat="1">
      <c r="A405" s="13"/>
      <c r="B405" s="235"/>
      <c r="C405" s="236"/>
      <c r="D405" s="230" t="s">
        <v>169</v>
      </c>
      <c r="E405" s="237" t="s">
        <v>1</v>
      </c>
      <c r="F405" s="238" t="s">
        <v>2308</v>
      </c>
      <c r="G405" s="236"/>
      <c r="H405" s="239">
        <v>35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169</v>
      </c>
      <c r="AU405" s="245" t="s">
        <v>176</v>
      </c>
      <c r="AV405" s="13" t="s">
        <v>88</v>
      </c>
      <c r="AW405" s="13" t="s">
        <v>33</v>
      </c>
      <c r="AX405" s="13" t="s">
        <v>78</v>
      </c>
      <c r="AY405" s="245" t="s">
        <v>158</v>
      </c>
    </row>
    <row r="406" s="13" customFormat="1">
      <c r="A406" s="13"/>
      <c r="B406" s="235"/>
      <c r="C406" s="236"/>
      <c r="D406" s="230" t="s">
        <v>169</v>
      </c>
      <c r="E406" s="237" t="s">
        <v>1</v>
      </c>
      <c r="F406" s="238" t="s">
        <v>2309</v>
      </c>
      <c r="G406" s="236"/>
      <c r="H406" s="239">
        <v>2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5" t="s">
        <v>169</v>
      </c>
      <c r="AU406" s="245" t="s">
        <v>176</v>
      </c>
      <c r="AV406" s="13" t="s">
        <v>88</v>
      </c>
      <c r="AW406" s="13" t="s">
        <v>33</v>
      </c>
      <c r="AX406" s="13" t="s">
        <v>78</v>
      </c>
      <c r="AY406" s="245" t="s">
        <v>158</v>
      </c>
    </row>
    <row r="407" s="2" customFormat="1" ht="16.5" customHeight="1">
      <c r="A407" s="37"/>
      <c r="B407" s="38"/>
      <c r="C407" s="217" t="s">
        <v>575</v>
      </c>
      <c r="D407" s="217" t="s">
        <v>160</v>
      </c>
      <c r="E407" s="218" t="s">
        <v>1851</v>
      </c>
      <c r="F407" s="219" t="s">
        <v>1852</v>
      </c>
      <c r="G407" s="220" t="s">
        <v>199</v>
      </c>
      <c r="H407" s="221">
        <v>6</v>
      </c>
      <c r="I407" s="222"/>
      <c r="J407" s="223">
        <f>ROUND(I407*H407,2)</f>
        <v>0</v>
      </c>
      <c r="K407" s="219" t="s">
        <v>164</v>
      </c>
      <c r="L407" s="43"/>
      <c r="M407" s="224" t="s">
        <v>1</v>
      </c>
      <c r="N407" s="225" t="s">
        <v>43</v>
      </c>
      <c r="O407" s="90"/>
      <c r="P407" s="226">
        <f>O407*H407</f>
        <v>0</v>
      </c>
      <c r="Q407" s="226">
        <v>0.13944999999999999</v>
      </c>
      <c r="R407" s="226">
        <f>Q407*H407</f>
        <v>0.8367</v>
      </c>
      <c r="S407" s="226">
        <v>0</v>
      </c>
      <c r="T407" s="227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28" t="s">
        <v>165</v>
      </c>
      <c r="AT407" s="228" t="s">
        <v>160</v>
      </c>
      <c r="AU407" s="228" t="s">
        <v>176</v>
      </c>
      <c r="AY407" s="16" t="s">
        <v>158</v>
      </c>
      <c r="BE407" s="229">
        <f>IF(N407="základní",J407,0)</f>
        <v>0</v>
      </c>
      <c r="BF407" s="229">
        <f>IF(N407="snížená",J407,0)</f>
        <v>0</v>
      </c>
      <c r="BG407" s="229">
        <f>IF(N407="zákl. přenesená",J407,0)</f>
        <v>0</v>
      </c>
      <c r="BH407" s="229">
        <f>IF(N407="sníž. přenesená",J407,0)</f>
        <v>0</v>
      </c>
      <c r="BI407" s="229">
        <f>IF(N407="nulová",J407,0)</f>
        <v>0</v>
      </c>
      <c r="BJ407" s="16" t="s">
        <v>86</v>
      </c>
      <c r="BK407" s="229">
        <f>ROUND(I407*H407,2)</f>
        <v>0</v>
      </c>
      <c r="BL407" s="16" t="s">
        <v>165</v>
      </c>
      <c r="BM407" s="228" t="s">
        <v>1853</v>
      </c>
    </row>
    <row r="408" s="2" customFormat="1">
      <c r="A408" s="37"/>
      <c r="B408" s="38"/>
      <c r="C408" s="39"/>
      <c r="D408" s="230" t="s">
        <v>167</v>
      </c>
      <c r="E408" s="39"/>
      <c r="F408" s="231" t="s">
        <v>1854</v>
      </c>
      <c r="G408" s="39"/>
      <c r="H408" s="39"/>
      <c r="I408" s="232"/>
      <c r="J408" s="39"/>
      <c r="K408" s="39"/>
      <c r="L408" s="43"/>
      <c r="M408" s="233"/>
      <c r="N408" s="234"/>
      <c r="O408" s="90"/>
      <c r="P408" s="90"/>
      <c r="Q408" s="90"/>
      <c r="R408" s="90"/>
      <c r="S408" s="90"/>
      <c r="T408" s="91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6" t="s">
        <v>167</v>
      </c>
      <c r="AU408" s="16" t="s">
        <v>176</v>
      </c>
    </row>
    <row r="409" s="2" customFormat="1" ht="16.5" customHeight="1">
      <c r="A409" s="37"/>
      <c r="B409" s="38"/>
      <c r="C409" s="256" t="s">
        <v>581</v>
      </c>
      <c r="D409" s="256" t="s">
        <v>255</v>
      </c>
      <c r="E409" s="257" t="s">
        <v>1856</v>
      </c>
      <c r="F409" s="258" t="s">
        <v>1857</v>
      </c>
      <c r="G409" s="259" t="s">
        <v>199</v>
      </c>
      <c r="H409" s="260">
        <v>6</v>
      </c>
      <c r="I409" s="261"/>
      <c r="J409" s="262">
        <f>ROUND(I409*H409,2)</f>
        <v>0</v>
      </c>
      <c r="K409" s="258" t="s">
        <v>1</v>
      </c>
      <c r="L409" s="263"/>
      <c r="M409" s="264" t="s">
        <v>1</v>
      </c>
      <c r="N409" s="265" t="s">
        <v>43</v>
      </c>
      <c r="O409" s="90"/>
      <c r="P409" s="226">
        <f>O409*H409</f>
        <v>0</v>
      </c>
      <c r="Q409" s="226">
        <v>0.125</v>
      </c>
      <c r="R409" s="226">
        <f>Q409*H409</f>
        <v>0.75</v>
      </c>
      <c r="S409" s="226">
        <v>0</v>
      </c>
      <c r="T409" s="227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28" t="s">
        <v>213</v>
      </c>
      <c r="AT409" s="228" t="s">
        <v>255</v>
      </c>
      <c r="AU409" s="228" t="s">
        <v>176</v>
      </c>
      <c r="AY409" s="16" t="s">
        <v>158</v>
      </c>
      <c r="BE409" s="229">
        <f>IF(N409="základní",J409,0)</f>
        <v>0</v>
      </c>
      <c r="BF409" s="229">
        <f>IF(N409="snížená",J409,0)</f>
        <v>0</v>
      </c>
      <c r="BG409" s="229">
        <f>IF(N409="zákl. přenesená",J409,0)</f>
        <v>0</v>
      </c>
      <c r="BH409" s="229">
        <f>IF(N409="sníž. přenesená",J409,0)</f>
        <v>0</v>
      </c>
      <c r="BI409" s="229">
        <f>IF(N409="nulová",J409,0)</f>
        <v>0</v>
      </c>
      <c r="BJ409" s="16" t="s">
        <v>86</v>
      </c>
      <c r="BK409" s="229">
        <f>ROUND(I409*H409,2)</f>
        <v>0</v>
      </c>
      <c r="BL409" s="16" t="s">
        <v>165</v>
      </c>
      <c r="BM409" s="228" t="s">
        <v>1858</v>
      </c>
    </row>
    <row r="410" s="2" customFormat="1">
      <c r="A410" s="37"/>
      <c r="B410" s="38"/>
      <c r="C410" s="39"/>
      <c r="D410" s="230" t="s">
        <v>167</v>
      </c>
      <c r="E410" s="39"/>
      <c r="F410" s="231" t="s">
        <v>1857</v>
      </c>
      <c r="G410" s="39"/>
      <c r="H410" s="39"/>
      <c r="I410" s="232"/>
      <c r="J410" s="39"/>
      <c r="K410" s="39"/>
      <c r="L410" s="43"/>
      <c r="M410" s="233"/>
      <c r="N410" s="234"/>
      <c r="O410" s="90"/>
      <c r="P410" s="90"/>
      <c r="Q410" s="90"/>
      <c r="R410" s="90"/>
      <c r="S410" s="90"/>
      <c r="T410" s="91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16" t="s">
        <v>167</v>
      </c>
      <c r="AU410" s="16" t="s">
        <v>176</v>
      </c>
    </row>
    <row r="411" s="2" customFormat="1">
      <c r="A411" s="37"/>
      <c r="B411" s="38"/>
      <c r="C411" s="39"/>
      <c r="D411" s="230" t="s">
        <v>368</v>
      </c>
      <c r="E411" s="39"/>
      <c r="F411" s="266" t="s">
        <v>1859</v>
      </c>
      <c r="G411" s="39"/>
      <c r="H411" s="39"/>
      <c r="I411" s="232"/>
      <c r="J411" s="39"/>
      <c r="K411" s="39"/>
      <c r="L411" s="43"/>
      <c r="M411" s="233"/>
      <c r="N411" s="234"/>
      <c r="O411" s="90"/>
      <c r="P411" s="90"/>
      <c r="Q411" s="90"/>
      <c r="R411" s="90"/>
      <c r="S411" s="90"/>
      <c r="T411" s="91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16" t="s">
        <v>368</v>
      </c>
      <c r="AU411" s="16" t="s">
        <v>176</v>
      </c>
    </row>
    <row r="412" s="13" customFormat="1">
      <c r="A412" s="13"/>
      <c r="B412" s="235"/>
      <c r="C412" s="236"/>
      <c r="D412" s="230" t="s">
        <v>169</v>
      </c>
      <c r="E412" s="237" t="s">
        <v>1</v>
      </c>
      <c r="F412" s="238" t="s">
        <v>2310</v>
      </c>
      <c r="G412" s="236"/>
      <c r="H412" s="239">
        <v>6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169</v>
      </c>
      <c r="AU412" s="245" t="s">
        <v>176</v>
      </c>
      <c r="AV412" s="13" t="s">
        <v>88</v>
      </c>
      <c r="AW412" s="13" t="s">
        <v>33</v>
      </c>
      <c r="AX412" s="13" t="s">
        <v>78</v>
      </c>
      <c r="AY412" s="245" t="s">
        <v>158</v>
      </c>
    </row>
    <row r="413" s="2" customFormat="1" ht="16.5" customHeight="1">
      <c r="A413" s="37"/>
      <c r="B413" s="38"/>
      <c r="C413" s="217" t="s">
        <v>586</v>
      </c>
      <c r="D413" s="217" t="s">
        <v>160</v>
      </c>
      <c r="E413" s="218" t="s">
        <v>1889</v>
      </c>
      <c r="F413" s="219" t="s">
        <v>1890</v>
      </c>
      <c r="G413" s="220" t="s">
        <v>199</v>
      </c>
      <c r="H413" s="221">
        <v>255</v>
      </c>
      <c r="I413" s="222"/>
      <c r="J413" s="223">
        <f>ROUND(I413*H413,2)</f>
        <v>0</v>
      </c>
      <c r="K413" s="219" t="s">
        <v>164</v>
      </c>
      <c r="L413" s="43"/>
      <c r="M413" s="224" t="s">
        <v>1</v>
      </c>
      <c r="N413" s="225" t="s">
        <v>43</v>
      </c>
      <c r="O413" s="90"/>
      <c r="P413" s="226">
        <f>O413*H413</f>
        <v>0</v>
      </c>
      <c r="Q413" s="226">
        <v>0.14066999999999999</v>
      </c>
      <c r="R413" s="226">
        <f>Q413*H413</f>
        <v>35.870849999999997</v>
      </c>
      <c r="S413" s="226">
        <v>0</v>
      </c>
      <c r="T413" s="227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28" t="s">
        <v>165</v>
      </c>
      <c r="AT413" s="228" t="s">
        <v>160</v>
      </c>
      <c r="AU413" s="228" t="s">
        <v>176</v>
      </c>
      <c r="AY413" s="16" t="s">
        <v>158</v>
      </c>
      <c r="BE413" s="229">
        <f>IF(N413="základní",J413,0)</f>
        <v>0</v>
      </c>
      <c r="BF413" s="229">
        <f>IF(N413="snížená",J413,0)</f>
        <v>0</v>
      </c>
      <c r="BG413" s="229">
        <f>IF(N413="zákl. přenesená",J413,0)</f>
        <v>0</v>
      </c>
      <c r="BH413" s="229">
        <f>IF(N413="sníž. přenesená",J413,0)</f>
        <v>0</v>
      </c>
      <c r="BI413" s="229">
        <f>IF(N413="nulová",J413,0)</f>
        <v>0</v>
      </c>
      <c r="BJ413" s="16" t="s">
        <v>86</v>
      </c>
      <c r="BK413" s="229">
        <f>ROUND(I413*H413,2)</f>
        <v>0</v>
      </c>
      <c r="BL413" s="16" t="s">
        <v>165</v>
      </c>
      <c r="BM413" s="228" t="s">
        <v>1891</v>
      </c>
    </row>
    <row r="414" s="2" customFormat="1">
      <c r="A414" s="37"/>
      <c r="B414" s="38"/>
      <c r="C414" s="39"/>
      <c r="D414" s="230" t="s">
        <v>167</v>
      </c>
      <c r="E414" s="39"/>
      <c r="F414" s="231" t="s">
        <v>1892</v>
      </c>
      <c r="G414" s="39"/>
      <c r="H414" s="39"/>
      <c r="I414" s="232"/>
      <c r="J414" s="39"/>
      <c r="K414" s="39"/>
      <c r="L414" s="43"/>
      <c r="M414" s="233"/>
      <c r="N414" s="234"/>
      <c r="O414" s="90"/>
      <c r="P414" s="90"/>
      <c r="Q414" s="90"/>
      <c r="R414" s="90"/>
      <c r="S414" s="90"/>
      <c r="T414" s="91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16" t="s">
        <v>167</v>
      </c>
      <c r="AU414" s="16" t="s">
        <v>176</v>
      </c>
    </row>
    <row r="415" s="13" customFormat="1">
      <c r="A415" s="13"/>
      <c r="B415" s="235"/>
      <c r="C415" s="236"/>
      <c r="D415" s="230" t="s">
        <v>169</v>
      </c>
      <c r="E415" s="237" t="s">
        <v>1</v>
      </c>
      <c r="F415" s="238" t="s">
        <v>2311</v>
      </c>
      <c r="G415" s="236"/>
      <c r="H415" s="239">
        <v>230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169</v>
      </c>
      <c r="AU415" s="245" t="s">
        <v>176</v>
      </c>
      <c r="AV415" s="13" t="s">
        <v>88</v>
      </c>
      <c r="AW415" s="13" t="s">
        <v>33</v>
      </c>
      <c r="AX415" s="13" t="s">
        <v>78</v>
      </c>
      <c r="AY415" s="245" t="s">
        <v>158</v>
      </c>
    </row>
    <row r="416" s="13" customFormat="1">
      <c r="A416" s="13"/>
      <c r="B416" s="235"/>
      <c r="C416" s="236"/>
      <c r="D416" s="230" t="s">
        <v>169</v>
      </c>
      <c r="E416" s="237" t="s">
        <v>1</v>
      </c>
      <c r="F416" s="238" t="s">
        <v>2312</v>
      </c>
      <c r="G416" s="236"/>
      <c r="H416" s="239">
        <v>25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169</v>
      </c>
      <c r="AU416" s="245" t="s">
        <v>176</v>
      </c>
      <c r="AV416" s="13" t="s">
        <v>88</v>
      </c>
      <c r="AW416" s="13" t="s">
        <v>33</v>
      </c>
      <c r="AX416" s="13" t="s">
        <v>78</v>
      </c>
      <c r="AY416" s="245" t="s">
        <v>158</v>
      </c>
    </row>
    <row r="417" s="2" customFormat="1" ht="16.5" customHeight="1">
      <c r="A417" s="37"/>
      <c r="B417" s="38"/>
      <c r="C417" s="256" t="s">
        <v>592</v>
      </c>
      <c r="D417" s="256" t="s">
        <v>255</v>
      </c>
      <c r="E417" s="257" t="s">
        <v>1895</v>
      </c>
      <c r="F417" s="258" t="s">
        <v>1896</v>
      </c>
      <c r="G417" s="259" t="s">
        <v>199</v>
      </c>
      <c r="H417" s="260">
        <v>230</v>
      </c>
      <c r="I417" s="261"/>
      <c r="J417" s="262">
        <f>ROUND(I417*H417,2)</f>
        <v>0</v>
      </c>
      <c r="K417" s="258" t="s">
        <v>164</v>
      </c>
      <c r="L417" s="263"/>
      <c r="M417" s="264" t="s">
        <v>1</v>
      </c>
      <c r="N417" s="265" t="s">
        <v>43</v>
      </c>
      <c r="O417" s="90"/>
      <c r="P417" s="226">
        <f>O417*H417</f>
        <v>0</v>
      </c>
      <c r="Q417" s="226">
        <v>0.125</v>
      </c>
      <c r="R417" s="226">
        <f>Q417*H417</f>
        <v>28.75</v>
      </c>
      <c r="S417" s="226">
        <v>0</v>
      </c>
      <c r="T417" s="227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28" t="s">
        <v>213</v>
      </c>
      <c r="AT417" s="228" t="s">
        <v>255</v>
      </c>
      <c r="AU417" s="228" t="s">
        <v>176</v>
      </c>
      <c r="AY417" s="16" t="s">
        <v>158</v>
      </c>
      <c r="BE417" s="229">
        <f>IF(N417="základní",J417,0)</f>
        <v>0</v>
      </c>
      <c r="BF417" s="229">
        <f>IF(N417="snížená",J417,0)</f>
        <v>0</v>
      </c>
      <c r="BG417" s="229">
        <f>IF(N417="zákl. přenesená",J417,0)</f>
        <v>0</v>
      </c>
      <c r="BH417" s="229">
        <f>IF(N417="sníž. přenesená",J417,0)</f>
        <v>0</v>
      </c>
      <c r="BI417" s="229">
        <f>IF(N417="nulová",J417,0)</f>
        <v>0</v>
      </c>
      <c r="BJ417" s="16" t="s">
        <v>86</v>
      </c>
      <c r="BK417" s="229">
        <f>ROUND(I417*H417,2)</f>
        <v>0</v>
      </c>
      <c r="BL417" s="16" t="s">
        <v>165</v>
      </c>
      <c r="BM417" s="228" t="s">
        <v>1897</v>
      </c>
    </row>
    <row r="418" s="2" customFormat="1">
      <c r="A418" s="37"/>
      <c r="B418" s="38"/>
      <c r="C418" s="39"/>
      <c r="D418" s="230" t="s">
        <v>167</v>
      </c>
      <c r="E418" s="39"/>
      <c r="F418" s="231" t="s">
        <v>1896</v>
      </c>
      <c r="G418" s="39"/>
      <c r="H418" s="39"/>
      <c r="I418" s="232"/>
      <c r="J418" s="39"/>
      <c r="K418" s="39"/>
      <c r="L418" s="43"/>
      <c r="M418" s="233"/>
      <c r="N418" s="234"/>
      <c r="O418" s="90"/>
      <c r="P418" s="90"/>
      <c r="Q418" s="90"/>
      <c r="R418" s="90"/>
      <c r="S418" s="90"/>
      <c r="T418" s="91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16" t="s">
        <v>167</v>
      </c>
      <c r="AU418" s="16" t="s">
        <v>176</v>
      </c>
    </row>
    <row r="419" s="2" customFormat="1">
      <c r="A419" s="37"/>
      <c r="B419" s="38"/>
      <c r="C419" s="39"/>
      <c r="D419" s="230" t="s">
        <v>368</v>
      </c>
      <c r="E419" s="39"/>
      <c r="F419" s="266" t="s">
        <v>1898</v>
      </c>
      <c r="G419" s="39"/>
      <c r="H419" s="39"/>
      <c r="I419" s="232"/>
      <c r="J419" s="39"/>
      <c r="K419" s="39"/>
      <c r="L419" s="43"/>
      <c r="M419" s="233"/>
      <c r="N419" s="234"/>
      <c r="O419" s="90"/>
      <c r="P419" s="90"/>
      <c r="Q419" s="90"/>
      <c r="R419" s="90"/>
      <c r="S419" s="90"/>
      <c r="T419" s="91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16" t="s">
        <v>368</v>
      </c>
      <c r="AU419" s="16" t="s">
        <v>176</v>
      </c>
    </row>
    <row r="420" s="2" customFormat="1" ht="16.5" customHeight="1">
      <c r="A420" s="37"/>
      <c r="B420" s="38"/>
      <c r="C420" s="256" t="s">
        <v>598</v>
      </c>
      <c r="D420" s="256" t="s">
        <v>255</v>
      </c>
      <c r="E420" s="257" t="s">
        <v>1899</v>
      </c>
      <c r="F420" s="258" t="s">
        <v>1900</v>
      </c>
      <c r="G420" s="259" t="s">
        <v>199</v>
      </c>
      <c r="H420" s="260">
        <v>7</v>
      </c>
      <c r="I420" s="261"/>
      <c r="J420" s="262">
        <f>ROUND(I420*H420,2)</f>
        <v>0</v>
      </c>
      <c r="K420" s="258" t="s">
        <v>164</v>
      </c>
      <c r="L420" s="263"/>
      <c r="M420" s="264" t="s">
        <v>1</v>
      </c>
      <c r="N420" s="265" t="s">
        <v>43</v>
      </c>
      <c r="O420" s="90"/>
      <c r="P420" s="226">
        <f>O420*H420</f>
        <v>0</v>
      </c>
      <c r="Q420" s="226">
        <v>0.125</v>
      </c>
      <c r="R420" s="226">
        <f>Q420*H420</f>
        <v>0.875</v>
      </c>
      <c r="S420" s="226">
        <v>0</v>
      </c>
      <c r="T420" s="227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28" t="s">
        <v>213</v>
      </c>
      <c r="AT420" s="228" t="s">
        <v>255</v>
      </c>
      <c r="AU420" s="228" t="s">
        <v>176</v>
      </c>
      <c r="AY420" s="16" t="s">
        <v>158</v>
      </c>
      <c r="BE420" s="229">
        <f>IF(N420="základní",J420,0)</f>
        <v>0</v>
      </c>
      <c r="BF420" s="229">
        <f>IF(N420="snížená",J420,0)</f>
        <v>0</v>
      </c>
      <c r="BG420" s="229">
        <f>IF(N420="zákl. přenesená",J420,0)</f>
        <v>0</v>
      </c>
      <c r="BH420" s="229">
        <f>IF(N420="sníž. přenesená",J420,0)</f>
        <v>0</v>
      </c>
      <c r="BI420" s="229">
        <f>IF(N420="nulová",J420,0)</f>
        <v>0</v>
      </c>
      <c r="BJ420" s="16" t="s">
        <v>86</v>
      </c>
      <c r="BK420" s="229">
        <f>ROUND(I420*H420,2)</f>
        <v>0</v>
      </c>
      <c r="BL420" s="16" t="s">
        <v>165</v>
      </c>
      <c r="BM420" s="228" t="s">
        <v>1901</v>
      </c>
    </row>
    <row r="421" s="2" customFormat="1">
      <c r="A421" s="37"/>
      <c r="B421" s="38"/>
      <c r="C421" s="39"/>
      <c r="D421" s="230" t="s">
        <v>167</v>
      </c>
      <c r="E421" s="39"/>
      <c r="F421" s="231" t="s">
        <v>1900</v>
      </c>
      <c r="G421" s="39"/>
      <c r="H421" s="39"/>
      <c r="I421" s="232"/>
      <c r="J421" s="39"/>
      <c r="K421" s="39"/>
      <c r="L421" s="43"/>
      <c r="M421" s="233"/>
      <c r="N421" s="234"/>
      <c r="O421" s="90"/>
      <c r="P421" s="90"/>
      <c r="Q421" s="90"/>
      <c r="R421" s="90"/>
      <c r="S421" s="90"/>
      <c r="T421" s="91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T421" s="16" t="s">
        <v>167</v>
      </c>
      <c r="AU421" s="16" t="s">
        <v>176</v>
      </c>
    </row>
    <row r="422" s="13" customFormat="1">
      <c r="A422" s="13"/>
      <c r="B422" s="235"/>
      <c r="C422" s="236"/>
      <c r="D422" s="230" t="s">
        <v>169</v>
      </c>
      <c r="E422" s="237" t="s">
        <v>1</v>
      </c>
      <c r="F422" s="238" t="s">
        <v>2313</v>
      </c>
      <c r="G422" s="236"/>
      <c r="H422" s="239">
        <v>7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169</v>
      </c>
      <c r="AU422" s="245" t="s">
        <v>176</v>
      </c>
      <c r="AV422" s="13" t="s">
        <v>88</v>
      </c>
      <c r="AW422" s="13" t="s">
        <v>33</v>
      </c>
      <c r="AX422" s="13" t="s">
        <v>78</v>
      </c>
      <c r="AY422" s="245" t="s">
        <v>158</v>
      </c>
    </row>
    <row r="423" s="2" customFormat="1" ht="16.5" customHeight="1">
      <c r="A423" s="37"/>
      <c r="B423" s="38"/>
      <c r="C423" s="256" t="s">
        <v>603</v>
      </c>
      <c r="D423" s="256" t="s">
        <v>255</v>
      </c>
      <c r="E423" s="257" t="s">
        <v>1904</v>
      </c>
      <c r="F423" s="258" t="s">
        <v>1905</v>
      </c>
      <c r="G423" s="259" t="s">
        <v>199</v>
      </c>
      <c r="H423" s="260">
        <v>5</v>
      </c>
      <c r="I423" s="261"/>
      <c r="J423" s="262">
        <f>ROUND(I423*H423,2)</f>
        <v>0</v>
      </c>
      <c r="K423" s="258" t="s">
        <v>164</v>
      </c>
      <c r="L423" s="263"/>
      <c r="M423" s="264" t="s">
        <v>1</v>
      </c>
      <c r="N423" s="265" t="s">
        <v>43</v>
      </c>
      <c r="O423" s="90"/>
      <c r="P423" s="226">
        <f>O423*H423</f>
        <v>0</v>
      </c>
      <c r="Q423" s="226">
        <v>0.125</v>
      </c>
      <c r="R423" s="226">
        <f>Q423*H423</f>
        <v>0.625</v>
      </c>
      <c r="S423" s="226">
        <v>0</v>
      </c>
      <c r="T423" s="227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28" t="s">
        <v>213</v>
      </c>
      <c r="AT423" s="228" t="s">
        <v>255</v>
      </c>
      <c r="AU423" s="228" t="s">
        <v>176</v>
      </c>
      <c r="AY423" s="16" t="s">
        <v>158</v>
      </c>
      <c r="BE423" s="229">
        <f>IF(N423="základní",J423,0)</f>
        <v>0</v>
      </c>
      <c r="BF423" s="229">
        <f>IF(N423="snížená",J423,0)</f>
        <v>0</v>
      </c>
      <c r="BG423" s="229">
        <f>IF(N423="zákl. přenesená",J423,0)</f>
        <v>0</v>
      </c>
      <c r="BH423" s="229">
        <f>IF(N423="sníž. přenesená",J423,0)</f>
        <v>0</v>
      </c>
      <c r="BI423" s="229">
        <f>IF(N423="nulová",J423,0)</f>
        <v>0</v>
      </c>
      <c r="BJ423" s="16" t="s">
        <v>86</v>
      </c>
      <c r="BK423" s="229">
        <f>ROUND(I423*H423,2)</f>
        <v>0</v>
      </c>
      <c r="BL423" s="16" t="s">
        <v>165</v>
      </c>
      <c r="BM423" s="228" t="s">
        <v>1906</v>
      </c>
    </row>
    <row r="424" s="2" customFormat="1">
      <c r="A424" s="37"/>
      <c r="B424" s="38"/>
      <c r="C424" s="39"/>
      <c r="D424" s="230" t="s">
        <v>167</v>
      </c>
      <c r="E424" s="39"/>
      <c r="F424" s="231" t="s">
        <v>1905</v>
      </c>
      <c r="G424" s="39"/>
      <c r="H424" s="39"/>
      <c r="I424" s="232"/>
      <c r="J424" s="39"/>
      <c r="K424" s="39"/>
      <c r="L424" s="43"/>
      <c r="M424" s="233"/>
      <c r="N424" s="234"/>
      <c r="O424" s="90"/>
      <c r="P424" s="90"/>
      <c r="Q424" s="90"/>
      <c r="R424" s="90"/>
      <c r="S424" s="90"/>
      <c r="T424" s="91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16" t="s">
        <v>167</v>
      </c>
      <c r="AU424" s="16" t="s">
        <v>176</v>
      </c>
    </row>
    <row r="425" s="13" customFormat="1">
      <c r="A425" s="13"/>
      <c r="B425" s="235"/>
      <c r="C425" s="236"/>
      <c r="D425" s="230" t="s">
        <v>169</v>
      </c>
      <c r="E425" s="237" t="s">
        <v>1</v>
      </c>
      <c r="F425" s="238" t="s">
        <v>2314</v>
      </c>
      <c r="G425" s="236"/>
      <c r="H425" s="239">
        <v>5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169</v>
      </c>
      <c r="AU425" s="245" t="s">
        <v>176</v>
      </c>
      <c r="AV425" s="13" t="s">
        <v>88</v>
      </c>
      <c r="AW425" s="13" t="s">
        <v>33</v>
      </c>
      <c r="AX425" s="13" t="s">
        <v>78</v>
      </c>
      <c r="AY425" s="245" t="s">
        <v>158</v>
      </c>
    </row>
    <row r="426" s="2" customFormat="1" ht="16.5" customHeight="1">
      <c r="A426" s="37"/>
      <c r="B426" s="38"/>
      <c r="C426" s="256" t="s">
        <v>612</v>
      </c>
      <c r="D426" s="256" t="s">
        <v>255</v>
      </c>
      <c r="E426" s="257" t="s">
        <v>1922</v>
      </c>
      <c r="F426" s="258" t="s">
        <v>1923</v>
      </c>
      <c r="G426" s="259" t="s">
        <v>199</v>
      </c>
      <c r="H426" s="260">
        <v>13</v>
      </c>
      <c r="I426" s="261"/>
      <c r="J426" s="262">
        <f>ROUND(I426*H426,2)</f>
        <v>0</v>
      </c>
      <c r="K426" s="258" t="s">
        <v>164</v>
      </c>
      <c r="L426" s="263"/>
      <c r="M426" s="264" t="s">
        <v>1</v>
      </c>
      <c r="N426" s="265" t="s">
        <v>43</v>
      </c>
      <c r="O426" s="90"/>
      <c r="P426" s="226">
        <f>O426*H426</f>
        <v>0</v>
      </c>
      <c r="Q426" s="226">
        <v>0.125</v>
      </c>
      <c r="R426" s="226">
        <f>Q426*H426</f>
        <v>1.625</v>
      </c>
      <c r="S426" s="226">
        <v>0</v>
      </c>
      <c r="T426" s="227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28" t="s">
        <v>213</v>
      </c>
      <c r="AT426" s="228" t="s">
        <v>255</v>
      </c>
      <c r="AU426" s="228" t="s">
        <v>176</v>
      </c>
      <c r="AY426" s="16" t="s">
        <v>158</v>
      </c>
      <c r="BE426" s="229">
        <f>IF(N426="základní",J426,0)</f>
        <v>0</v>
      </c>
      <c r="BF426" s="229">
        <f>IF(N426="snížená",J426,0)</f>
        <v>0</v>
      </c>
      <c r="BG426" s="229">
        <f>IF(N426="zákl. přenesená",J426,0)</f>
        <v>0</v>
      </c>
      <c r="BH426" s="229">
        <f>IF(N426="sníž. přenesená",J426,0)</f>
        <v>0</v>
      </c>
      <c r="BI426" s="229">
        <f>IF(N426="nulová",J426,0)</f>
        <v>0</v>
      </c>
      <c r="BJ426" s="16" t="s">
        <v>86</v>
      </c>
      <c r="BK426" s="229">
        <f>ROUND(I426*H426,2)</f>
        <v>0</v>
      </c>
      <c r="BL426" s="16" t="s">
        <v>165</v>
      </c>
      <c r="BM426" s="228" t="s">
        <v>1924</v>
      </c>
    </row>
    <row r="427" s="2" customFormat="1">
      <c r="A427" s="37"/>
      <c r="B427" s="38"/>
      <c r="C427" s="39"/>
      <c r="D427" s="230" t="s">
        <v>167</v>
      </c>
      <c r="E427" s="39"/>
      <c r="F427" s="231" t="s">
        <v>1923</v>
      </c>
      <c r="G427" s="39"/>
      <c r="H427" s="39"/>
      <c r="I427" s="232"/>
      <c r="J427" s="39"/>
      <c r="K427" s="39"/>
      <c r="L427" s="43"/>
      <c r="M427" s="233"/>
      <c r="N427" s="234"/>
      <c r="O427" s="90"/>
      <c r="P427" s="90"/>
      <c r="Q427" s="90"/>
      <c r="R427" s="90"/>
      <c r="S427" s="90"/>
      <c r="T427" s="91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T427" s="16" t="s">
        <v>167</v>
      </c>
      <c r="AU427" s="16" t="s">
        <v>176</v>
      </c>
    </row>
    <row r="428" s="13" customFormat="1">
      <c r="A428" s="13"/>
      <c r="B428" s="235"/>
      <c r="C428" s="236"/>
      <c r="D428" s="230" t="s">
        <v>169</v>
      </c>
      <c r="E428" s="237" t="s">
        <v>1</v>
      </c>
      <c r="F428" s="238" t="s">
        <v>2315</v>
      </c>
      <c r="G428" s="236"/>
      <c r="H428" s="239">
        <v>13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169</v>
      </c>
      <c r="AU428" s="245" t="s">
        <v>176</v>
      </c>
      <c r="AV428" s="13" t="s">
        <v>88</v>
      </c>
      <c r="AW428" s="13" t="s">
        <v>33</v>
      </c>
      <c r="AX428" s="13" t="s">
        <v>78</v>
      </c>
      <c r="AY428" s="245" t="s">
        <v>158</v>
      </c>
    </row>
    <row r="429" s="2" customFormat="1" ht="16.5" customHeight="1">
      <c r="A429" s="37"/>
      <c r="B429" s="38"/>
      <c r="C429" s="217" t="s">
        <v>618</v>
      </c>
      <c r="D429" s="217" t="s">
        <v>160</v>
      </c>
      <c r="E429" s="218" t="s">
        <v>623</v>
      </c>
      <c r="F429" s="219" t="s">
        <v>624</v>
      </c>
      <c r="G429" s="220" t="s">
        <v>163</v>
      </c>
      <c r="H429" s="221">
        <v>11.271000000000001</v>
      </c>
      <c r="I429" s="222"/>
      <c r="J429" s="223">
        <f>ROUND(I429*H429,2)</f>
        <v>0</v>
      </c>
      <c r="K429" s="219" t="s">
        <v>164</v>
      </c>
      <c r="L429" s="43"/>
      <c r="M429" s="224" t="s">
        <v>1</v>
      </c>
      <c r="N429" s="225" t="s">
        <v>43</v>
      </c>
      <c r="O429" s="90"/>
      <c r="P429" s="226">
        <f>O429*H429</f>
        <v>0</v>
      </c>
      <c r="Q429" s="226">
        <v>2.2563399999999998</v>
      </c>
      <c r="R429" s="226">
        <f>Q429*H429</f>
        <v>25.431208139999999</v>
      </c>
      <c r="S429" s="226">
        <v>0</v>
      </c>
      <c r="T429" s="227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228" t="s">
        <v>165</v>
      </c>
      <c r="AT429" s="228" t="s">
        <v>160</v>
      </c>
      <c r="AU429" s="228" t="s">
        <v>176</v>
      </c>
      <c r="AY429" s="16" t="s">
        <v>158</v>
      </c>
      <c r="BE429" s="229">
        <f>IF(N429="základní",J429,0)</f>
        <v>0</v>
      </c>
      <c r="BF429" s="229">
        <f>IF(N429="snížená",J429,0)</f>
        <v>0</v>
      </c>
      <c r="BG429" s="229">
        <f>IF(N429="zákl. přenesená",J429,0)</f>
        <v>0</v>
      </c>
      <c r="BH429" s="229">
        <f>IF(N429="sníž. přenesená",J429,0)</f>
        <v>0</v>
      </c>
      <c r="BI429" s="229">
        <f>IF(N429="nulová",J429,0)</f>
        <v>0</v>
      </c>
      <c r="BJ429" s="16" t="s">
        <v>86</v>
      </c>
      <c r="BK429" s="229">
        <f>ROUND(I429*H429,2)</f>
        <v>0</v>
      </c>
      <c r="BL429" s="16" t="s">
        <v>165</v>
      </c>
      <c r="BM429" s="228" t="s">
        <v>1931</v>
      </c>
    </row>
    <row r="430" s="2" customFormat="1">
      <c r="A430" s="37"/>
      <c r="B430" s="38"/>
      <c r="C430" s="39"/>
      <c r="D430" s="230" t="s">
        <v>167</v>
      </c>
      <c r="E430" s="39"/>
      <c r="F430" s="231" t="s">
        <v>626</v>
      </c>
      <c r="G430" s="39"/>
      <c r="H430" s="39"/>
      <c r="I430" s="232"/>
      <c r="J430" s="39"/>
      <c r="K430" s="39"/>
      <c r="L430" s="43"/>
      <c r="M430" s="233"/>
      <c r="N430" s="234"/>
      <c r="O430" s="90"/>
      <c r="P430" s="90"/>
      <c r="Q430" s="90"/>
      <c r="R430" s="90"/>
      <c r="S430" s="90"/>
      <c r="T430" s="91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T430" s="16" t="s">
        <v>167</v>
      </c>
      <c r="AU430" s="16" t="s">
        <v>176</v>
      </c>
    </row>
    <row r="431" s="13" customFormat="1">
      <c r="A431" s="13"/>
      <c r="B431" s="235"/>
      <c r="C431" s="236"/>
      <c r="D431" s="230" t="s">
        <v>169</v>
      </c>
      <c r="E431" s="237" t="s">
        <v>1</v>
      </c>
      <c r="F431" s="238" t="s">
        <v>2316</v>
      </c>
      <c r="G431" s="236"/>
      <c r="H431" s="239">
        <v>8.9399999999999995</v>
      </c>
      <c r="I431" s="240"/>
      <c r="J431" s="236"/>
      <c r="K431" s="236"/>
      <c r="L431" s="241"/>
      <c r="M431" s="242"/>
      <c r="N431" s="243"/>
      <c r="O431" s="243"/>
      <c r="P431" s="243"/>
      <c r="Q431" s="243"/>
      <c r="R431" s="243"/>
      <c r="S431" s="243"/>
      <c r="T431" s="24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5" t="s">
        <v>169</v>
      </c>
      <c r="AU431" s="245" t="s">
        <v>176</v>
      </c>
      <c r="AV431" s="13" t="s">
        <v>88</v>
      </c>
      <c r="AW431" s="13" t="s">
        <v>33</v>
      </c>
      <c r="AX431" s="13" t="s">
        <v>78</v>
      </c>
      <c r="AY431" s="245" t="s">
        <v>158</v>
      </c>
    </row>
    <row r="432" s="14" customFormat="1">
      <c r="A432" s="14"/>
      <c r="B432" s="246"/>
      <c r="C432" s="247"/>
      <c r="D432" s="230" t="s">
        <v>169</v>
      </c>
      <c r="E432" s="248" t="s">
        <v>1</v>
      </c>
      <c r="F432" s="249" t="s">
        <v>2317</v>
      </c>
      <c r="G432" s="247"/>
      <c r="H432" s="248" t="s">
        <v>1</v>
      </c>
      <c r="I432" s="250"/>
      <c r="J432" s="247"/>
      <c r="K432" s="247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169</v>
      </c>
      <c r="AU432" s="255" t="s">
        <v>176</v>
      </c>
      <c r="AV432" s="14" t="s">
        <v>86</v>
      </c>
      <c r="AW432" s="14" t="s">
        <v>33</v>
      </c>
      <c r="AX432" s="14" t="s">
        <v>78</v>
      </c>
      <c r="AY432" s="255" t="s">
        <v>158</v>
      </c>
    </row>
    <row r="433" s="13" customFormat="1">
      <c r="A433" s="13"/>
      <c r="B433" s="235"/>
      <c r="C433" s="236"/>
      <c r="D433" s="230" t="s">
        <v>169</v>
      </c>
      <c r="E433" s="237" t="s">
        <v>1</v>
      </c>
      <c r="F433" s="238" t="s">
        <v>2318</v>
      </c>
      <c r="G433" s="236"/>
      <c r="H433" s="239">
        <v>2.331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169</v>
      </c>
      <c r="AU433" s="245" t="s">
        <v>176</v>
      </c>
      <c r="AV433" s="13" t="s">
        <v>88</v>
      </c>
      <c r="AW433" s="13" t="s">
        <v>33</v>
      </c>
      <c r="AX433" s="13" t="s">
        <v>78</v>
      </c>
      <c r="AY433" s="245" t="s">
        <v>158</v>
      </c>
    </row>
    <row r="434" s="2" customFormat="1" ht="21.75" customHeight="1">
      <c r="A434" s="37"/>
      <c r="B434" s="38"/>
      <c r="C434" s="217" t="s">
        <v>622</v>
      </c>
      <c r="D434" s="217" t="s">
        <v>160</v>
      </c>
      <c r="E434" s="218" t="s">
        <v>1969</v>
      </c>
      <c r="F434" s="219" t="s">
        <v>1970</v>
      </c>
      <c r="G434" s="220" t="s">
        <v>412</v>
      </c>
      <c r="H434" s="221">
        <v>12</v>
      </c>
      <c r="I434" s="222"/>
      <c r="J434" s="223">
        <f>ROUND(I434*H434,2)</f>
        <v>0</v>
      </c>
      <c r="K434" s="219" t="s">
        <v>164</v>
      </c>
      <c r="L434" s="43"/>
      <c r="M434" s="224" t="s">
        <v>1</v>
      </c>
      <c r="N434" s="225" t="s">
        <v>43</v>
      </c>
      <c r="O434" s="90"/>
      <c r="P434" s="226">
        <f>O434*H434</f>
        <v>0</v>
      </c>
      <c r="Q434" s="226">
        <v>1.61679</v>
      </c>
      <c r="R434" s="226">
        <f>Q434*H434</f>
        <v>19.401479999999999</v>
      </c>
      <c r="S434" s="226">
        <v>0</v>
      </c>
      <c r="T434" s="227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228" t="s">
        <v>165</v>
      </c>
      <c r="AT434" s="228" t="s">
        <v>160</v>
      </c>
      <c r="AU434" s="228" t="s">
        <v>176</v>
      </c>
      <c r="AY434" s="16" t="s">
        <v>158</v>
      </c>
      <c r="BE434" s="229">
        <f>IF(N434="základní",J434,0)</f>
        <v>0</v>
      </c>
      <c r="BF434" s="229">
        <f>IF(N434="snížená",J434,0)</f>
        <v>0</v>
      </c>
      <c r="BG434" s="229">
        <f>IF(N434="zákl. přenesená",J434,0)</f>
        <v>0</v>
      </c>
      <c r="BH434" s="229">
        <f>IF(N434="sníž. přenesená",J434,0)</f>
        <v>0</v>
      </c>
      <c r="BI434" s="229">
        <f>IF(N434="nulová",J434,0)</f>
        <v>0</v>
      </c>
      <c r="BJ434" s="16" t="s">
        <v>86</v>
      </c>
      <c r="BK434" s="229">
        <f>ROUND(I434*H434,2)</f>
        <v>0</v>
      </c>
      <c r="BL434" s="16" t="s">
        <v>165</v>
      </c>
      <c r="BM434" s="228" t="s">
        <v>1971</v>
      </c>
    </row>
    <row r="435" s="2" customFormat="1">
      <c r="A435" s="37"/>
      <c r="B435" s="38"/>
      <c r="C435" s="39"/>
      <c r="D435" s="230" t="s">
        <v>167</v>
      </c>
      <c r="E435" s="39"/>
      <c r="F435" s="231" t="s">
        <v>1972</v>
      </c>
      <c r="G435" s="39"/>
      <c r="H435" s="39"/>
      <c r="I435" s="232"/>
      <c r="J435" s="39"/>
      <c r="K435" s="39"/>
      <c r="L435" s="43"/>
      <c r="M435" s="233"/>
      <c r="N435" s="234"/>
      <c r="O435" s="90"/>
      <c r="P435" s="90"/>
      <c r="Q435" s="90"/>
      <c r="R435" s="90"/>
      <c r="S435" s="90"/>
      <c r="T435" s="91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16" t="s">
        <v>167</v>
      </c>
      <c r="AU435" s="16" t="s">
        <v>176</v>
      </c>
    </row>
    <row r="436" s="14" customFormat="1">
      <c r="A436" s="14"/>
      <c r="B436" s="246"/>
      <c r="C436" s="247"/>
      <c r="D436" s="230" t="s">
        <v>169</v>
      </c>
      <c r="E436" s="248" t="s">
        <v>1</v>
      </c>
      <c r="F436" s="249" t="s">
        <v>1973</v>
      </c>
      <c r="G436" s="247"/>
      <c r="H436" s="248" t="s">
        <v>1</v>
      </c>
      <c r="I436" s="250"/>
      <c r="J436" s="247"/>
      <c r="K436" s="247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169</v>
      </c>
      <c r="AU436" s="255" t="s">
        <v>176</v>
      </c>
      <c r="AV436" s="14" t="s">
        <v>86</v>
      </c>
      <c r="AW436" s="14" t="s">
        <v>33</v>
      </c>
      <c r="AX436" s="14" t="s">
        <v>78</v>
      </c>
      <c r="AY436" s="255" t="s">
        <v>158</v>
      </c>
    </row>
    <row r="437" s="13" customFormat="1">
      <c r="A437" s="13"/>
      <c r="B437" s="235"/>
      <c r="C437" s="236"/>
      <c r="D437" s="230" t="s">
        <v>169</v>
      </c>
      <c r="E437" s="237" t="s">
        <v>1</v>
      </c>
      <c r="F437" s="238" t="s">
        <v>2319</v>
      </c>
      <c r="G437" s="236"/>
      <c r="H437" s="239">
        <v>12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169</v>
      </c>
      <c r="AU437" s="245" t="s">
        <v>176</v>
      </c>
      <c r="AV437" s="13" t="s">
        <v>88</v>
      </c>
      <c r="AW437" s="13" t="s">
        <v>33</v>
      </c>
      <c r="AX437" s="13" t="s">
        <v>78</v>
      </c>
      <c r="AY437" s="245" t="s">
        <v>158</v>
      </c>
    </row>
    <row r="438" s="2" customFormat="1" ht="16.5" customHeight="1">
      <c r="A438" s="37"/>
      <c r="B438" s="38"/>
      <c r="C438" s="217" t="s">
        <v>628</v>
      </c>
      <c r="D438" s="217" t="s">
        <v>160</v>
      </c>
      <c r="E438" s="218" t="s">
        <v>2320</v>
      </c>
      <c r="F438" s="219" t="s">
        <v>2321</v>
      </c>
      <c r="G438" s="220" t="s">
        <v>199</v>
      </c>
      <c r="H438" s="221">
        <v>50</v>
      </c>
      <c r="I438" s="222"/>
      <c r="J438" s="223">
        <f>ROUND(I438*H438,2)</f>
        <v>0</v>
      </c>
      <c r="K438" s="219" t="s">
        <v>164</v>
      </c>
      <c r="L438" s="43"/>
      <c r="M438" s="224" t="s">
        <v>1</v>
      </c>
      <c r="N438" s="225" t="s">
        <v>43</v>
      </c>
      <c r="O438" s="90"/>
      <c r="P438" s="226">
        <f>O438*H438</f>
        <v>0</v>
      </c>
      <c r="Q438" s="226">
        <v>0.25564999999999999</v>
      </c>
      <c r="R438" s="226">
        <f>Q438*H438</f>
        <v>12.782499999999999</v>
      </c>
      <c r="S438" s="226">
        <v>0</v>
      </c>
      <c r="T438" s="227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228" t="s">
        <v>165</v>
      </c>
      <c r="AT438" s="228" t="s">
        <v>160</v>
      </c>
      <c r="AU438" s="228" t="s">
        <v>176</v>
      </c>
      <c r="AY438" s="16" t="s">
        <v>158</v>
      </c>
      <c r="BE438" s="229">
        <f>IF(N438="základní",J438,0)</f>
        <v>0</v>
      </c>
      <c r="BF438" s="229">
        <f>IF(N438="snížená",J438,0)</f>
        <v>0</v>
      </c>
      <c r="BG438" s="229">
        <f>IF(N438="zákl. přenesená",J438,0)</f>
        <v>0</v>
      </c>
      <c r="BH438" s="229">
        <f>IF(N438="sníž. přenesená",J438,0)</f>
        <v>0</v>
      </c>
      <c r="BI438" s="229">
        <f>IF(N438="nulová",J438,0)</f>
        <v>0</v>
      </c>
      <c r="BJ438" s="16" t="s">
        <v>86</v>
      </c>
      <c r="BK438" s="229">
        <f>ROUND(I438*H438,2)</f>
        <v>0</v>
      </c>
      <c r="BL438" s="16" t="s">
        <v>165</v>
      </c>
      <c r="BM438" s="228" t="s">
        <v>2322</v>
      </c>
    </row>
    <row r="439" s="2" customFormat="1">
      <c r="A439" s="37"/>
      <c r="B439" s="38"/>
      <c r="C439" s="39"/>
      <c r="D439" s="230" t="s">
        <v>167</v>
      </c>
      <c r="E439" s="39"/>
      <c r="F439" s="231" t="s">
        <v>2323</v>
      </c>
      <c r="G439" s="39"/>
      <c r="H439" s="39"/>
      <c r="I439" s="232"/>
      <c r="J439" s="39"/>
      <c r="K439" s="39"/>
      <c r="L439" s="43"/>
      <c r="M439" s="233"/>
      <c r="N439" s="234"/>
      <c r="O439" s="90"/>
      <c r="P439" s="90"/>
      <c r="Q439" s="90"/>
      <c r="R439" s="90"/>
      <c r="S439" s="90"/>
      <c r="T439" s="91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T439" s="16" t="s">
        <v>167</v>
      </c>
      <c r="AU439" s="16" t="s">
        <v>176</v>
      </c>
    </row>
    <row r="440" s="14" customFormat="1">
      <c r="A440" s="14"/>
      <c r="B440" s="246"/>
      <c r="C440" s="247"/>
      <c r="D440" s="230" t="s">
        <v>169</v>
      </c>
      <c r="E440" s="248" t="s">
        <v>1</v>
      </c>
      <c r="F440" s="249" t="s">
        <v>2324</v>
      </c>
      <c r="G440" s="247"/>
      <c r="H440" s="248" t="s">
        <v>1</v>
      </c>
      <c r="I440" s="250"/>
      <c r="J440" s="247"/>
      <c r="K440" s="247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169</v>
      </c>
      <c r="AU440" s="255" t="s">
        <v>176</v>
      </c>
      <c r="AV440" s="14" t="s">
        <v>86</v>
      </c>
      <c r="AW440" s="14" t="s">
        <v>33</v>
      </c>
      <c r="AX440" s="14" t="s">
        <v>78</v>
      </c>
      <c r="AY440" s="255" t="s">
        <v>158</v>
      </c>
    </row>
    <row r="441" s="13" customFormat="1">
      <c r="A441" s="13"/>
      <c r="B441" s="235"/>
      <c r="C441" s="236"/>
      <c r="D441" s="230" t="s">
        <v>169</v>
      </c>
      <c r="E441" s="237" t="s">
        <v>1</v>
      </c>
      <c r="F441" s="238" t="s">
        <v>1364</v>
      </c>
      <c r="G441" s="236"/>
      <c r="H441" s="239">
        <v>50</v>
      </c>
      <c r="I441" s="240"/>
      <c r="J441" s="236"/>
      <c r="K441" s="236"/>
      <c r="L441" s="241"/>
      <c r="M441" s="242"/>
      <c r="N441" s="243"/>
      <c r="O441" s="243"/>
      <c r="P441" s="243"/>
      <c r="Q441" s="243"/>
      <c r="R441" s="243"/>
      <c r="S441" s="243"/>
      <c r="T441" s="24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5" t="s">
        <v>169</v>
      </c>
      <c r="AU441" s="245" t="s">
        <v>176</v>
      </c>
      <c r="AV441" s="13" t="s">
        <v>88</v>
      </c>
      <c r="AW441" s="13" t="s">
        <v>33</v>
      </c>
      <c r="AX441" s="13" t="s">
        <v>78</v>
      </c>
      <c r="AY441" s="245" t="s">
        <v>158</v>
      </c>
    </row>
    <row r="442" s="2" customFormat="1" ht="16.5" customHeight="1">
      <c r="A442" s="37"/>
      <c r="B442" s="38"/>
      <c r="C442" s="217" t="s">
        <v>633</v>
      </c>
      <c r="D442" s="217" t="s">
        <v>160</v>
      </c>
      <c r="E442" s="218" t="s">
        <v>2325</v>
      </c>
      <c r="F442" s="219" t="s">
        <v>2326</v>
      </c>
      <c r="G442" s="220" t="s">
        <v>412</v>
      </c>
      <c r="H442" s="221">
        <v>9</v>
      </c>
      <c r="I442" s="222"/>
      <c r="J442" s="223">
        <f>ROUND(I442*H442,2)</f>
        <v>0</v>
      </c>
      <c r="K442" s="219" t="s">
        <v>164</v>
      </c>
      <c r="L442" s="43"/>
      <c r="M442" s="224" t="s">
        <v>1</v>
      </c>
      <c r="N442" s="225" t="s">
        <v>43</v>
      </c>
      <c r="O442" s="90"/>
      <c r="P442" s="226">
        <f>O442*H442</f>
        <v>0</v>
      </c>
      <c r="Q442" s="226">
        <v>0.021999999999999999</v>
      </c>
      <c r="R442" s="226">
        <f>Q442*H442</f>
        <v>0.19799999999999998</v>
      </c>
      <c r="S442" s="226">
        <v>0</v>
      </c>
      <c r="T442" s="227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228" t="s">
        <v>165</v>
      </c>
      <c r="AT442" s="228" t="s">
        <v>160</v>
      </c>
      <c r="AU442" s="228" t="s">
        <v>176</v>
      </c>
      <c r="AY442" s="16" t="s">
        <v>158</v>
      </c>
      <c r="BE442" s="229">
        <f>IF(N442="základní",J442,0)</f>
        <v>0</v>
      </c>
      <c r="BF442" s="229">
        <f>IF(N442="snížená",J442,0)</f>
        <v>0</v>
      </c>
      <c r="BG442" s="229">
        <f>IF(N442="zákl. přenesená",J442,0)</f>
        <v>0</v>
      </c>
      <c r="BH442" s="229">
        <f>IF(N442="sníž. přenesená",J442,0)</f>
        <v>0</v>
      </c>
      <c r="BI442" s="229">
        <f>IF(N442="nulová",J442,0)</f>
        <v>0</v>
      </c>
      <c r="BJ442" s="16" t="s">
        <v>86</v>
      </c>
      <c r="BK442" s="229">
        <f>ROUND(I442*H442,2)</f>
        <v>0</v>
      </c>
      <c r="BL442" s="16" t="s">
        <v>165</v>
      </c>
      <c r="BM442" s="228" t="s">
        <v>2327</v>
      </c>
    </row>
    <row r="443" s="2" customFormat="1">
      <c r="A443" s="37"/>
      <c r="B443" s="38"/>
      <c r="C443" s="39"/>
      <c r="D443" s="230" t="s">
        <v>167</v>
      </c>
      <c r="E443" s="39"/>
      <c r="F443" s="231" t="s">
        <v>2328</v>
      </c>
      <c r="G443" s="39"/>
      <c r="H443" s="39"/>
      <c r="I443" s="232"/>
      <c r="J443" s="39"/>
      <c r="K443" s="39"/>
      <c r="L443" s="43"/>
      <c r="M443" s="233"/>
      <c r="N443" s="234"/>
      <c r="O443" s="90"/>
      <c r="P443" s="90"/>
      <c r="Q443" s="90"/>
      <c r="R443" s="90"/>
      <c r="S443" s="90"/>
      <c r="T443" s="91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16" t="s">
        <v>167</v>
      </c>
      <c r="AU443" s="16" t="s">
        <v>176</v>
      </c>
    </row>
    <row r="444" s="13" customFormat="1">
      <c r="A444" s="13"/>
      <c r="B444" s="235"/>
      <c r="C444" s="236"/>
      <c r="D444" s="230" t="s">
        <v>169</v>
      </c>
      <c r="E444" s="237" t="s">
        <v>1</v>
      </c>
      <c r="F444" s="238" t="s">
        <v>2329</v>
      </c>
      <c r="G444" s="236"/>
      <c r="H444" s="239">
        <v>9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169</v>
      </c>
      <c r="AU444" s="245" t="s">
        <v>176</v>
      </c>
      <c r="AV444" s="13" t="s">
        <v>88</v>
      </c>
      <c r="AW444" s="13" t="s">
        <v>33</v>
      </c>
      <c r="AX444" s="13" t="s">
        <v>78</v>
      </c>
      <c r="AY444" s="245" t="s">
        <v>158</v>
      </c>
    </row>
    <row r="445" s="2" customFormat="1" ht="16.5" customHeight="1">
      <c r="A445" s="37"/>
      <c r="B445" s="38"/>
      <c r="C445" s="256" t="s">
        <v>639</v>
      </c>
      <c r="D445" s="256" t="s">
        <v>255</v>
      </c>
      <c r="E445" s="257" t="s">
        <v>1640</v>
      </c>
      <c r="F445" s="258" t="s">
        <v>1641</v>
      </c>
      <c r="G445" s="259" t="s">
        <v>412</v>
      </c>
      <c r="H445" s="260">
        <v>3</v>
      </c>
      <c r="I445" s="261"/>
      <c r="J445" s="262">
        <f>ROUND(I445*H445,2)</f>
        <v>0</v>
      </c>
      <c r="K445" s="258" t="s">
        <v>164</v>
      </c>
      <c r="L445" s="263"/>
      <c r="M445" s="264" t="s">
        <v>1</v>
      </c>
      <c r="N445" s="265" t="s">
        <v>43</v>
      </c>
      <c r="O445" s="90"/>
      <c r="P445" s="226">
        <f>O445*H445</f>
        <v>0</v>
      </c>
      <c r="Q445" s="226">
        <v>0.080000000000000002</v>
      </c>
      <c r="R445" s="226">
        <f>Q445*H445</f>
        <v>0.23999999999999999</v>
      </c>
      <c r="S445" s="226">
        <v>0</v>
      </c>
      <c r="T445" s="227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228" t="s">
        <v>213</v>
      </c>
      <c r="AT445" s="228" t="s">
        <v>255</v>
      </c>
      <c r="AU445" s="228" t="s">
        <v>176</v>
      </c>
      <c r="AY445" s="16" t="s">
        <v>158</v>
      </c>
      <c r="BE445" s="229">
        <f>IF(N445="základní",J445,0)</f>
        <v>0</v>
      </c>
      <c r="BF445" s="229">
        <f>IF(N445="snížená",J445,0)</f>
        <v>0</v>
      </c>
      <c r="BG445" s="229">
        <f>IF(N445="zákl. přenesená",J445,0)</f>
        <v>0</v>
      </c>
      <c r="BH445" s="229">
        <f>IF(N445="sníž. přenesená",J445,0)</f>
        <v>0</v>
      </c>
      <c r="BI445" s="229">
        <f>IF(N445="nulová",J445,0)</f>
        <v>0</v>
      </c>
      <c r="BJ445" s="16" t="s">
        <v>86</v>
      </c>
      <c r="BK445" s="229">
        <f>ROUND(I445*H445,2)</f>
        <v>0</v>
      </c>
      <c r="BL445" s="16" t="s">
        <v>165</v>
      </c>
      <c r="BM445" s="228" t="s">
        <v>2330</v>
      </c>
    </row>
    <row r="446" s="2" customFormat="1">
      <c r="A446" s="37"/>
      <c r="B446" s="38"/>
      <c r="C446" s="39"/>
      <c r="D446" s="230" t="s">
        <v>167</v>
      </c>
      <c r="E446" s="39"/>
      <c r="F446" s="231" t="s">
        <v>1641</v>
      </c>
      <c r="G446" s="39"/>
      <c r="H446" s="39"/>
      <c r="I446" s="232"/>
      <c r="J446" s="39"/>
      <c r="K446" s="39"/>
      <c r="L446" s="43"/>
      <c r="M446" s="233"/>
      <c r="N446" s="234"/>
      <c r="O446" s="90"/>
      <c r="P446" s="90"/>
      <c r="Q446" s="90"/>
      <c r="R446" s="90"/>
      <c r="S446" s="90"/>
      <c r="T446" s="91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T446" s="16" t="s">
        <v>167</v>
      </c>
      <c r="AU446" s="16" t="s">
        <v>176</v>
      </c>
    </row>
    <row r="447" s="2" customFormat="1" ht="16.5" customHeight="1">
      <c r="A447" s="37"/>
      <c r="B447" s="38"/>
      <c r="C447" s="256" t="s">
        <v>645</v>
      </c>
      <c r="D447" s="256" t="s">
        <v>255</v>
      </c>
      <c r="E447" s="257" t="s">
        <v>1643</v>
      </c>
      <c r="F447" s="258" t="s">
        <v>1644</v>
      </c>
      <c r="G447" s="259" t="s">
        <v>412</v>
      </c>
      <c r="H447" s="260">
        <v>3</v>
      </c>
      <c r="I447" s="261"/>
      <c r="J447" s="262">
        <f>ROUND(I447*H447,2)</f>
        <v>0</v>
      </c>
      <c r="K447" s="258" t="s">
        <v>164</v>
      </c>
      <c r="L447" s="263"/>
      <c r="M447" s="264" t="s">
        <v>1</v>
      </c>
      <c r="N447" s="265" t="s">
        <v>43</v>
      </c>
      <c r="O447" s="90"/>
      <c r="P447" s="226">
        <f>O447*H447</f>
        <v>0</v>
      </c>
      <c r="Q447" s="226">
        <v>0.111</v>
      </c>
      <c r="R447" s="226">
        <f>Q447*H447</f>
        <v>0.33300000000000002</v>
      </c>
      <c r="S447" s="226">
        <v>0</v>
      </c>
      <c r="T447" s="227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228" t="s">
        <v>213</v>
      </c>
      <c r="AT447" s="228" t="s">
        <v>255</v>
      </c>
      <c r="AU447" s="228" t="s">
        <v>176</v>
      </c>
      <c r="AY447" s="16" t="s">
        <v>158</v>
      </c>
      <c r="BE447" s="229">
        <f>IF(N447="základní",J447,0)</f>
        <v>0</v>
      </c>
      <c r="BF447" s="229">
        <f>IF(N447="snížená",J447,0)</f>
        <v>0</v>
      </c>
      <c r="BG447" s="229">
        <f>IF(N447="zákl. přenesená",J447,0)</f>
        <v>0</v>
      </c>
      <c r="BH447" s="229">
        <f>IF(N447="sníž. přenesená",J447,0)</f>
        <v>0</v>
      </c>
      <c r="BI447" s="229">
        <f>IF(N447="nulová",J447,0)</f>
        <v>0</v>
      </c>
      <c r="BJ447" s="16" t="s">
        <v>86</v>
      </c>
      <c r="BK447" s="229">
        <f>ROUND(I447*H447,2)</f>
        <v>0</v>
      </c>
      <c r="BL447" s="16" t="s">
        <v>165</v>
      </c>
      <c r="BM447" s="228" t="s">
        <v>2331</v>
      </c>
    </row>
    <row r="448" s="2" customFormat="1">
      <c r="A448" s="37"/>
      <c r="B448" s="38"/>
      <c r="C448" s="39"/>
      <c r="D448" s="230" t="s">
        <v>167</v>
      </c>
      <c r="E448" s="39"/>
      <c r="F448" s="231" t="s">
        <v>1644</v>
      </c>
      <c r="G448" s="39"/>
      <c r="H448" s="39"/>
      <c r="I448" s="232"/>
      <c r="J448" s="39"/>
      <c r="K448" s="39"/>
      <c r="L448" s="43"/>
      <c r="M448" s="233"/>
      <c r="N448" s="234"/>
      <c r="O448" s="90"/>
      <c r="P448" s="90"/>
      <c r="Q448" s="90"/>
      <c r="R448" s="90"/>
      <c r="S448" s="90"/>
      <c r="T448" s="91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16" t="s">
        <v>167</v>
      </c>
      <c r="AU448" s="16" t="s">
        <v>176</v>
      </c>
    </row>
    <row r="449" s="2" customFormat="1" ht="16.5" customHeight="1">
      <c r="A449" s="37"/>
      <c r="B449" s="38"/>
      <c r="C449" s="256" t="s">
        <v>650</v>
      </c>
      <c r="D449" s="256" t="s">
        <v>255</v>
      </c>
      <c r="E449" s="257" t="s">
        <v>2332</v>
      </c>
      <c r="F449" s="258" t="s">
        <v>2333</v>
      </c>
      <c r="G449" s="259" t="s">
        <v>412</v>
      </c>
      <c r="H449" s="260">
        <v>3</v>
      </c>
      <c r="I449" s="261"/>
      <c r="J449" s="262">
        <f>ROUND(I449*H449,2)</f>
        <v>0</v>
      </c>
      <c r="K449" s="258" t="s">
        <v>164</v>
      </c>
      <c r="L449" s="263"/>
      <c r="M449" s="264" t="s">
        <v>1</v>
      </c>
      <c r="N449" s="265" t="s">
        <v>43</v>
      </c>
      <c r="O449" s="90"/>
      <c r="P449" s="226">
        <f>O449*H449</f>
        <v>0</v>
      </c>
      <c r="Q449" s="226">
        <v>0.0030000000000000001</v>
      </c>
      <c r="R449" s="226">
        <f>Q449*H449</f>
        <v>0.0090000000000000011</v>
      </c>
      <c r="S449" s="226">
        <v>0</v>
      </c>
      <c r="T449" s="227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28" t="s">
        <v>213</v>
      </c>
      <c r="AT449" s="228" t="s">
        <v>255</v>
      </c>
      <c r="AU449" s="228" t="s">
        <v>176</v>
      </c>
      <c r="AY449" s="16" t="s">
        <v>158</v>
      </c>
      <c r="BE449" s="229">
        <f>IF(N449="základní",J449,0)</f>
        <v>0</v>
      </c>
      <c r="BF449" s="229">
        <f>IF(N449="snížená",J449,0)</f>
        <v>0</v>
      </c>
      <c r="BG449" s="229">
        <f>IF(N449="zákl. přenesená",J449,0)</f>
        <v>0</v>
      </c>
      <c r="BH449" s="229">
        <f>IF(N449="sníž. přenesená",J449,0)</f>
        <v>0</v>
      </c>
      <c r="BI449" s="229">
        <f>IF(N449="nulová",J449,0)</f>
        <v>0</v>
      </c>
      <c r="BJ449" s="16" t="s">
        <v>86</v>
      </c>
      <c r="BK449" s="229">
        <f>ROUND(I449*H449,2)</f>
        <v>0</v>
      </c>
      <c r="BL449" s="16" t="s">
        <v>165</v>
      </c>
      <c r="BM449" s="228" t="s">
        <v>2334</v>
      </c>
    </row>
    <row r="450" s="2" customFormat="1">
      <c r="A450" s="37"/>
      <c r="B450" s="38"/>
      <c r="C450" s="39"/>
      <c r="D450" s="230" t="s">
        <v>167</v>
      </c>
      <c r="E450" s="39"/>
      <c r="F450" s="231" t="s">
        <v>2333</v>
      </c>
      <c r="G450" s="39"/>
      <c r="H450" s="39"/>
      <c r="I450" s="232"/>
      <c r="J450" s="39"/>
      <c r="K450" s="39"/>
      <c r="L450" s="43"/>
      <c r="M450" s="233"/>
      <c r="N450" s="234"/>
      <c r="O450" s="90"/>
      <c r="P450" s="90"/>
      <c r="Q450" s="90"/>
      <c r="R450" s="90"/>
      <c r="S450" s="90"/>
      <c r="T450" s="91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16" t="s">
        <v>167</v>
      </c>
      <c r="AU450" s="16" t="s">
        <v>176</v>
      </c>
    </row>
    <row r="451" s="2" customFormat="1" ht="16.5" customHeight="1">
      <c r="A451" s="37"/>
      <c r="B451" s="38"/>
      <c r="C451" s="217" t="s">
        <v>656</v>
      </c>
      <c r="D451" s="217" t="s">
        <v>160</v>
      </c>
      <c r="E451" s="218" t="s">
        <v>2335</v>
      </c>
      <c r="F451" s="219" t="s">
        <v>2336</v>
      </c>
      <c r="G451" s="220" t="s">
        <v>412</v>
      </c>
      <c r="H451" s="221">
        <v>4</v>
      </c>
      <c r="I451" s="222"/>
      <c r="J451" s="223">
        <f>ROUND(I451*H451,2)</f>
        <v>0</v>
      </c>
      <c r="K451" s="219" t="s">
        <v>164</v>
      </c>
      <c r="L451" s="43"/>
      <c r="M451" s="224" t="s">
        <v>1</v>
      </c>
      <c r="N451" s="225" t="s">
        <v>43</v>
      </c>
      <c r="O451" s="90"/>
      <c r="P451" s="226">
        <f>O451*H451</f>
        <v>0</v>
      </c>
      <c r="Q451" s="226">
        <v>0</v>
      </c>
      <c r="R451" s="226">
        <f>Q451*H451</f>
        <v>0</v>
      </c>
      <c r="S451" s="226">
        <v>0</v>
      </c>
      <c r="T451" s="227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228" t="s">
        <v>165</v>
      </c>
      <c r="AT451" s="228" t="s">
        <v>160</v>
      </c>
      <c r="AU451" s="228" t="s">
        <v>176</v>
      </c>
      <c r="AY451" s="16" t="s">
        <v>158</v>
      </c>
      <c r="BE451" s="229">
        <f>IF(N451="základní",J451,0)</f>
        <v>0</v>
      </c>
      <c r="BF451" s="229">
        <f>IF(N451="snížená",J451,0)</f>
        <v>0</v>
      </c>
      <c r="BG451" s="229">
        <f>IF(N451="zákl. přenesená",J451,0)</f>
        <v>0</v>
      </c>
      <c r="BH451" s="229">
        <f>IF(N451="sníž. přenesená",J451,0)</f>
        <v>0</v>
      </c>
      <c r="BI451" s="229">
        <f>IF(N451="nulová",J451,0)</f>
        <v>0</v>
      </c>
      <c r="BJ451" s="16" t="s">
        <v>86</v>
      </c>
      <c r="BK451" s="229">
        <f>ROUND(I451*H451,2)</f>
        <v>0</v>
      </c>
      <c r="BL451" s="16" t="s">
        <v>165</v>
      </c>
      <c r="BM451" s="228" t="s">
        <v>2337</v>
      </c>
    </row>
    <row r="452" s="2" customFormat="1">
      <c r="A452" s="37"/>
      <c r="B452" s="38"/>
      <c r="C452" s="39"/>
      <c r="D452" s="230" t="s">
        <v>167</v>
      </c>
      <c r="E452" s="39"/>
      <c r="F452" s="231" t="s">
        <v>2338</v>
      </c>
      <c r="G452" s="39"/>
      <c r="H452" s="39"/>
      <c r="I452" s="232"/>
      <c r="J452" s="39"/>
      <c r="K452" s="39"/>
      <c r="L452" s="43"/>
      <c r="M452" s="233"/>
      <c r="N452" s="234"/>
      <c r="O452" s="90"/>
      <c r="P452" s="90"/>
      <c r="Q452" s="90"/>
      <c r="R452" s="90"/>
      <c r="S452" s="90"/>
      <c r="T452" s="91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16" t="s">
        <v>167</v>
      </c>
      <c r="AU452" s="16" t="s">
        <v>176</v>
      </c>
    </row>
    <row r="453" s="14" customFormat="1">
      <c r="A453" s="14"/>
      <c r="B453" s="246"/>
      <c r="C453" s="247"/>
      <c r="D453" s="230" t="s">
        <v>169</v>
      </c>
      <c r="E453" s="248" t="s">
        <v>1</v>
      </c>
      <c r="F453" s="249" t="s">
        <v>2339</v>
      </c>
      <c r="G453" s="247"/>
      <c r="H453" s="248" t="s">
        <v>1</v>
      </c>
      <c r="I453" s="250"/>
      <c r="J453" s="247"/>
      <c r="K453" s="247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169</v>
      </c>
      <c r="AU453" s="255" t="s">
        <v>176</v>
      </c>
      <c r="AV453" s="14" t="s">
        <v>86</v>
      </c>
      <c r="AW453" s="14" t="s">
        <v>33</v>
      </c>
      <c r="AX453" s="14" t="s">
        <v>78</v>
      </c>
      <c r="AY453" s="255" t="s">
        <v>158</v>
      </c>
    </row>
    <row r="454" s="13" customFormat="1">
      <c r="A454" s="13"/>
      <c r="B454" s="235"/>
      <c r="C454" s="236"/>
      <c r="D454" s="230" t="s">
        <v>169</v>
      </c>
      <c r="E454" s="237" t="s">
        <v>1</v>
      </c>
      <c r="F454" s="238" t="s">
        <v>2340</v>
      </c>
      <c r="G454" s="236"/>
      <c r="H454" s="239">
        <v>4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5" t="s">
        <v>169</v>
      </c>
      <c r="AU454" s="245" t="s">
        <v>176</v>
      </c>
      <c r="AV454" s="13" t="s">
        <v>88</v>
      </c>
      <c r="AW454" s="13" t="s">
        <v>33</v>
      </c>
      <c r="AX454" s="13" t="s">
        <v>78</v>
      </c>
      <c r="AY454" s="245" t="s">
        <v>158</v>
      </c>
    </row>
    <row r="455" s="2" customFormat="1" ht="16.5" customHeight="1">
      <c r="A455" s="37"/>
      <c r="B455" s="38"/>
      <c r="C455" s="256" t="s">
        <v>661</v>
      </c>
      <c r="D455" s="256" t="s">
        <v>255</v>
      </c>
      <c r="E455" s="257" t="s">
        <v>2341</v>
      </c>
      <c r="F455" s="258" t="s">
        <v>2342</v>
      </c>
      <c r="G455" s="259" t="s">
        <v>412</v>
      </c>
      <c r="H455" s="260">
        <v>4</v>
      </c>
      <c r="I455" s="261"/>
      <c r="J455" s="262">
        <f>ROUND(I455*H455,2)</f>
        <v>0</v>
      </c>
      <c r="K455" s="258" t="s">
        <v>164</v>
      </c>
      <c r="L455" s="263"/>
      <c r="M455" s="264" t="s">
        <v>1</v>
      </c>
      <c r="N455" s="265" t="s">
        <v>43</v>
      </c>
      <c r="O455" s="90"/>
      <c r="P455" s="226">
        <f>O455*H455</f>
        <v>0</v>
      </c>
      <c r="Q455" s="226">
        <v>0.001</v>
      </c>
      <c r="R455" s="226">
        <f>Q455*H455</f>
        <v>0.0040000000000000001</v>
      </c>
      <c r="S455" s="226">
        <v>0</v>
      </c>
      <c r="T455" s="227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228" t="s">
        <v>213</v>
      </c>
      <c r="AT455" s="228" t="s">
        <v>255</v>
      </c>
      <c r="AU455" s="228" t="s">
        <v>176</v>
      </c>
      <c r="AY455" s="16" t="s">
        <v>158</v>
      </c>
      <c r="BE455" s="229">
        <f>IF(N455="základní",J455,0)</f>
        <v>0</v>
      </c>
      <c r="BF455" s="229">
        <f>IF(N455="snížená",J455,0)</f>
        <v>0</v>
      </c>
      <c r="BG455" s="229">
        <f>IF(N455="zákl. přenesená",J455,0)</f>
        <v>0</v>
      </c>
      <c r="BH455" s="229">
        <f>IF(N455="sníž. přenesená",J455,0)</f>
        <v>0</v>
      </c>
      <c r="BI455" s="229">
        <f>IF(N455="nulová",J455,0)</f>
        <v>0</v>
      </c>
      <c r="BJ455" s="16" t="s">
        <v>86</v>
      </c>
      <c r="BK455" s="229">
        <f>ROUND(I455*H455,2)</f>
        <v>0</v>
      </c>
      <c r="BL455" s="16" t="s">
        <v>165</v>
      </c>
      <c r="BM455" s="228" t="s">
        <v>2343</v>
      </c>
    </row>
    <row r="456" s="2" customFormat="1">
      <c r="A456" s="37"/>
      <c r="B456" s="38"/>
      <c r="C456" s="39"/>
      <c r="D456" s="230" t="s">
        <v>167</v>
      </c>
      <c r="E456" s="39"/>
      <c r="F456" s="231" t="s">
        <v>2342</v>
      </c>
      <c r="G456" s="39"/>
      <c r="H456" s="39"/>
      <c r="I456" s="232"/>
      <c r="J456" s="39"/>
      <c r="K456" s="39"/>
      <c r="L456" s="43"/>
      <c r="M456" s="233"/>
      <c r="N456" s="234"/>
      <c r="O456" s="90"/>
      <c r="P456" s="90"/>
      <c r="Q456" s="90"/>
      <c r="R456" s="90"/>
      <c r="S456" s="90"/>
      <c r="T456" s="91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T456" s="16" t="s">
        <v>167</v>
      </c>
      <c r="AU456" s="16" t="s">
        <v>176</v>
      </c>
    </row>
    <row r="457" s="2" customFormat="1" ht="16.5" customHeight="1">
      <c r="A457" s="37"/>
      <c r="B457" s="38"/>
      <c r="C457" s="217" t="s">
        <v>670</v>
      </c>
      <c r="D457" s="217" t="s">
        <v>160</v>
      </c>
      <c r="E457" s="218" t="s">
        <v>1975</v>
      </c>
      <c r="F457" s="219" t="s">
        <v>1976</v>
      </c>
      <c r="G457" s="220" t="s">
        <v>199</v>
      </c>
      <c r="H457" s="221">
        <v>4.5</v>
      </c>
      <c r="I457" s="222"/>
      <c r="J457" s="223">
        <f>ROUND(I457*H457,2)</f>
        <v>0</v>
      </c>
      <c r="K457" s="219" t="s">
        <v>164</v>
      </c>
      <c r="L457" s="43"/>
      <c r="M457" s="224" t="s">
        <v>1</v>
      </c>
      <c r="N457" s="225" t="s">
        <v>43</v>
      </c>
      <c r="O457" s="90"/>
      <c r="P457" s="226">
        <f>O457*H457</f>
        <v>0</v>
      </c>
      <c r="Q457" s="226">
        <v>0.59184000000000003</v>
      </c>
      <c r="R457" s="226">
        <f>Q457*H457</f>
        <v>2.6632800000000003</v>
      </c>
      <c r="S457" s="226">
        <v>0</v>
      </c>
      <c r="T457" s="227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228" t="s">
        <v>165</v>
      </c>
      <c r="AT457" s="228" t="s">
        <v>160</v>
      </c>
      <c r="AU457" s="228" t="s">
        <v>176</v>
      </c>
      <c r="AY457" s="16" t="s">
        <v>158</v>
      </c>
      <c r="BE457" s="229">
        <f>IF(N457="základní",J457,0)</f>
        <v>0</v>
      </c>
      <c r="BF457" s="229">
        <f>IF(N457="snížená",J457,0)</f>
        <v>0</v>
      </c>
      <c r="BG457" s="229">
        <f>IF(N457="zákl. přenesená",J457,0)</f>
        <v>0</v>
      </c>
      <c r="BH457" s="229">
        <f>IF(N457="sníž. přenesená",J457,0)</f>
        <v>0</v>
      </c>
      <c r="BI457" s="229">
        <f>IF(N457="nulová",J457,0)</f>
        <v>0</v>
      </c>
      <c r="BJ457" s="16" t="s">
        <v>86</v>
      </c>
      <c r="BK457" s="229">
        <f>ROUND(I457*H457,2)</f>
        <v>0</v>
      </c>
      <c r="BL457" s="16" t="s">
        <v>165</v>
      </c>
      <c r="BM457" s="228" t="s">
        <v>1977</v>
      </c>
    </row>
    <row r="458" s="2" customFormat="1">
      <c r="A458" s="37"/>
      <c r="B458" s="38"/>
      <c r="C458" s="39"/>
      <c r="D458" s="230" t="s">
        <v>167</v>
      </c>
      <c r="E458" s="39"/>
      <c r="F458" s="231" t="s">
        <v>1978</v>
      </c>
      <c r="G458" s="39"/>
      <c r="H458" s="39"/>
      <c r="I458" s="232"/>
      <c r="J458" s="39"/>
      <c r="K458" s="39"/>
      <c r="L458" s="43"/>
      <c r="M458" s="233"/>
      <c r="N458" s="234"/>
      <c r="O458" s="90"/>
      <c r="P458" s="90"/>
      <c r="Q458" s="90"/>
      <c r="R458" s="90"/>
      <c r="S458" s="90"/>
      <c r="T458" s="91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16" t="s">
        <v>167</v>
      </c>
      <c r="AU458" s="16" t="s">
        <v>176</v>
      </c>
    </row>
    <row r="459" s="14" customFormat="1">
      <c r="A459" s="14"/>
      <c r="B459" s="246"/>
      <c r="C459" s="247"/>
      <c r="D459" s="230" t="s">
        <v>169</v>
      </c>
      <c r="E459" s="248" t="s">
        <v>1</v>
      </c>
      <c r="F459" s="249" t="s">
        <v>2344</v>
      </c>
      <c r="G459" s="247"/>
      <c r="H459" s="248" t="s">
        <v>1</v>
      </c>
      <c r="I459" s="250"/>
      <c r="J459" s="247"/>
      <c r="K459" s="247"/>
      <c r="L459" s="251"/>
      <c r="M459" s="252"/>
      <c r="N459" s="253"/>
      <c r="O459" s="253"/>
      <c r="P459" s="253"/>
      <c r="Q459" s="253"/>
      <c r="R459" s="253"/>
      <c r="S459" s="253"/>
      <c r="T459" s="25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5" t="s">
        <v>169</v>
      </c>
      <c r="AU459" s="255" t="s">
        <v>176</v>
      </c>
      <c r="AV459" s="14" t="s">
        <v>86</v>
      </c>
      <c r="AW459" s="14" t="s">
        <v>33</v>
      </c>
      <c r="AX459" s="14" t="s">
        <v>78</v>
      </c>
      <c r="AY459" s="255" t="s">
        <v>158</v>
      </c>
    </row>
    <row r="460" s="13" customFormat="1">
      <c r="A460" s="13"/>
      <c r="B460" s="235"/>
      <c r="C460" s="236"/>
      <c r="D460" s="230" t="s">
        <v>169</v>
      </c>
      <c r="E460" s="237" t="s">
        <v>1</v>
      </c>
      <c r="F460" s="238" t="s">
        <v>2345</v>
      </c>
      <c r="G460" s="236"/>
      <c r="H460" s="239">
        <v>4.5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169</v>
      </c>
      <c r="AU460" s="245" t="s">
        <v>176</v>
      </c>
      <c r="AV460" s="13" t="s">
        <v>88</v>
      </c>
      <c r="AW460" s="13" t="s">
        <v>33</v>
      </c>
      <c r="AX460" s="13" t="s">
        <v>78</v>
      </c>
      <c r="AY460" s="245" t="s">
        <v>158</v>
      </c>
    </row>
    <row r="461" s="2" customFormat="1" ht="16.5" customHeight="1">
      <c r="A461" s="37"/>
      <c r="B461" s="38"/>
      <c r="C461" s="256" t="s">
        <v>675</v>
      </c>
      <c r="D461" s="256" t="s">
        <v>255</v>
      </c>
      <c r="E461" s="257" t="s">
        <v>1981</v>
      </c>
      <c r="F461" s="258" t="s">
        <v>1982</v>
      </c>
      <c r="G461" s="259" t="s">
        <v>412</v>
      </c>
      <c r="H461" s="260">
        <v>1</v>
      </c>
      <c r="I461" s="261"/>
      <c r="J461" s="262">
        <f>ROUND(I461*H461,2)</f>
        <v>0</v>
      </c>
      <c r="K461" s="258" t="s">
        <v>164</v>
      </c>
      <c r="L461" s="263"/>
      <c r="M461" s="264" t="s">
        <v>1</v>
      </c>
      <c r="N461" s="265" t="s">
        <v>43</v>
      </c>
      <c r="O461" s="90"/>
      <c r="P461" s="226">
        <f>O461*H461</f>
        <v>0</v>
      </c>
      <c r="Q461" s="226">
        <v>0.34699999999999998</v>
      </c>
      <c r="R461" s="226">
        <f>Q461*H461</f>
        <v>0.34699999999999998</v>
      </c>
      <c r="S461" s="226">
        <v>0</v>
      </c>
      <c r="T461" s="227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28" t="s">
        <v>213</v>
      </c>
      <c r="AT461" s="228" t="s">
        <v>255</v>
      </c>
      <c r="AU461" s="228" t="s">
        <v>176</v>
      </c>
      <c r="AY461" s="16" t="s">
        <v>158</v>
      </c>
      <c r="BE461" s="229">
        <f>IF(N461="základní",J461,0)</f>
        <v>0</v>
      </c>
      <c r="BF461" s="229">
        <f>IF(N461="snížená",J461,0)</f>
        <v>0</v>
      </c>
      <c r="BG461" s="229">
        <f>IF(N461="zákl. přenesená",J461,0)</f>
        <v>0</v>
      </c>
      <c r="BH461" s="229">
        <f>IF(N461="sníž. přenesená",J461,0)</f>
        <v>0</v>
      </c>
      <c r="BI461" s="229">
        <f>IF(N461="nulová",J461,0)</f>
        <v>0</v>
      </c>
      <c r="BJ461" s="16" t="s">
        <v>86</v>
      </c>
      <c r="BK461" s="229">
        <f>ROUND(I461*H461,2)</f>
        <v>0</v>
      </c>
      <c r="BL461" s="16" t="s">
        <v>165</v>
      </c>
      <c r="BM461" s="228" t="s">
        <v>1983</v>
      </c>
    </row>
    <row r="462" s="2" customFormat="1">
      <c r="A462" s="37"/>
      <c r="B462" s="38"/>
      <c r="C462" s="39"/>
      <c r="D462" s="230" t="s">
        <v>167</v>
      </c>
      <c r="E462" s="39"/>
      <c r="F462" s="231" t="s">
        <v>1982</v>
      </c>
      <c r="G462" s="39"/>
      <c r="H462" s="39"/>
      <c r="I462" s="232"/>
      <c r="J462" s="39"/>
      <c r="K462" s="39"/>
      <c r="L462" s="43"/>
      <c r="M462" s="233"/>
      <c r="N462" s="234"/>
      <c r="O462" s="90"/>
      <c r="P462" s="90"/>
      <c r="Q462" s="90"/>
      <c r="R462" s="90"/>
      <c r="S462" s="90"/>
      <c r="T462" s="91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16" t="s">
        <v>167</v>
      </c>
      <c r="AU462" s="16" t="s">
        <v>176</v>
      </c>
    </row>
    <row r="463" s="13" customFormat="1">
      <c r="A463" s="13"/>
      <c r="B463" s="235"/>
      <c r="C463" s="236"/>
      <c r="D463" s="230" t="s">
        <v>169</v>
      </c>
      <c r="E463" s="237" t="s">
        <v>1</v>
      </c>
      <c r="F463" s="238" t="s">
        <v>2346</v>
      </c>
      <c r="G463" s="236"/>
      <c r="H463" s="239">
        <v>1</v>
      </c>
      <c r="I463" s="240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169</v>
      </c>
      <c r="AU463" s="245" t="s">
        <v>176</v>
      </c>
      <c r="AV463" s="13" t="s">
        <v>88</v>
      </c>
      <c r="AW463" s="13" t="s">
        <v>33</v>
      </c>
      <c r="AX463" s="13" t="s">
        <v>78</v>
      </c>
      <c r="AY463" s="245" t="s">
        <v>158</v>
      </c>
    </row>
    <row r="464" s="2" customFormat="1" ht="16.5" customHeight="1">
      <c r="A464" s="37"/>
      <c r="B464" s="38"/>
      <c r="C464" s="256" t="s">
        <v>681</v>
      </c>
      <c r="D464" s="256" t="s">
        <v>255</v>
      </c>
      <c r="E464" s="257" t="s">
        <v>1985</v>
      </c>
      <c r="F464" s="258" t="s">
        <v>1986</v>
      </c>
      <c r="G464" s="259" t="s">
        <v>412</v>
      </c>
      <c r="H464" s="260">
        <v>1</v>
      </c>
      <c r="I464" s="261"/>
      <c r="J464" s="262">
        <f>ROUND(I464*H464,2)</f>
        <v>0</v>
      </c>
      <c r="K464" s="258" t="s">
        <v>164</v>
      </c>
      <c r="L464" s="263"/>
      <c r="M464" s="264" t="s">
        <v>1</v>
      </c>
      <c r="N464" s="265" t="s">
        <v>43</v>
      </c>
      <c r="O464" s="90"/>
      <c r="P464" s="226">
        <f>O464*H464</f>
        <v>0</v>
      </c>
      <c r="Q464" s="226">
        <v>0.39400000000000002</v>
      </c>
      <c r="R464" s="226">
        <f>Q464*H464</f>
        <v>0.39400000000000002</v>
      </c>
      <c r="S464" s="226">
        <v>0</v>
      </c>
      <c r="T464" s="227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228" t="s">
        <v>213</v>
      </c>
      <c r="AT464" s="228" t="s">
        <v>255</v>
      </c>
      <c r="AU464" s="228" t="s">
        <v>176</v>
      </c>
      <c r="AY464" s="16" t="s">
        <v>158</v>
      </c>
      <c r="BE464" s="229">
        <f>IF(N464="základní",J464,0)</f>
        <v>0</v>
      </c>
      <c r="BF464" s="229">
        <f>IF(N464="snížená",J464,0)</f>
        <v>0</v>
      </c>
      <c r="BG464" s="229">
        <f>IF(N464="zákl. přenesená",J464,0)</f>
        <v>0</v>
      </c>
      <c r="BH464" s="229">
        <f>IF(N464="sníž. přenesená",J464,0)</f>
        <v>0</v>
      </c>
      <c r="BI464" s="229">
        <f>IF(N464="nulová",J464,0)</f>
        <v>0</v>
      </c>
      <c r="BJ464" s="16" t="s">
        <v>86</v>
      </c>
      <c r="BK464" s="229">
        <f>ROUND(I464*H464,2)</f>
        <v>0</v>
      </c>
      <c r="BL464" s="16" t="s">
        <v>165</v>
      </c>
      <c r="BM464" s="228" t="s">
        <v>1987</v>
      </c>
    </row>
    <row r="465" s="2" customFormat="1">
      <c r="A465" s="37"/>
      <c r="B465" s="38"/>
      <c r="C465" s="39"/>
      <c r="D465" s="230" t="s">
        <v>167</v>
      </c>
      <c r="E465" s="39"/>
      <c r="F465" s="231" t="s">
        <v>1986</v>
      </c>
      <c r="G465" s="39"/>
      <c r="H465" s="39"/>
      <c r="I465" s="232"/>
      <c r="J465" s="39"/>
      <c r="K465" s="39"/>
      <c r="L465" s="43"/>
      <c r="M465" s="233"/>
      <c r="N465" s="234"/>
      <c r="O465" s="90"/>
      <c r="P465" s="90"/>
      <c r="Q465" s="90"/>
      <c r="R465" s="90"/>
      <c r="S465" s="90"/>
      <c r="T465" s="91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16" t="s">
        <v>167</v>
      </c>
      <c r="AU465" s="16" t="s">
        <v>176</v>
      </c>
    </row>
    <row r="466" s="13" customFormat="1">
      <c r="A466" s="13"/>
      <c r="B466" s="235"/>
      <c r="C466" s="236"/>
      <c r="D466" s="230" t="s">
        <v>169</v>
      </c>
      <c r="E466" s="237" t="s">
        <v>1</v>
      </c>
      <c r="F466" s="238" t="s">
        <v>2346</v>
      </c>
      <c r="G466" s="236"/>
      <c r="H466" s="239">
        <v>1</v>
      </c>
      <c r="I466" s="240"/>
      <c r="J466" s="236"/>
      <c r="K466" s="236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169</v>
      </c>
      <c r="AU466" s="245" t="s">
        <v>176</v>
      </c>
      <c r="AV466" s="13" t="s">
        <v>88</v>
      </c>
      <c r="AW466" s="13" t="s">
        <v>33</v>
      </c>
      <c r="AX466" s="13" t="s">
        <v>78</v>
      </c>
      <c r="AY466" s="245" t="s">
        <v>158</v>
      </c>
    </row>
    <row r="467" s="2" customFormat="1" ht="16.5" customHeight="1">
      <c r="A467" s="37"/>
      <c r="B467" s="38"/>
      <c r="C467" s="256" t="s">
        <v>686</v>
      </c>
      <c r="D467" s="256" t="s">
        <v>255</v>
      </c>
      <c r="E467" s="257" t="s">
        <v>1989</v>
      </c>
      <c r="F467" s="258" t="s">
        <v>1990</v>
      </c>
      <c r="G467" s="259" t="s">
        <v>412</v>
      </c>
      <c r="H467" s="260">
        <v>2</v>
      </c>
      <c r="I467" s="261"/>
      <c r="J467" s="262">
        <f>ROUND(I467*H467,2)</f>
        <v>0</v>
      </c>
      <c r="K467" s="258" t="s">
        <v>164</v>
      </c>
      <c r="L467" s="263"/>
      <c r="M467" s="264" t="s">
        <v>1</v>
      </c>
      <c r="N467" s="265" t="s">
        <v>43</v>
      </c>
      <c r="O467" s="90"/>
      <c r="P467" s="226">
        <f>O467*H467</f>
        <v>0</v>
      </c>
      <c r="Q467" s="226">
        <v>0.075999999999999998</v>
      </c>
      <c r="R467" s="226">
        <f>Q467*H467</f>
        <v>0.152</v>
      </c>
      <c r="S467" s="226">
        <v>0</v>
      </c>
      <c r="T467" s="227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228" t="s">
        <v>213</v>
      </c>
      <c r="AT467" s="228" t="s">
        <v>255</v>
      </c>
      <c r="AU467" s="228" t="s">
        <v>176</v>
      </c>
      <c r="AY467" s="16" t="s">
        <v>158</v>
      </c>
      <c r="BE467" s="229">
        <f>IF(N467="základní",J467,0)</f>
        <v>0</v>
      </c>
      <c r="BF467" s="229">
        <f>IF(N467="snížená",J467,0)</f>
        <v>0</v>
      </c>
      <c r="BG467" s="229">
        <f>IF(N467="zákl. přenesená",J467,0)</f>
        <v>0</v>
      </c>
      <c r="BH467" s="229">
        <f>IF(N467="sníž. přenesená",J467,0)</f>
        <v>0</v>
      </c>
      <c r="BI467" s="229">
        <f>IF(N467="nulová",J467,0)</f>
        <v>0</v>
      </c>
      <c r="BJ467" s="16" t="s">
        <v>86</v>
      </c>
      <c r="BK467" s="229">
        <f>ROUND(I467*H467,2)</f>
        <v>0</v>
      </c>
      <c r="BL467" s="16" t="s">
        <v>165</v>
      </c>
      <c r="BM467" s="228" t="s">
        <v>1991</v>
      </c>
    </row>
    <row r="468" s="2" customFormat="1">
      <c r="A468" s="37"/>
      <c r="B468" s="38"/>
      <c r="C468" s="39"/>
      <c r="D468" s="230" t="s">
        <v>167</v>
      </c>
      <c r="E468" s="39"/>
      <c r="F468" s="231" t="s">
        <v>1990</v>
      </c>
      <c r="G468" s="39"/>
      <c r="H468" s="39"/>
      <c r="I468" s="232"/>
      <c r="J468" s="39"/>
      <c r="K468" s="39"/>
      <c r="L468" s="43"/>
      <c r="M468" s="233"/>
      <c r="N468" s="234"/>
      <c r="O468" s="90"/>
      <c r="P468" s="90"/>
      <c r="Q468" s="90"/>
      <c r="R468" s="90"/>
      <c r="S468" s="90"/>
      <c r="T468" s="91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16" t="s">
        <v>167</v>
      </c>
      <c r="AU468" s="16" t="s">
        <v>176</v>
      </c>
    </row>
    <row r="469" s="13" customFormat="1">
      <c r="A469" s="13"/>
      <c r="B469" s="235"/>
      <c r="C469" s="236"/>
      <c r="D469" s="230" t="s">
        <v>169</v>
      </c>
      <c r="E469" s="237" t="s">
        <v>1</v>
      </c>
      <c r="F469" s="238" t="s">
        <v>2347</v>
      </c>
      <c r="G469" s="236"/>
      <c r="H469" s="239">
        <v>2</v>
      </c>
      <c r="I469" s="240"/>
      <c r="J469" s="236"/>
      <c r="K469" s="236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169</v>
      </c>
      <c r="AU469" s="245" t="s">
        <v>176</v>
      </c>
      <c r="AV469" s="13" t="s">
        <v>88</v>
      </c>
      <c r="AW469" s="13" t="s">
        <v>33</v>
      </c>
      <c r="AX469" s="13" t="s">
        <v>78</v>
      </c>
      <c r="AY469" s="245" t="s">
        <v>158</v>
      </c>
    </row>
    <row r="470" s="2" customFormat="1" ht="16.5" customHeight="1">
      <c r="A470" s="37"/>
      <c r="B470" s="38"/>
      <c r="C470" s="217" t="s">
        <v>691</v>
      </c>
      <c r="D470" s="217" t="s">
        <v>160</v>
      </c>
      <c r="E470" s="218" t="s">
        <v>1993</v>
      </c>
      <c r="F470" s="219" t="s">
        <v>1994</v>
      </c>
      <c r="G470" s="220" t="s">
        <v>288</v>
      </c>
      <c r="H470" s="221">
        <v>680</v>
      </c>
      <c r="I470" s="222"/>
      <c r="J470" s="223">
        <f>ROUND(I470*H470,2)</f>
        <v>0</v>
      </c>
      <c r="K470" s="219" t="s">
        <v>164</v>
      </c>
      <c r="L470" s="43"/>
      <c r="M470" s="224" t="s">
        <v>1</v>
      </c>
      <c r="N470" s="225" t="s">
        <v>43</v>
      </c>
      <c r="O470" s="90"/>
      <c r="P470" s="226">
        <f>O470*H470</f>
        <v>0</v>
      </c>
      <c r="Q470" s="226">
        <v>0</v>
      </c>
      <c r="R470" s="226">
        <f>Q470*H470</f>
        <v>0</v>
      </c>
      <c r="S470" s="226">
        <v>0.02</v>
      </c>
      <c r="T470" s="227">
        <f>S470*H470</f>
        <v>13.6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228" t="s">
        <v>165</v>
      </c>
      <c r="AT470" s="228" t="s">
        <v>160</v>
      </c>
      <c r="AU470" s="228" t="s">
        <v>176</v>
      </c>
      <c r="AY470" s="16" t="s">
        <v>158</v>
      </c>
      <c r="BE470" s="229">
        <f>IF(N470="základní",J470,0)</f>
        <v>0</v>
      </c>
      <c r="BF470" s="229">
        <f>IF(N470="snížená",J470,0)</f>
        <v>0</v>
      </c>
      <c r="BG470" s="229">
        <f>IF(N470="zákl. přenesená",J470,0)</f>
        <v>0</v>
      </c>
      <c r="BH470" s="229">
        <f>IF(N470="sníž. přenesená",J470,0)</f>
        <v>0</v>
      </c>
      <c r="BI470" s="229">
        <f>IF(N470="nulová",J470,0)</f>
        <v>0</v>
      </c>
      <c r="BJ470" s="16" t="s">
        <v>86</v>
      </c>
      <c r="BK470" s="229">
        <f>ROUND(I470*H470,2)</f>
        <v>0</v>
      </c>
      <c r="BL470" s="16" t="s">
        <v>165</v>
      </c>
      <c r="BM470" s="228" t="s">
        <v>1995</v>
      </c>
    </row>
    <row r="471" s="2" customFormat="1">
      <c r="A471" s="37"/>
      <c r="B471" s="38"/>
      <c r="C471" s="39"/>
      <c r="D471" s="230" t="s">
        <v>167</v>
      </c>
      <c r="E471" s="39"/>
      <c r="F471" s="231" t="s">
        <v>1996</v>
      </c>
      <c r="G471" s="39"/>
      <c r="H471" s="39"/>
      <c r="I471" s="232"/>
      <c r="J471" s="39"/>
      <c r="K471" s="39"/>
      <c r="L471" s="43"/>
      <c r="M471" s="233"/>
      <c r="N471" s="234"/>
      <c r="O471" s="90"/>
      <c r="P471" s="90"/>
      <c r="Q471" s="90"/>
      <c r="R471" s="90"/>
      <c r="S471" s="90"/>
      <c r="T471" s="91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T471" s="16" t="s">
        <v>167</v>
      </c>
      <c r="AU471" s="16" t="s">
        <v>176</v>
      </c>
    </row>
    <row r="472" s="14" customFormat="1">
      <c r="A472" s="14"/>
      <c r="B472" s="246"/>
      <c r="C472" s="247"/>
      <c r="D472" s="230" t="s">
        <v>169</v>
      </c>
      <c r="E472" s="248" t="s">
        <v>1</v>
      </c>
      <c r="F472" s="249" t="s">
        <v>1997</v>
      </c>
      <c r="G472" s="247"/>
      <c r="H472" s="248" t="s">
        <v>1</v>
      </c>
      <c r="I472" s="250"/>
      <c r="J472" s="247"/>
      <c r="K472" s="247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169</v>
      </c>
      <c r="AU472" s="255" t="s">
        <v>176</v>
      </c>
      <c r="AV472" s="14" t="s">
        <v>86</v>
      </c>
      <c r="AW472" s="14" t="s">
        <v>33</v>
      </c>
      <c r="AX472" s="14" t="s">
        <v>78</v>
      </c>
      <c r="AY472" s="255" t="s">
        <v>158</v>
      </c>
    </row>
    <row r="473" s="13" customFormat="1">
      <c r="A473" s="13"/>
      <c r="B473" s="235"/>
      <c r="C473" s="236"/>
      <c r="D473" s="230" t="s">
        <v>169</v>
      </c>
      <c r="E473" s="237" t="s">
        <v>1</v>
      </c>
      <c r="F473" s="238" t="s">
        <v>2272</v>
      </c>
      <c r="G473" s="236"/>
      <c r="H473" s="239">
        <v>680</v>
      </c>
      <c r="I473" s="240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5" t="s">
        <v>169</v>
      </c>
      <c r="AU473" s="245" t="s">
        <v>176</v>
      </c>
      <c r="AV473" s="13" t="s">
        <v>88</v>
      </c>
      <c r="AW473" s="13" t="s">
        <v>33</v>
      </c>
      <c r="AX473" s="13" t="s">
        <v>78</v>
      </c>
      <c r="AY473" s="245" t="s">
        <v>158</v>
      </c>
    </row>
    <row r="474" s="12" customFormat="1" ht="20.88" customHeight="1">
      <c r="A474" s="12"/>
      <c r="B474" s="201"/>
      <c r="C474" s="202"/>
      <c r="D474" s="203" t="s">
        <v>77</v>
      </c>
      <c r="E474" s="215" t="s">
        <v>696</v>
      </c>
      <c r="F474" s="215" t="s">
        <v>697</v>
      </c>
      <c r="G474" s="202"/>
      <c r="H474" s="202"/>
      <c r="I474" s="205"/>
      <c r="J474" s="216">
        <f>BK474</f>
        <v>0</v>
      </c>
      <c r="K474" s="202"/>
      <c r="L474" s="207"/>
      <c r="M474" s="208"/>
      <c r="N474" s="209"/>
      <c r="O474" s="209"/>
      <c r="P474" s="210">
        <f>SUM(P475:P510)</f>
        <v>0</v>
      </c>
      <c r="Q474" s="209"/>
      <c r="R474" s="210">
        <f>SUM(R475:R510)</f>
        <v>0.10580000000000001</v>
      </c>
      <c r="S474" s="209"/>
      <c r="T474" s="211">
        <f>SUM(T475:T510)</f>
        <v>464.11536000000001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12" t="s">
        <v>86</v>
      </c>
      <c r="AT474" s="213" t="s">
        <v>77</v>
      </c>
      <c r="AU474" s="213" t="s">
        <v>88</v>
      </c>
      <c r="AY474" s="212" t="s">
        <v>158</v>
      </c>
      <c r="BK474" s="214">
        <f>SUM(BK475:BK510)</f>
        <v>0</v>
      </c>
    </row>
    <row r="475" s="2" customFormat="1" ht="16.5" customHeight="1">
      <c r="A475" s="37"/>
      <c r="B475" s="38"/>
      <c r="C475" s="217" t="s">
        <v>698</v>
      </c>
      <c r="D475" s="217" t="s">
        <v>160</v>
      </c>
      <c r="E475" s="218" t="s">
        <v>2005</v>
      </c>
      <c r="F475" s="219" t="s">
        <v>2006</v>
      </c>
      <c r="G475" s="220" t="s">
        <v>288</v>
      </c>
      <c r="H475" s="221">
        <v>510</v>
      </c>
      <c r="I475" s="222"/>
      <c r="J475" s="223">
        <f>ROUND(I475*H475,2)</f>
        <v>0</v>
      </c>
      <c r="K475" s="219" t="s">
        <v>164</v>
      </c>
      <c r="L475" s="43"/>
      <c r="M475" s="224" t="s">
        <v>1</v>
      </c>
      <c r="N475" s="225" t="s">
        <v>43</v>
      </c>
      <c r="O475" s="90"/>
      <c r="P475" s="226">
        <f>O475*H475</f>
        <v>0</v>
      </c>
      <c r="Q475" s="226">
        <v>0</v>
      </c>
      <c r="R475" s="226">
        <f>Q475*H475</f>
        <v>0</v>
      </c>
      <c r="S475" s="226">
        <v>0.29499999999999998</v>
      </c>
      <c r="T475" s="227">
        <f>S475*H475</f>
        <v>150.44999999999999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228" t="s">
        <v>165</v>
      </c>
      <c r="AT475" s="228" t="s">
        <v>160</v>
      </c>
      <c r="AU475" s="228" t="s">
        <v>176</v>
      </c>
      <c r="AY475" s="16" t="s">
        <v>158</v>
      </c>
      <c r="BE475" s="229">
        <f>IF(N475="základní",J475,0)</f>
        <v>0</v>
      </c>
      <c r="BF475" s="229">
        <f>IF(N475="snížená",J475,0)</f>
        <v>0</v>
      </c>
      <c r="BG475" s="229">
        <f>IF(N475="zákl. přenesená",J475,0)</f>
        <v>0</v>
      </c>
      <c r="BH475" s="229">
        <f>IF(N475="sníž. přenesená",J475,0)</f>
        <v>0</v>
      </c>
      <c r="BI475" s="229">
        <f>IF(N475="nulová",J475,0)</f>
        <v>0</v>
      </c>
      <c r="BJ475" s="16" t="s">
        <v>86</v>
      </c>
      <c r="BK475" s="229">
        <f>ROUND(I475*H475,2)</f>
        <v>0</v>
      </c>
      <c r="BL475" s="16" t="s">
        <v>165</v>
      </c>
      <c r="BM475" s="228" t="s">
        <v>2007</v>
      </c>
    </row>
    <row r="476" s="2" customFormat="1">
      <c r="A476" s="37"/>
      <c r="B476" s="38"/>
      <c r="C476" s="39"/>
      <c r="D476" s="230" t="s">
        <v>167</v>
      </c>
      <c r="E476" s="39"/>
      <c r="F476" s="231" t="s">
        <v>2008</v>
      </c>
      <c r="G476" s="39"/>
      <c r="H476" s="39"/>
      <c r="I476" s="232"/>
      <c r="J476" s="39"/>
      <c r="K476" s="39"/>
      <c r="L476" s="43"/>
      <c r="M476" s="233"/>
      <c r="N476" s="234"/>
      <c r="O476" s="90"/>
      <c r="P476" s="90"/>
      <c r="Q476" s="90"/>
      <c r="R476" s="90"/>
      <c r="S476" s="90"/>
      <c r="T476" s="91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16" t="s">
        <v>167</v>
      </c>
      <c r="AU476" s="16" t="s">
        <v>176</v>
      </c>
    </row>
    <row r="477" s="14" customFormat="1">
      <c r="A477" s="14"/>
      <c r="B477" s="246"/>
      <c r="C477" s="247"/>
      <c r="D477" s="230" t="s">
        <v>169</v>
      </c>
      <c r="E477" s="248" t="s">
        <v>1</v>
      </c>
      <c r="F477" s="249" t="s">
        <v>2348</v>
      </c>
      <c r="G477" s="247"/>
      <c r="H477" s="248" t="s">
        <v>1</v>
      </c>
      <c r="I477" s="250"/>
      <c r="J477" s="247"/>
      <c r="K477" s="247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169</v>
      </c>
      <c r="AU477" s="255" t="s">
        <v>176</v>
      </c>
      <c r="AV477" s="14" t="s">
        <v>86</v>
      </c>
      <c r="AW477" s="14" t="s">
        <v>33</v>
      </c>
      <c r="AX477" s="14" t="s">
        <v>78</v>
      </c>
      <c r="AY477" s="255" t="s">
        <v>158</v>
      </c>
    </row>
    <row r="478" s="13" customFormat="1">
      <c r="A478" s="13"/>
      <c r="B478" s="235"/>
      <c r="C478" s="236"/>
      <c r="D478" s="230" t="s">
        <v>169</v>
      </c>
      <c r="E478" s="237" t="s">
        <v>1</v>
      </c>
      <c r="F478" s="238" t="s">
        <v>2349</v>
      </c>
      <c r="G478" s="236"/>
      <c r="H478" s="239">
        <v>330</v>
      </c>
      <c r="I478" s="240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5" t="s">
        <v>169</v>
      </c>
      <c r="AU478" s="245" t="s">
        <v>176</v>
      </c>
      <c r="AV478" s="13" t="s">
        <v>88</v>
      </c>
      <c r="AW478" s="13" t="s">
        <v>33</v>
      </c>
      <c r="AX478" s="13" t="s">
        <v>78</v>
      </c>
      <c r="AY478" s="245" t="s">
        <v>158</v>
      </c>
    </row>
    <row r="479" s="14" customFormat="1">
      <c r="A479" s="14"/>
      <c r="B479" s="246"/>
      <c r="C479" s="247"/>
      <c r="D479" s="230" t="s">
        <v>169</v>
      </c>
      <c r="E479" s="248" t="s">
        <v>1</v>
      </c>
      <c r="F479" s="249" t="s">
        <v>2350</v>
      </c>
      <c r="G479" s="247"/>
      <c r="H479" s="248" t="s">
        <v>1</v>
      </c>
      <c r="I479" s="250"/>
      <c r="J479" s="247"/>
      <c r="K479" s="247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169</v>
      </c>
      <c r="AU479" s="255" t="s">
        <v>176</v>
      </c>
      <c r="AV479" s="14" t="s">
        <v>86</v>
      </c>
      <c r="AW479" s="14" t="s">
        <v>33</v>
      </c>
      <c r="AX479" s="14" t="s">
        <v>78</v>
      </c>
      <c r="AY479" s="255" t="s">
        <v>158</v>
      </c>
    </row>
    <row r="480" s="13" customFormat="1">
      <c r="A480" s="13"/>
      <c r="B480" s="235"/>
      <c r="C480" s="236"/>
      <c r="D480" s="230" t="s">
        <v>169</v>
      </c>
      <c r="E480" s="237" t="s">
        <v>1</v>
      </c>
      <c r="F480" s="238" t="s">
        <v>1823</v>
      </c>
      <c r="G480" s="236"/>
      <c r="H480" s="239">
        <v>180</v>
      </c>
      <c r="I480" s="240"/>
      <c r="J480" s="236"/>
      <c r="K480" s="236"/>
      <c r="L480" s="241"/>
      <c r="M480" s="242"/>
      <c r="N480" s="243"/>
      <c r="O480" s="243"/>
      <c r="P480" s="243"/>
      <c r="Q480" s="243"/>
      <c r="R480" s="243"/>
      <c r="S480" s="243"/>
      <c r="T480" s="24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5" t="s">
        <v>169</v>
      </c>
      <c r="AU480" s="245" t="s">
        <v>176</v>
      </c>
      <c r="AV480" s="13" t="s">
        <v>88</v>
      </c>
      <c r="AW480" s="13" t="s">
        <v>33</v>
      </c>
      <c r="AX480" s="13" t="s">
        <v>78</v>
      </c>
      <c r="AY480" s="245" t="s">
        <v>158</v>
      </c>
    </row>
    <row r="481" s="2" customFormat="1" ht="16.5" customHeight="1">
      <c r="A481" s="37"/>
      <c r="B481" s="38"/>
      <c r="C481" s="217" t="s">
        <v>705</v>
      </c>
      <c r="D481" s="217" t="s">
        <v>160</v>
      </c>
      <c r="E481" s="218" t="s">
        <v>2023</v>
      </c>
      <c r="F481" s="219" t="s">
        <v>2024</v>
      </c>
      <c r="G481" s="220" t="s">
        <v>288</v>
      </c>
      <c r="H481" s="221">
        <v>460</v>
      </c>
      <c r="I481" s="222"/>
      <c r="J481" s="223">
        <f>ROUND(I481*H481,2)</f>
        <v>0</v>
      </c>
      <c r="K481" s="219" t="s">
        <v>1</v>
      </c>
      <c r="L481" s="43"/>
      <c r="M481" s="224" t="s">
        <v>1</v>
      </c>
      <c r="N481" s="225" t="s">
        <v>43</v>
      </c>
      <c r="O481" s="90"/>
      <c r="P481" s="226">
        <f>O481*H481</f>
        <v>0</v>
      </c>
      <c r="Q481" s="226">
        <v>0.00023000000000000001</v>
      </c>
      <c r="R481" s="226">
        <f>Q481*H481</f>
        <v>0.10580000000000001</v>
      </c>
      <c r="S481" s="226">
        <v>0.38400000000000001</v>
      </c>
      <c r="T481" s="227">
        <f>S481*H481</f>
        <v>176.64000000000002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228" t="s">
        <v>165</v>
      </c>
      <c r="AT481" s="228" t="s">
        <v>160</v>
      </c>
      <c r="AU481" s="228" t="s">
        <v>176</v>
      </c>
      <c r="AY481" s="16" t="s">
        <v>158</v>
      </c>
      <c r="BE481" s="229">
        <f>IF(N481="základní",J481,0)</f>
        <v>0</v>
      </c>
      <c r="BF481" s="229">
        <f>IF(N481="snížená",J481,0)</f>
        <v>0</v>
      </c>
      <c r="BG481" s="229">
        <f>IF(N481="zákl. přenesená",J481,0)</f>
        <v>0</v>
      </c>
      <c r="BH481" s="229">
        <f>IF(N481="sníž. přenesená",J481,0)</f>
        <v>0</v>
      </c>
      <c r="BI481" s="229">
        <f>IF(N481="nulová",J481,0)</f>
        <v>0</v>
      </c>
      <c r="BJ481" s="16" t="s">
        <v>86</v>
      </c>
      <c r="BK481" s="229">
        <f>ROUND(I481*H481,2)</f>
        <v>0</v>
      </c>
      <c r="BL481" s="16" t="s">
        <v>165</v>
      </c>
      <c r="BM481" s="228" t="s">
        <v>2351</v>
      </c>
    </row>
    <row r="482" s="2" customFormat="1">
      <c r="A482" s="37"/>
      <c r="B482" s="38"/>
      <c r="C482" s="39"/>
      <c r="D482" s="230" t="s">
        <v>167</v>
      </c>
      <c r="E482" s="39"/>
      <c r="F482" s="231" t="s">
        <v>2026</v>
      </c>
      <c r="G482" s="39"/>
      <c r="H482" s="39"/>
      <c r="I482" s="232"/>
      <c r="J482" s="39"/>
      <c r="K482" s="39"/>
      <c r="L482" s="43"/>
      <c r="M482" s="233"/>
      <c r="N482" s="234"/>
      <c r="O482" s="90"/>
      <c r="P482" s="90"/>
      <c r="Q482" s="90"/>
      <c r="R482" s="90"/>
      <c r="S482" s="90"/>
      <c r="T482" s="91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T482" s="16" t="s">
        <v>167</v>
      </c>
      <c r="AU482" s="16" t="s">
        <v>176</v>
      </c>
    </row>
    <row r="483" s="14" customFormat="1">
      <c r="A483" s="14"/>
      <c r="B483" s="246"/>
      <c r="C483" s="247"/>
      <c r="D483" s="230" t="s">
        <v>169</v>
      </c>
      <c r="E483" s="248" t="s">
        <v>1</v>
      </c>
      <c r="F483" s="249" t="s">
        <v>2352</v>
      </c>
      <c r="G483" s="247"/>
      <c r="H483" s="248" t="s">
        <v>1</v>
      </c>
      <c r="I483" s="250"/>
      <c r="J483" s="247"/>
      <c r="K483" s="247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169</v>
      </c>
      <c r="AU483" s="255" t="s">
        <v>176</v>
      </c>
      <c r="AV483" s="14" t="s">
        <v>86</v>
      </c>
      <c r="AW483" s="14" t="s">
        <v>33</v>
      </c>
      <c r="AX483" s="14" t="s">
        <v>78</v>
      </c>
      <c r="AY483" s="255" t="s">
        <v>158</v>
      </c>
    </row>
    <row r="484" s="13" customFormat="1">
      <c r="A484" s="13"/>
      <c r="B484" s="235"/>
      <c r="C484" s="236"/>
      <c r="D484" s="230" t="s">
        <v>169</v>
      </c>
      <c r="E484" s="237" t="s">
        <v>1</v>
      </c>
      <c r="F484" s="238" t="s">
        <v>2353</v>
      </c>
      <c r="G484" s="236"/>
      <c r="H484" s="239">
        <v>460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169</v>
      </c>
      <c r="AU484" s="245" t="s">
        <v>176</v>
      </c>
      <c r="AV484" s="13" t="s">
        <v>88</v>
      </c>
      <c r="AW484" s="13" t="s">
        <v>33</v>
      </c>
      <c r="AX484" s="13" t="s">
        <v>86</v>
      </c>
      <c r="AY484" s="245" t="s">
        <v>158</v>
      </c>
    </row>
    <row r="485" s="2" customFormat="1" ht="16.5" customHeight="1">
      <c r="A485" s="37"/>
      <c r="B485" s="38"/>
      <c r="C485" s="217" t="s">
        <v>711</v>
      </c>
      <c r="D485" s="217" t="s">
        <v>160</v>
      </c>
      <c r="E485" s="218" t="s">
        <v>2029</v>
      </c>
      <c r="F485" s="219" t="s">
        <v>2030</v>
      </c>
      <c r="G485" s="220" t="s">
        <v>199</v>
      </c>
      <c r="H485" s="221">
        <v>100</v>
      </c>
      <c r="I485" s="222"/>
      <c r="J485" s="223">
        <f>ROUND(I485*H485,2)</f>
        <v>0</v>
      </c>
      <c r="K485" s="219" t="s">
        <v>164</v>
      </c>
      <c r="L485" s="43"/>
      <c r="M485" s="224" t="s">
        <v>1</v>
      </c>
      <c r="N485" s="225" t="s">
        <v>43</v>
      </c>
      <c r="O485" s="90"/>
      <c r="P485" s="226">
        <f>O485*H485</f>
        <v>0</v>
      </c>
      <c r="Q485" s="226">
        <v>0</v>
      </c>
      <c r="R485" s="226">
        <f>Q485*H485</f>
        <v>0</v>
      </c>
      <c r="S485" s="226">
        <v>0.28999999999999998</v>
      </c>
      <c r="T485" s="227">
        <f>S485*H485</f>
        <v>28.999999999999996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228" t="s">
        <v>165</v>
      </c>
      <c r="AT485" s="228" t="s">
        <v>160</v>
      </c>
      <c r="AU485" s="228" t="s">
        <v>176</v>
      </c>
      <c r="AY485" s="16" t="s">
        <v>158</v>
      </c>
      <c r="BE485" s="229">
        <f>IF(N485="základní",J485,0)</f>
        <v>0</v>
      </c>
      <c r="BF485" s="229">
        <f>IF(N485="snížená",J485,0)</f>
        <v>0</v>
      </c>
      <c r="BG485" s="229">
        <f>IF(N485="zákl. přenesená",J485,0)</f>
        <v>0</v>
      </c>
      <c r="BH485" s="229">
        <f>IF(N485="sníž. přenesená",J485,0)</f>
        <v>0</v>
      </c>
      <c r="BI485" s="229">
        <f>IF(N485="nulová",J485,0)</f>
        <v>0</v>
      </c>
      <c r="BJ485" s="16" t="s">
        <v>86</v>
      </c>
      <c r="BK485" s="229">
        <f>ROUND(I485*H485,2)</f>
        <v>0</v>
      </c>
      <c r="BL485" s="16" t="s">
        <v>165</v>
      </c>
      <c r="BM485" s="228" t="s">
        <v>2031</v>
      </c>
    </row>
    <row r="486" s="2" customFormat="1">
      <c r="A486" s="37"/>
      <c r="B486" s="38"/>
      <c r="C486" s="39"/>
      <c r="D486" s="230" t="s">
        <v>167</v>
      </c>
      <c r="E486" s="39"/>
      <c r="F486" s="231" t="s">
        <v>2032</v>
      </c>
      <c r="G486" s="39"/>
      <c r="H486" s="39"/>
      <c r="I486" s="232"/>
      <c r="J486" s="39"/>
      <c r="K486" s="39"/>
      <c r="L486" s="43"/>
      <c r="M486" s="233"/>
      <c r="N486" s="234"/>
      <c r="O486" s="90"/>
      <c r="P486" s="90"/>
      <c r="Q486" s="90"/>
      <c r="R486" s="90"/>
      <c r="S486" s="90"/>
      <c r="T486" s="91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T486" s="16" t="s">
        <v>167</v>
      </c>
      <c r="AU486" s="16" t="s">
        <v>176</v>
      </c>
    </row>
    <row r="487" s="14" customFormat="1">
      <c r="A487" s="14"/>
      <c r="B487" s="246"/>
      <c r="C487" s="247"/>
      <c r="D487" s="230" t="s">
        <v>169</v>
      </c>
      <c r="E487" s="248" t="s">
        <v>1</v>
      </c>
      <c r="F487" s="249" t="s">
        <v>2354</v>
      </c>
      <c r="G487" s="247"/>
      <c r="H487" s="248" t="s">
        <v>1</v>
      </c>
      <c r="I487" s="250"/>
      <c r="J487" s="247"/>
      <c r="K487" s="247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169</v>
      </c>
      <c r="AU487" s="255" t="s">
        <v>176</v>
      </c>
      <c r="AV487" s="14" t="s">
        <v>86</v>
      </c>
      <c r="AW487" s="14" t="s">
        <v>33</v>
      </c>
      <c r="AX487" s="14" t="s">
        <v>78</v>
      </c>
      <c r="AY487" s="255" t="s">
        <v>158</v>
      </c>
    </row>
    <row r="488" s="13" customFormat="1">
      <c r="A488" s="13"/>
      <c r="B488" s="235"/>
      <c r="C488" s="236"/>
      <c r="D488" s="230" t="s">
        <v>169</v>
      </c>
      <c r="E488" s="237" t="s">
        <v>1</v>
      </c>
      <c r="F488" s="238" t="s">
        <v>2355</v>
      </c>
      <c r="G488" s="236"/>
      <c r="H488" s="239">
        <v>100</v>
      </c>
      <c r="I488" s="240"/>
      <c r="J488" s="236"/>
      <c r="K488" s="236"/>
      <c r="L488" s="241"/>
      <c r="M488" s="242"/>
      <c r="N488" s="243"/>
      <c r="O488" s="243"/>
      <c r="P488" s="243"/>
      <c r="Q488" s="243"/>
      <c r="R488" s="243"/>
      <c r="S488" s="243"/>
      <c r="T488" s="24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5" t="s">
        <v>169</v>
      </c>
      <c r="AU488" s="245" t="s">
        <v>176</v>
      </c>
      <c r="AV488" s="13" t="s">
        <v>88</v>
      </c>
      <c r="AW488" s="13" t="s">
        <v>33</v>
      </c>
      <c r="AX488" s="13" t="s">
        <v>78</v>
      </c>
      <c r="AY488" s="245" t="s">
        <v>158</v>
      </c>
    </row>
    <row r="489" s="2" customFormat="1" ht="16.5" customHeight="1">
      <c r="A489" s="37"/>
      <c r="B489" s="38"/>
      <c r="C489" s="217" t="s">
        <v>716</v>
      </c>
      <c r="D489" s="217" t="s">
        <v>160</v>
      </c>
      <c r="E489" s="218" t="s">
        <v>2035</v>
      </c>
      <c r="F489" s="219" t="s">
        <v>2036</v>
      </c>
      <c r="G489" s="220" t="s">
        <v>199</v>
      </c>
      <c r="H489" s="221">
        <v>10</v>
      </c>
      <c r="I489" s="222"/>
      <c r="J489" s="223">
        <f>ROUND(I489*H489,2)</f>
        <v>0</v>
      </c>
      <c r="K489" s="219" t="s">
        <v>164</v>
      </c>
      <c r="L489" s="43"/>
      <c r="M489" s="224" t="s">
        <v>1</v>
      </c>
      <c r="N489" s="225" t="s">
        <v>43</v>
      </c>
      <c r="O489" s="90"/>
      <c r="P489" s="226">
        <f>O489*H489</f>
        <v>0</v>
      </c>
      <c r="Q489" s="226">
        <v>0</v>
      </c>
      <c r="R489" s="226">
        <f>Q489*H489</f>
        <v>0</v>
      </c>
      <c r="S489" s="226">
        <v>0.040000000000000001</v>
      </c>
      <c r="T489" s="227">
        <f>S489*H489</f>
        <v>0.40000000000000002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228" t="s">
        <v>165</v>
      </c>
      <c r="AT489" s="228" t="s">
        <v>160</v>
      </c>
      <c r="AU489" s="228" t="s">
        <v>176</v>
      </c>
      <c r="AY489" s="16" t="s">
        <v>158</v>
      </c>
      <c r="BE489" s="229">
        <f>IF(N489="základní",J489,0)</f>
        <v>0</v>
      </c>
      <c r="BF489" s="229">
        <f>IF(N489="snížená",J489,0)</f>
        <v>0</v>
      </c>
      <c r="BG489" s="229">
        <f>IF(N489="zákl. přenesená",J489,0)</f>
        <v>0</v>
      </c>
      <c r="BH489" s="229">
        <f>IF(N489="sníž. přenesená",J489,0)</f>
        <v>0</v>
      </c>
      <c r="BI489" s="229">
        <f>IF(N489="nulová",J489,0)</f>
        <v>0</v>
      </c>
      <c r="BJ489" s="16" t="s">
        <v>86</v>
      </c>
      <c r="BK489" s="229">
        <f>ROUND(I489*H489,2)</f>
        <v>0</v>
      </c>
      <c r="BL489" s="16" t="s">
        <v>165</v>
      </c>
      <c r="BM489" s="228" t="s">
        <v>2037</v>
      </c>
    </row>
    <row r="490" s="2" customFormat="1">
      <c r="A490" s="37"/>
      <c r="B490" s="38"/>
      <c r="C490" s="39"/>
      <c r="D490" s="230" t="s">
        <v>167</v>
      </c>
      <c r="E490" s="39"/>
      <c r="F490" s="231" t="s">
        <v>2038</v>
      </c>
      <c r="G490" s="39"/>
      <c r="H490" s="39"/>
      <c r="I490" s="232"/>
      <c r="J490" s="39"/>
      <c r="K490" s="39"/>
      <c r="L490" s="43"/>
      <c r="M490" s="233"/>
      <c r="N490" s="234"/>
      <c r="O490" s="90"/>
      <c r="P490" s="90"/>
      <c r="Q490" s="90"/>
      <c r="R490" s="90"/>
      <c r="S490" s="90"/>
      <c r="T490" s="91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T490" s="16" t="s">
        <v>167</v>
      </c>
      <c r="AU490" s="16" t="s">
        <v>176</v>
      </c>
    </row>
    <row r="491" s="14" customFormat="1">
      <c r="A491" s="14"/>
      <c r="B491" s="246"/>
      <c r="C491" s="247"/>
      <c r="D491" s="230" t="s">
        <v>169</v>
      </c>
      <c r="E491" s="248" t="s">
        <v>1</v>
      </c>
      <c r="F491" s="249" t="s">
        <v>2356</v>
      </c>
      <c r="G491" s="247"/>
      <c r="H491" s="248" t="s">
        <v>1</v>
      </c>
      <c r="I491" s="250"/>
      <c r="J491" s="247"/>
      <c r="K491" s="247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169</v>
      </c>
      <c r="AU491" s="255" t="s">
        <v>176</v>
      </c>
      <c r="AV491" s="14" t="s">
        <v>86</v>
      </c>
      <c r="AW491" s="14" t="s">
        <v>33</v>
      </c>
      <c r="AX491" s="14" t="s">
        <v>78</v>
      </c>
      <c r="AY491" s="255" t="s">
        <v>158</v>
      </c>
    </row>
    <row r="492" s="13" customFormat="1">
      <c r="A492" s="13"/>
      <c r="B492" s="235"/>
      <c r="C492" s="236"/>
      <c r="D492" s="230" t="s">
        <v>169</v>
      </c>
      <c r="E492" s="237" t="s">
        <v>1</v>
      </c>
      <c r="F492" s="238" t="s">
        <v>1576</v>
      </c>
      <c r="G492" s="236"/>
      <c r="H492" s="239">
        <v>10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5" t="s">
        <v>169</v>
      </c>
      <c r="AU492" s="245" t="s">
        <v>176</v>
      </c>
      <c r="AV492" s="13" t="s">
        <v>88</v>
      </c>
      <c r="AW492" s="13" t="s">
        <v>33</v>
      </c>
      <c r="AX492" s="13" t="s">
        <v>78</v>
      </c>
      <c r="AY492" s="245" t="s">
        <v>158</v>
      </c>
    </row>
    <row r="493" s="2" customFormat="1" ht="16.5" customHeight="1">
      <c r="A493" s="37"/>
      <c r="B493" s="38"/>
      <c r="C493" s="217" t="s">
        <v>721</v>
      </c>
      <c r="D493" s="217" t="s">
        <v>160</v>
      </c>
      <c r="E493" s="218" t="s">
        <v>2357</v>
      </c>
      <c r="F493" s="219" t="s">
        <v>2358</v>
      </c>
      <c r="G493" s="220" t="s">
        <v>199</v>
      </c>
      <c r="H493" s="221">
        <v>50</v>
      </c>
      <c r="I493" s="222"/>
      <c r="J493" s="223">
        <f>ROUND(I493*H493,2)</f>
        <v>0</v>
      </c>
      <c r="K493" s="219" t="s">
        <v>164</v>
      </c>
      <c r="L493" s="43"/>
      <c r="M493" s="224" t="s">
        <v>1</v>
      </c>
      <c r="N493" s="225" t="s">
        <v>43</v>
      </c>
      <c r="O493" s="90"/>
      <c r="P493" s="226">
        <f>O493*H493</f>
        <v>0</v>
      </c>
      <c r="Q493" s="226">
        <v>0</v>
      </c>
      <c r="R493" s="226">
        <f>Q493*H493</f>
        <v>0</v>
      </c>
      <c r="S493" s="226">
        <v>2.1000000000000001</v>
      </c>
      <c r="T493" s="227">
        <f>S493*H493</f>
        <v>105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228" t="s">
        <v>165</v>
      </c>
      <c r="AT493" s="228" t="s">
        <v>160</v>
      </c>
      <c r="AU493" s="228" t="s">
        <v>176</v>
      </c>
      <c r="AY493" s="16" t="s">
        <v>158</v>
      </c>
      <c r="BE493" s="229">
        <f>IF(N493="základní",J493,0)</f>
        <v>0</v>
      </c>
      <c r="BF493" s="229">
        <f>IF(N493="snížená",J493,0)</f>
        <v>0</v>
      </c>
      <c r="BG493" s="229">
        <f>IF(N493="zákl. přenesená",J493,0)</f>
        <v>0</v>
      </c>
      <c r="BH493" s="229">
        <f>IF(N493="sníž. přenesená",J493,0)</f>
        <v>0</v>
      </c>
      <c r="BI493" s="229">
        <f>IF(N493="nulová",J493,0)</f>
        <v>0</v>
      </c>
      <c r="BJ493" s="16" t="s">
        <v>86</v>
      </c>
      <c r="BK493" s="229">
        <f>ROUND(I493*H493,2)</f>
        <v>0</v>
      </c>
      <c r="BL493" s="16" t="s">
        <v>165</v>
      </c>
      <c r="BM493" s="228" t="s">
        <v>2359</v>
      </c>
    </row>
    <row r="494" s="2" customFormat="1">
      <c r="A494" s="37"/>
      <c r="B494" s="38"/>
      <c r="C494" s="39"/>
      <c r="D494" s="230" t="s">
        <v>167</v>
      </c>
      <c r="E494" s="39"/>
      <c r="F494" s="231" t="s">
        <v>2360</v>
      </c>
      <c r="G494" s="39"/>
      <c r="H494" s="39"/>
      <c r="I494" s="232"/>
      <c r="J494" s="39"/>
      <c r="K494" s="39"/>
      <c r="L494" s="43"/>
      <c r="M494" s="233"/>
      <c r="N494" s="234"/>
      <c r="O494" s="90"/>
      <c r="P494" s="90"/>
      <c r="Q494" s="90"/>
      <c r="R494" s="90"/>
      <c r="S494" s="90"/>
      <c r="T494" s="91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T494" s="16" t="s">
        <v>167</v>
      </c>
      <c r="AU494" s="16" t="s">
        <v>176</v>
      </c>
    </row>
    <row r="495" s="13" customFormat="1">
      <c r="A495" s="13"/>
      <c r="B495" s="235"/>
      <c r="C495" s="236"/>
      <c r="D495" s="230" t="s">
        <v>169</v>
      </c>
      <c r="E495" s="237" t="s">
        <v>1</v>
      </c>
      <c r="F495" s="238" t="s">
        <v>2361</v>
      </c>
      <c r="G495" s="236"/>
      <c r="H495" s="239">
        <v>50</v>
      </c>
      <c r="I495" s="240"/>
      <c r="J495" s="236"/>
      <c r="K495" s="236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169</v>
      </c>
      <c r="AU495" s="245" t="s">
        <v>176</v>
      </c>
      <c r="AV495" s="13" t="s">
        <v>88</v>
      </c>
      <c r="AW495" s="13" t="s">
        <v>33</v>
      </c>
      <c r="AX495" s="13" t="s">
        <v>78</v>
      </c>
      <c r="AY495" s="245" t="s">
        <v>158</v>
      </c>
    </row>
    <row r="496" s="2" customFormat="1" ht="16.5" customHeight="1">
      <c r="A496" s="37"/>
      <c r="B496" s="38"/>
      <c r="C496" s="217" t="s">
        <v>727</v>
      </c>
      <c r="D496" s="217" t="s">
        <v>160</v>
      </c>
      <c r="E496" s="218" t="s">
        <v>2083</v>
      </c>
      <c r="F496" s="219" t="s">
        <v>2084</v>
      </c>
      <c r="G496" s="220" t="s">
        <v>412</v>
      </c>
      <c r="H496" s="221">
        <v>5</v>
      </c>
      <c r="I496" s="222"/>
      <c r="J496" s="223">
        <f>ROUND(I496*H496,2)</f>
        <v>0</v>
      </c>
      <c r="K496" s="219" t="s">
        <v>164</v>
      </c>
      <c r="L496" s="43"/>
      <c r="M496" s="224" t="s">
        <v>1</v>
      </c>
      <c r="N496" s="225" t="s">
        <v>43</v>
      </c>
      <c r="O496" s="90"/>
      <c r="P496" s="226">
        <f>O496*H496</f>
        <v>0</v>
      </c>
      <c r="Q496" s="226">
        <v>0</v>
      </c>
      <c r="R496" s="226">
        <f>Q496*H496</f>
        <v>0</v>
      </c>
      <c r="S496" s="226">
        <v>0.0040000000000000001</v>
      </c>
      <c r="T496" s="227">
        <f>S496*H496</f>
        <v>0.02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228" t="s">
        <v>165</v>
      </c>
      <c r="AT496" s="228" t="s">
        <v>160</v>
      </c>
      <c r="AU496" s="228" t="s">
        <v>176</v>
      </c>
      <c r="AY496" s="16" t="s">
        <v>158</v>
      </c>
      <c r="BE496" s="229">
        <f>IF(N496="základní",J496,0)</f>
        <v>0</v>
      </c>
      <c r="BF496" s="229">
        <f>IF(N496="snížená",J496,0)</f>
        <v>0</v>
      </c>
      <c r="BG496" s="229">
        <f>IF(N496="zákl. přenesená",J496,0)</f>
        <v>0</v>
      </c>
      <c r="BH496" s="229">
        <f>IF(N496="sníž. přenesená",J496,0)</f>
        <v>0</v>
      </c>
      <c r="BI496" s="229">
        <f>IF(N496="nulová",J496,0)</f>
        <v>0</v>
      </c>
      <c r="BJ496" s="16" t="s">
        <v>86</v>
      </c>
      <c r="BK496" s="229">
        <f>ROUND(I496*H496,2)</f>
        <v>0</v>
      </c>
      <c r="BL496" s="16" t="s">
        <v>165</v>
      </c>
      <c r="BM496" s="228" t="s">
        <v>2085</v>
      </c>
    </row>
    <row r="497" s="2" customFormat="1">
      <c r="A497" s="37"/>
      <c r="B497" s="38"/>
      <c r="C497" s="39"/>
      <c r="D497" s="230" t="s">
        <v>167</v>
      </c>
      <c r="E497" s="39"/>
      <c r="F497" s="231" t="s">
        <v>2086</v>
      </c>
      <c r="G497" s="39"/>
      <c r="H497" s="39"/>
      <c r="I497" s="232"/>
      <c r="J497" s="39"/>
      <c r="K497" s="39"/>
      <c r="L497" s="43"/>
      <c r="M497" s="233"/>
      <c r="N497" s="234"/>
      <c r="O497" s="90"/>
      <c r="P497" s="90"/>
      <c r="Q497" s="90"/>
      <c r="R497" s="90"/>
      <c r="S497" s="90"/>
      <c r="T497" s="91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T497" s="16" t="s">
        <v>167</v>
      </c>
      <c r="AU497" s="16" t="s">
        <v>176</v>
      </c>
    </row>
    <row r="498" s="14" customFormat="1">
      <c r="A498" s="14"/>
      <c r="B498" s="246"/>
      <c r="C498" s="247"/>
      <c r="D498" s="230" t="s">
        <v>169</v>
      </c>
      <c r="E498" s="248" t="s">
        <v>1</v>
      </c>
      <c r="F498" s="249" t="s">
        <v>2362</v>
      </c>
      <c r="G498" s="247"/>
      <c r="H498" s="248" t="s">
        <v>1</v>
      </c>
      <c r="I498" s="250"/>
      <c r="J498" s="247"/>
      <c r="K498" s="247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169</v>
      </c>
      <c r="AU498" s="255" t="s">
        <v>176</v>
      </c>
      <c r="AV498" s="14" t="s">
        <v>86</v>
      </c>
      <c r="AW498" s="14" t="s">
        <v>33</v>
      </c>
      <c r="AX498" s="14" t="s">
        <v>78</v>
      </c>
      <c r="AY498" s="255" t="s">
        <v>158</v>
      </c>
    </row>
    <row r="499" s="13" customFormat="1">
      <c r="A499" s="13"/>
      <c r="B499" s="235"/>
      <c r="C499" s="236"/>
      <c r="D499" s="230" t="s">
        <v>169</v>
      </c>
      <c r="E499" s="237" t="s">
        <v>1</v>
      </c>
      <c r="F499" s="238" t="s">
        <v>188</v>
      </c>
      <c r="G499" s="236"/>
      <c r="H499" s="239">
        <v>5</v>
      </c>
      <c r="I499" s="240"/>
      <c r="J499" s="236"/>
      <c r="K499" s="236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169</v>
      </c>
      <c r="AU499" s="245" t="s">
        <v>176</v>
      </c>
      <c r="AV499" s="13" t="s">
        <v>88</v>
      </c>
      <c r="AW499" s="13" t="s">
        <v>33</v>
      </c>
      <c r="AX499" s="13" t="s">
        <v>78</v>
      </c>
      <c r="AY499" s="245" t="s">
        <v>158</v>
      </c>
    </row>
    <row r="500" s="2" customFormat="1" ht="16.5" customHeight="1">
      <c r="A500" s="37"/>
      <c r="B500" s="38"/>
      <c r="C500" s="217" t="s">
        <v>735</v>
      </c>
      <c r="D500" s="217" t="s">
        <v>160</v>
      </c>
      <c r="E500" s="218" t="s">
        <v>2088</v>
      </c>
      <c r="F500" s="219" t="s">
        <v>2089</v>
      </c>
      <c r="G500" s="220" t="s">
        <v>412</v>
      </c>
      <c r="H500" s="221">
        <v>5</v>
      </c>
      <c r="I500" s="222"/>
      <c r="J500" s="223">
        <f>ROUND(I500*H500,2)</f>
        <v>0</v>
      </c>
      <c r="K500" s="219" t="s">
        <v>164</v>
      </c>
      <c r="L500" s="43"/>
      <c r="M500" s="224" t="s">
        <v>1</v>
      </c>
      <c r="N500" s="225" t="s">
        <v>43</v>
      </c>
      <c r="O500" s="90"/>
      <c r="P500" s="226">
        <f>O500*H500</f>
        <v>0</v>
      </c>
      <c r="Q500" s="226">
        <v>0</v>
      </c>
      <c r="R500" s="226">
        <f>Q500*H500</f>
        <v>0</v>
      </c>
      <c r="S500" s="226">
        <v>0.082000000000000003</v>
      </c>
      <c r="T500" s="227">
        <f>S500*H500</f>
        <v>0.41000000000000003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228" t="s">
        <v>165</v>
      </c>
      <c r="AT500" s="228" t="s">
        <v>160</v>
      </c>
      <c r="AU500" s="228" t="s">
        <v>176</v>
      </c>
      <c r="AY500" s="16" t="s">
        <v>158</v>
      </c>
      <c r="BE500" s="229">
        <f>IF(N500="základní",J500,0)</f>
        <v>0</v>
      </c>
      <c r="BF500" s="229">
        <f>IF(N500="snížená",J500,0)</f>
        <v>0</v>
      </c>
      <c r="BG500" s="229">
        <f>IF(N500="zákl. přenesená",J500,0)</f>
        <v>0</v>
      </c>
      <c r="BH500" s="229">
        <f>IF(N500="sníž. přenesená",J500,0)</f>
        <v>0</v>
      </c>
      <c r="BI500" s="229">
        <f>IF(N500="nulová",J500,0)</f>
        <v>0</v>
      </c>
      <c r="BJ500" s="16" t="s">
        <v>86</v>
      </c>
      <c r="BK500" s="229">
        <f>ROUND(I500*H500,2)</f>
        <v>0</v>
      </c>
      <c r="BL500" s="16" t="s">
        <v>165</v>
      </c>
      <c r="BM500" s="228" t="s">
        <v>2090</v>
      </c>
    </row>
    <row r="501" s="2" customFormat="1">
      <c r="A501" s="37"/>
      <c r="B501" s="38"/>
      <c r="C501" s="39"/>
      <c r="D501" s="230" t="s">
        <v>167</v>
      </c>
      <c r="E501" s="39"/>
      <c r="F501" s="231" t="s">
        <v>2091</v>
      </c>
      <c r="G501" s="39"/>
      <c r="H501" s="39"/>
      <c r="I501" s="232"/>
      <c r="J501" s="39"/>
      <c r="K501" s="39"/>
      <c r="L501" s="43"/>
      <c r="M501" s="233"/>
      <c r="N501" s="234"/>
      <c r="O501" s="90"/>
      <c r="P501" s="90"/>
      <c r="Q501" s="90"/>
      <c r="R501" s="90"/>
      <c r="S501" s="90"/>
      <c r="T501" s="91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T501" s="16" t="s">
        <v>167</v>
      </c>
      <c r="AU501" s="16" t="s">
        <v>176</v>
      </c>
    </row>
    <row r="502" s="14" customFormat="1">
      <c r="A502" s="14"/>
      <c r="B502" s="246"/>
      <c r="C502" s="247"/>
      <c r="D502" s="230" t="s">
        <v>169</v>
      </c>
      <c r="E502" s="248" t="s">
        <v>1</v>
      </c>
      <c r="F502" s="249" t="s">
        <v>2362</v>
      </c>
      <c r="G502" s="247"/>
      <c r="H502" s="248" t="s">
        <v>1</v>
      </c>
      <c r="I502" s="250"/>
      <c r="J502" s="247"/>
      <c r="K502" s="247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169</v>
      </c>
      <c r="AU502" s="255" t="s">
        <v>176</v>
      </c>
      <c r="AV502" s="14" t="s">
        <v>86</v>
      </c>
      <c r="AW502" s="14" t="s">
        <v>33</v>
      </c>
      <c r="AX502" s="14" t="s">
        <v>78</v>
      </c>
      <c r="AY502" s="255" t="s">
        <v>158</v>
      </c>
    </row>
    <row r="503" s="13" customFormat="1">
      <c r="A503" s="13"/>
      <c r="B503" s="235"/>
      <c r="C503" s="236"/>
      <c r="D503" s="230" t="s">
        <v>169</v>
      </c>
      <c r="E503" s="237" t="s">
        <v>1</v>
      </c>
      <c r="F503" s="238" t="s">
        <v>188</v>
      </c>
      <c r="G503" s="236"/>
      <c r="H503" s="239">
        <v>5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169</v>
      </c>
      <c r="AU503" s="245" t="s">
        <v>176</v>
      </c>
      <c r="AV503" s="13" t="s">
        <v>88</v>
      </c>
      <c r="AW503" s="13" t="s">
        <v>33</v>
      </c>
      <c r="AX503" s="13" t="s">
        <v>78</v>
      </c>
      <c r="AY503" s="245" t="s">
        <v>158</v>
      </c>
    </row>
    <row r="504" s="2" customFormat="1" ht="16.5" customHeight="1">
      <c r="A504" s="37"/>
      <c r="B504" s="38"/>
      <c r="C504" s="217" t="s">
        <v>566</v>
      </c>
      <c r="D504" s="217" t="s">
        <v>160</v>
      </c>
      <c r="E504" s="218" t="s">
        <v>2092</v>
      </c>
      <c r="F504" s="219" t="s">
        <v>2093</v>
      </c>
      <c r="G504" s="220" t="s">
        <v>163</v>
      </c>
      <c r="H504" s="221">
        <v>0.88300000000000001</v>
      </c>
      <c r="I504" s="222"/>
      <c r="J504" s="223">
        <f>ROUND(I504*H504,2)</f>
        <v>0</v>
      </c>
      <c r="K504" s="219" t="s">
        <v>164</v>
      </c>
      <c r="L504" s="43"/>
      <c r="M504" s="224" t="s">
        <v>1</v>
      </c>
      <c r="N504" s="225" t="s">
        <v>43</v>
      </c>
      <c r="O504" s="90"/>
      <c r="P504" s="226">
        <f>O504*H504</f>
        <v>0</v>
      </c>
      <c r="Q504" s="226">
        <v>0</v>
      </c>
      <c r="R504" s="226">
        <f>Q504*H504</f>
        <v>0</v>
      </c>
      <c r="S504" s="226">
        <v>1.9199999999999999</v>
      </c>
      <c r="T504" s="227">
        <f>S504*H504</f>
        <v>1.69536</v>
      </c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R504" s="228" t="s">
        <v>165</v>
      </c>
      <c r="AT504" s="228" t="s">
        <v>160</v>
      </c>
      <c r="AU504" s="228" t="s">
        <v>176</v>
      </c>
      <c r="AY504" s="16" t="s">
        <v>158</v>
      </c>
      <c r="BE504" s="229">
        <f>IF(N504="základní",J504,0)</f>
        <v>0</v>
      </c>
      <c r="BF504" s="229">
        <f>IF(N504="snížená",J504,0)</f>
        <v>0</v>
      </c>
      <c r="BG504" s="229">
        <f>IF(N504="zákl. přenesená",J504,0)</f>
        <v>0</v>
      </c>
      <c r="BH504" s="229">
        <f>IF(N504="sníž. přenesená",J504,0)</f>
        <v>0</v>
      </c>
      <c r="BI504" s="229">
        <f>IF(N504="nulová",J504,0)</f>
        <v>0</v>
      </c>
      <c r="BJ504" s="16" t="s">
        <v>86</v>
      </c>
      <c r="BK504" s="229">
        <f>ROUND(I504*H504,2)</f>
        <v>0</v>
      </c>
      <c r="BL504" s="16" t="s">
        <v>165</v>
      </c>
      <c r="BM504" s="228" t="s">
        <v>2094</v>
      </c>
    </row>
    <row r="505" s="2" customFormat="1">
      <c r="A505" s="37"/>
      <c r="B505" s="38"/>
      <c r="C505" s="39"/>
      <c r="D505" s="230" t="s">
        <v>167</v>
      </c>
      <c r="E505" s="39"/>
      <c r="F505" s="231" t="s">
        <v>2095</v>
      </c>
      <c r="G505" s="39"/>
      <c r="H505" s="39"/>
      <c r="I505" s="232"/>
      <c r="J505" s="39"/>
      <c r="K505" s="39"/>
      <c r="L505" s="43"/>
      <c r="M505" s="233"/>
      <c r="N505" s="234"/>
      <c r="O505" s="90"/>
      <c r="P505" s="90"/>
      <c r="Q505" s="90"/>
      <c r="R505" s="90"/>
      <c r="S505" s="90"/>
      <c r="T505" s="91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T505" s="16" t="s">
        <v>167</v>
      </c>
      <c r="AU505" s="16" t="s">
        <v>176</v>
      </c>
    </row>
    <row r="506" s="13" customFormat="1">
      <c r="A506" s="13"/>
      <c r="B506" s="235"/>
      <c r="C506" s="236"/>
      <c r="D506" s="230" t="s">
        <v>169</v>
      </c>
      <c r="E506" s="237" t="s">
        <v>1</v>
      </c>
      <c r="F506" s="238" t="s">
        <v>2363</v>
      </c>
      <c r="G506" s="236"/>
      <c r="H506" s="239">
        <v>0.88300000000000001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169</v>
      </c>
      <c r="AU506" s="245" t="s">
        <v>176</v>
      </c>
      <c r="AV506" s="13" t="s">
        <v>88</v>
      </c>
      <c r="AW506" s="13" t="s">
        <v>33</v>
      </c>
      <c r="AX506" s="13" t="s">
        <v>78</v>
      </c>
      <c r="AY506" s="245" t="s">
        <v>158</v>
      </c>
    </row>
    <row r="507" s="2" customFormat="1" ht="16.5" customHeight="1">
      <c r="A507" s="37"/>
      <c r="B507" s="38"/>
      <c r="C507" s="217" t="s">
        <v>610</v>
      </c>
      <c r="D507" s="217" t="s">
        <v>160</v>
      </c>
      <c r="E507" s="218" t="s">
        <v>2102</v>
      </c>
      <c r="F507" s="219" t="s">
        <v>2103</v>
      </c>
      <c r="G507" s="220" t="s">
        <v>412</v>
      </c>
      <c r="H507" s="221">
        <v>7</v>
      </c>
      <c r="I507" s="222"/>
      <c r="J507" s="223">
        <f>ROUND(I507*H507,2)</f>
        <v>0</v>
      </c>
      <c r="K507" s="219" t="s">
        <v>164</v>
      </c>
      <c r="L507" s="43"/>
      <c r="M507" s="224" t="s">
        <v>1</v>
      </c>
      <c r="N507" s="225" t="s">
        <v>43</v>
      </c>
      <c r="O507" s="90"/>
      <c r="P507" s="226">
        <f>O507*H507</f>
        <v>0</v>
      </c>
      <c r="Q507" s="226">
        <v>0</v>
      </c>
      <c r="R507" s="226">
        <f>Q507*H507</f>
        <v>0</v>
      </c>
      <c r="S507" s="226">
        <v>0.050000000000000003</v>
      </c>
      <c r="T507" s="227">
        <f>S507*H507</f>
        <v>0.35000000000000003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228" t="s">
        <v>165</v>
      </c>
      <c r="AT507" s="228" t="s">
        <v>160</v>
      </c>
      <c r="AU507" s="228" t="s">
        <v>176</v>
      </c>
      <c r="AY507" s="16" t="s">
        <v>158</v>
      </c>
      <c r="BE507" s="229">
        <f>IF(N507="základní",J507,0)</f>
        <v>0</v>
      </c>
      <c r="BF507" s="229">
        <f>IF(N507="snížená",J507,0)</f>
        <v>0</v>
      </c>
      <c r="BG507" s="229">
        <f>IF(N507="zákl. přenesená",J507,0)</f>
        <v>0</v>
      </c>
      <c r="BH507" s="229">
        <f>IF(N507="sníž. přenesená",J507,0)</f>
        <v>0</v>
      </c>
      <c r="BI507" s="229">
        <f>IF(N507="nulová",J507,0)</f>
        <v>0</v>
      </c>
      <c r="BJ507" s="16" t="s">
        <v>86</v>
      </c>
      <c r="BK507" s="229">
        <f>ROUND(I507*H507,2)</f>
        <v>0</v>
      </c>
      <c r="BL507" s="16" t="s">
        <v>165</v>
      </c>
      <c r="BM507" s="228" t="s">
        <v>2104</v>
      </c>
    </row>
    <row r="508" s="2" customFormat="1">
      <c r="A508" s="37"/>
      <c r="B508" s="38"/>
      <c r="C508" s="39"/>
      <c r="D508" s="230" t="s">
        <v>167</v>
      </c>
      <c r="E508" s="39"/>
      <c r="F508" s="231" t="s">
        <v>2105</v>
      </c>
      <c r="G508" s="39"/>
      <c r="H508" s="39"/>
      <c r="I508" s="232"/>
      <c r="J508" s="39"/>
      <c r="K508" s="39"/>
      <c r="L508" s="43"/>
      <c r="M508" s="233"/>
      <c r="N508" s="234"/>
      <c r="O508" s="90"/>
      <c r="P508" s="90"/>
      <c r="Q508" s="90"/>
      <c r="R508" s="90"/>
      <c r="S508" s="90"/>
      <c r="T508" s="91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T508" s="16" t="s">
        <v>167</v>
      </c>
      <c r="AU508" s="16" t="s">
        <v>176</v>
      </c>
    </row>
    <row r="509" s="2" customFormat="1" ht="16.5" customHeight="1">
      <c r="A509" s="37"/>
      <c r="B509" s="38"/>
      <c r="C509" s="217" t="s">
        <v>696</v>
      </c>
      <c r="D509" s="217" t="s">
        <v>160</v>
      </c>
      <c r="E509" s="218" t="s">
        <v>2106</v>
      </c>
      <c r="F509" s="219" t="s">
        <v>2107</v>
      </c>
      <c r="G509" s="220" t="s">
        <v>412</v>
      </c>
      <c r="H509" s="221">
        <v>1</v>
      </c>
      <c r="I509" s="222"/>
      <c r="J509" s="223">
        <f>ROUND(I509*H509,2)</f>
        <v>0</v>
      </c>
      <c r="K509" s="219" t="s">
        <v>164</v>
      </c>
      <c r="L509" s="43"/>
      <c r="M509" s="224" t="s">
        <v>1</v>
      </c>
      <c r="N509" s="225" t="s">
        <v>43</v>
      </c>
      <c r="O509" s="90"/>
      <c r="P509" s="226">
        <f>O509*H509</f>
        <v>0</v>
      </c>
      <c r="Q509" s="226">
        <v>0</v>
      </c>
      <c r="R509" s="226">
        <f>Q509*H509</f>
        <v>0</v>
      </c>
      <c r="S509" s="226">
        <v>0.14999999999999999</v>
      </c>
      <c r="T509" s="227">
        <f>S509*H509</f>
        <v>0.14999999999999999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228" t="s">
        <v>165</v>
      </c>
      <c r="AT509" s="228" t="s">
        <v>160</v>
      </c>
      <c r="AU509" s="228" t="s">
        <v>176</v>
      </c>
      <c r="AY509" s="16" t="s">
        <v>158</v>
      </c>
      <c r="BE509" s="229">
        <f>IF(N509="základní",J509,0)</f>
        <v>0</v>
      </c>
      <c r="BF509" s="229">
        <f>IF(N509="snížená",J509,0)</f>
        <v>0</v>
      </c>
      <c r="BG509" s="229">
        <f>IF(N509="zákl. přenesená",J509,0)</f>
        <v>0</v>
      </c>
      <c r="BH509" s="229">
        <f>IF(N509="sníž. přenesená",J509,0)</f>
        <v>0</v>
      </c>
      <c r="BI509" s="229">
        <f>IF(N509="nulová",J509,0)</f>
        <v>0</v>
      </c>
      <c r="BJ509" s="16" t="s">
        <v>86</v>
      </c>
      <c r="BK509" s="229">
        <f>ROUND(I509*H509,2)</f>
        <v>0</v>
      </c>
      <c r="BL509" s="16" t="s">
        <v>165</v>
      </c>
      <c r="BM509" s="228" t="s">
        <v>2108</v>
      </c>
    </row>
    <row r="510" s="2" customFormat="1">
      <c r="A510" s="37"/>
      <c r="B510" s="38"/>
      <c r="C510" s="39"/>
      <c r="D510" s="230" t="s">
        <v>167</v>
      </c>
      <c r="E510" s="39"/>
      <c r="F510" s="231" t="s">
        <v>2109</v>
      </c>
      <c r="G510" s="39"/>
      <c r="H510" s="39"/>
      <c r="I510" s="232"/>
      <c r="J510" s="39"/>
      <c r="K510" s="39"/>
      <c r="L510" s="43"/>
      <c r="M510" s="233"/>
      <c r="N510" s="234"/>
      <c r="O510" s="90"/>
      <c r="P510" s="90"/>
      <c r="Q510" s="90"/>
      <c r="R510" s="90"/>
      <c r="S510" s="90"/>
      <c r="T510" s="91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T510" s="16" t="s">
        <v>167</v>
      </c>
      <c r="AU510" s="16" t="s">
        <v>176</v>
      </c>
    </row>
    <row r="511" s="12" customFormat="1" ht="22.8" customHeight="1">
      <c r="A511" s="12"/>
      <c r="B511" s="201"/>
      <c r="C511" s="202"/>
      <c r="D511" s="203" t="s">
        <v>77</v>
      </c>
      <c r="E511" s="215" t="s">
        <v>777</v>
      </c>
      <c r="F511" s="215" t="s">
        <v>778</v>
      </c>
      <c r="G511" s="202"/>
      <c r="H511" s="202"/>
      <c r="I511" s="205"/>
      <c r="J511" s="216">
        <f>BK511</f>
        <v>0</v>
      </c>
      <c r="K511" s="202"/>
      <c r="L511" s="207"/>
      <c r="M511" s="208"/>
      <c r="N511" s="209"/>
      <c r="O511" s="209"/>
      <c r="P511" s="210">
        <f>SUM(P512:P550)</f>
        <v>0</v>
      </c>
      <c r="Q511" s="209"/>
      <c r="R511" s="210">
        <f>SUM(R512:R550)</f>
        <v>0</v>
      </c>
      <c r="S511" s="209"/>
      <c r="T511" s="211">
        <f>SUM(T512:T550)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12" t="s">
        <v>86</v>
      </c>
      <c r="AT511" s="213" t="s">
        <v>77</v>
      </c>
      <c r="AU511" s="213" t="s">
        <v>86</v>
      </c>
      <c r="AY511" s="212" t="s">
        <v>158</v>
      </c>
      <c r="BK511" s="214">
        <f>SUM(BK512:BK550)</f>
        <v>0</v>
      </c>
    </row>
    <row r="512" s="2" customFormat="1" ht="16.5" customHeight="1">
      <c r="A512" s="37"/>
      <c r="B512" s="38"/>
      <c r="C512" s="217" t="s">
        <v>752</v>
      </c>
      <c r="D512" s="217" t="s">
        <v>160</v>
      </c>
      <c r="E512" s="218" t="s">
        <v>815</v>
      </c>
      <c r="F512" s="219" t="s">
        <v>816</v>
      </c>
      <c r="G512" s="220" t="s">
        <v>231</v>
      </c>
      <c r="H512" s="221">
        <v>-0.93000000000000005</v>
      </c>
      <c r="I512" s="222"/>
      <c r="J512" s="223">
        <f>ROUND(I512*H512,2)</f>
        <v>0</v>
      </c>
      <c r="K512" s="219" t="s">
        <v>1</v>
      </c>
      <c r="L512" s="43"/>
      <c r="M512" s="224" t="s">
        <v>1</v>
      </c>
      <c r="N512" s="225" t="s">
        <v>43</v>
      </c>
      <c r="O512" s="90"/>
      <c r="P512" s="226">
        <f>O512*H512</f>
        <v>0</v>
      </c>
      <c r="Q512" s="226">
        <v>0</v>
      </c>
      <c r="R512" s="226">
        <f>Q512*H512</f>
        <v>0</v>
      </c>
      <c r="S512" s="226">
        <v>0</v>
      </c>
      <c r="T512" s="227">
        <f>S512*H512</f>
        <v>0</v>
      </c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R512" s="228" t="s">
        <v>165</v>
      </c>
      <c r="AT512" s="228" t="s">
        <v>160</v>
      </c>
      <c r="AU512" s="228" t="s">
        <v>88</v>
      </c>
      <c r="AY512" s="16" t="s">
        <v>158</v>
      </c>
      <c r="BE512" s="229">
        <f>IF(N512="základní",J512,0)</f>
        <v>0</v>
      </c>
      <c r="BF512" s="229">
        <f>IF(N512="snížená",J512,0)</f>
        <v>0</v>
      </c>
      <c r="BG512" s="229">
        <f>IF(N512="zákl. přenesená",J512,0)</f>
        <v>0</v>
      </c>
      <c r="BH512" s="229">
        <f>IF(N512="sníž. přenesená",J512,0)</f>
        <v>0</v>
      </c>
      <c r="BI512" s="229">
        <f>IF(N512="nulová",J512,0)</f>
        <v>0</v>
      </c>
      <c r="BJ512" s="16" t="s">
        <v>86</v>
      </c>
      <c r="BK512" s="229">
        <f>ROUND(I512*H512,2)</f>
        <v>0</v>
      </c>
      <c r="BL512" s="16" t="s">
        <v>165</v>
      </c>
      <c r="BM512" s="228" t="s">
        <v>2110</v>
      </c>
    </row>
    <row r="513" s="2" customFormat="1">
      <c r="A513" s="37"/>
      <c r="B513" s="38"/>
      <c r="C513" s="39"/>
      <c r="D513" s="230" t="s">
        <v>167</v>
      </c>
      <c r="E513" s="39"/>
      <c r="F513" s="231" t="s">
        <v>816</v>
      </c>
      <c r="G513" s="39"/>
      <c r="H513" s="39"/>
      <c r="I513" s="232"/>
      <c r="J513" s="39"/>
      <c r="K513" s="39"/>
      <c r="L513" s="43"/>
      <c r="M513" s="233"/>
      <c r="N513" s="234"/>
      <c r="O513" s="90"/>
      <c r="P513" s="90"/>
      <c r="Q513" s="90"/>
      <c r="R513" s="90"/>
      <c r="S513" s="90"/>
      <c r="T513" s="91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T513" s="16" t="s">
        <v>167</v>
      </c>
      <c r="AU513" s="16" t="s">
        <v>88</v>
      </c>
    </row>
    <row r="514" s="13" customFormat="1">
      <c r="A514" s="13"/>
      <c r="B514" s="235"/>
      <c r="C514" s="236"/>
      <c r="D514" s="230" t="s">
        <v>169</v>
      </c>
      <c r="E514" s="237" t="s">
        <v>1</v>
      </c>
      <c r="F514" s="238" t="s">
        <v>2364</v>
      </c>
      <c r="G514" s="236"/>
      <c r="H514" s="239">
        <v>-0.5</v>
      </c>
      <c r="I514" s="240"/>
      <c r="J514" s="236"/>
      <c r="K514" s="236"/>
      <c r="L514" s="241"/>
      <c r="M514" s="242"/>
      <c r="N514" s="243"/>
      <c r="O514" s="243"/>
      <c r="P514" s="243"/>
      <c r="Q514" s="243"/>
      <c r="R514" s="243"/>
      <c r="S514" s="243"/>
      <c r="T514" s="24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5" t="s">
        <v>169</v>
      </c>
      <c r="AU514" s="245" t="s">
        <v>88</v>
      </c>
      <c r="AV514" s="13" t="s">
        <v>88</v>
      </c>
      <c r="AW514" s="13" t="s">
        <v>33</v>
      </c>
      <c r="AX514" s="13" t="s">
        <v>78</v>
      </c>
      <c r="AY514" s="245" t="s">
        <v>158</v>
      </c>
    </row>
    <row r="515" s="13" customFormat="1">
      <c r="A515" s="13"/>
      <c r="B515" s="235"/>
      <c r="C515" s="236"/>
      <c r="D515" s="230" t="s">
        <v>169</v>
      </c>
      <c r="E515" s="237" t="s">
        <v>1</v>
      </c>
      <c r="F515" s="238" t="s">
        <v>2365</v>
      </c>
      <c r="G515" s="236"/>
      <c r="H515" s="239">
        <v>-0.42999999999999999</v>
      </c>
      <c r="I515" s="240"/>
      <c r="J515" s="236"/>
      <c r="K515" s="236"/>
      <c r="L515" s="241"/>
      <c r="M515" s="242"/>
      <c r="N515" s="243"/>
      <c r="O515" s="243"/>
      <c r="P515" s="243"/>
      <c r="Q515" s="243"/>
      <c r="R515" s="243"/>
      <c r="S515" s="243"/>
      <c r="T515" s="24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5" t="s">
        <v>169</v>
      </c>
      <c r="AU515" s="245" t="s">
        <v>88</v>
      </c>
      <c r="AV515" s="13" t="s">
        <v>88</v>
      </c>
      <c r="AW515" s="13" t="s">
        <v>33</v>
      </c>
      <c r="AX515" s="13" t="s">
        <v>78</v>
      </c>
      <c r="AY515" s="245" t="s">
        <v>158</v>
      </c>
    </row>
    <row r="516" s="2" customFormat="1">
      <c r="A516" s="37"/>
      <c r="B516" s="38"/>
      <c r="C516" s="217" t="s">
        <v>733</v>
      </c>
      <c r="D516" s="217" t="s">
        <v>160</v>
      </c>
      <c r="E516" s="218" t="s">
        <v>2114</v>
      </c>
      <c r="F516" s="219" t="s">
        <v>2115</v>
      </c>
      <c r="G516" s="220" t="s">
        <v>231</v>
      </c>
      <c r="H516" s="221">
        <v>300.14499999999998</v>
      </c>
      <c r="I516" s="222"/>
      <c r="J516" s="223">
        <f>ROUND(I516*H516,2)</f>
        <v>0</v>
      </c>
      <c r="K516" s="219" t="s">
        <v>164</v>
      </c>
      <c r="L516" s="43"/>
      <c r="M516" s="224" t="s">
        <v>1</v>
      </c>
      <c r="N516" s="225" t="s">
        <v>43</v>
      </c>
      <c r="O516" s="90"/>
      <c r="P516" s="226">
        <f>O516*H516</f>
        <v>0</v>
      </c>
      <c r="Q516" s="226">
        <v>0</v>
      </c>
      <c r="R516" s="226">
        <f>Q516*H516</f>
        <v>0</v>
      </c>
      <c r="S516" s="226">
        <v>0</v>
      </c>
      <c r="T516" s="227">
        <f>S516*H516</f>
        <v>0</v>
      </c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R516" s="228" t="s">
        <v>165</v>
      </c>
      <c r="AT516" s="228" t="s">
        <v>160</v>
      </c>
      <c r="AU516" s="228" t="s">
        <v>88</v>
      </c>
      <c r="AY516" s="16" t="s">
        <v>158</v>
      </c>
      <c r="BE516" s="229">
        <f>IF(N516="základní",J516,0)</f>
        <v>0</v>
      </c>
      <c r="BF516" s="229">
        <f>IF(N516="snížená",J516,0)</f>
        <v>0</v>
      </c>
      <c r="BG516" s="229">
        <f>IF(N516="zákl. přenesená",J516,0)</f>
        <v>0</v>
      </c>
      <c r="BH516" s="229">
        <f>IF(N516="sníž. přenesená",J516,0)</f>
        <v>0</v>
      </c>
      <c r="BI516" s="229">
        <f>IF(N516="nulová",J516,0)</f>
        <v>0</v>
      </c>
      <c r="BJ516" s="16" t="s">
        <v>86</v>
      </c>
      <c r="BK516" s="229">
        <f>ROUND(I516*H516,2)</f>
        <v>0</v>
      </c>
      <c r="BL516" s="16" t="s">
        <v>165</v>
      </c>
      <c r="BM516" s="228" t="s">
        <v>2116</v>
      </c>
    </row>
    <row r="517" s="2" customFormat="1">
      <c r="A517" s="37"/>
      <c r="B517" s="38"/>
      <c r="C517" s="39"/>
      <c r="D517" s="230" t="s">
        <v>167</v>
      </c>
      <c r="E517" s="39"/>
      <c r="F517" s="231" t="s">
        <v>2117</v>
      </c>
      <c r="G517" s="39"/>
      <c r="H517" s="39"/>
      <c r="I517" s="232"/>
      <c r="J517" s="39"/>
      <c r="K517" s="39"/>
      <c r="L517" s="43"/>
      <c r="M517" s="233"/>
      <c r="N517" s="234"/>
      <c r="O517" s="90"/>
      <c r="P517" s="90"/>
      <c r="Q517" s="90"/>
      <c r="R517" s="90"/>
      <c r="S517" s="90"/>
      <c r="T517" s="91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T517" s="16" t="s">
        <v>167</v>
      </c>
      <c r="AU517" s="16" t="s">
        <v>88</v>
      </c>
    </row>
    <row r="518" s="13" customFormat="1">
      <c r="A518" s="13"/>
      <c r="B518" s="235"/>
      <c r="C518" s="236"/>
      <c r="D518" s="230" t="s">
        <v>169</v>
      </c>
      <c r="E518" s="237" t="s">
        <v>1</v>
      </c>
      <c r="F518" s="238" t="s">
        <v>2366</v>
      </c>
      <c r="G518" s="236"/>
      <c r="H518" s="239">
        <v>29.399999999999999</v>
      </c>
      <c r="I518" s="240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5" t="s">
        <v>169</v>
      </c>
      <c r="AU518" s="245" t="s">
        <v>88</v>
      </c>
      <c r="AV518" s="13" t="s">
        <v>88</v>
      </c>
      <c r="AW518" s="13" t="s">
        <v>33</v>
      </c>
      <c r="AX518" s="13" t="s">
        <v>78</v>
      </c>
      <c r="AY518" s="245" t="s">
        <v>158</v>
      </c>
    </row>
    <row r="519" s="13" customFormat="1">
      <c r="A519" s="13"/>
      <c r="B519" s="235"/>
      <c r="C519" s="236"/>
      <c r="D519" s="230" t="s">
        <v>169</v>
      </c>
      <c r="E519" s="237" t="s">
        <v>1</v>
      </c>
      <c r="F519" s="238" t="s">
        <v>2367</v>
      </c>
      <c r="G519" s="236"/>
      <c r="H519" s="239">
        <v>150.44999999999999</v>
      </c>
      <c r="I519" s="240"/>
      <c r="J519" s="236"/>
      <c r="K519" s="236"/>
      <c r="L519" s="241"/>
      <c r="M519" s="242"/>
      <c r="N519" s="243"/>
      <c r="O519" s="243"/>
      <c r="P519" s="243"/>
      <c r="Q519" s="243"/>
      <c r="R519" s="243"/>
      <c r="S519" s="243"/>
      <c r="T519" s="24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5" t="s">
        <v>169</v>
      </c>
      <c r="AU519" s="245" t="s">
        <v>88</v>
      </c>
      <c r="AV519" s="13" t="s">
        <v>88</v>
      </c>
      <c r="AW519" s="13" t="s">
        <v>33</v>
      </c>
      <c r="AX519" s="13" t="s">
        <v>78</v>
      </c>
      <c r="AY519" s="245" t="s">
        <v>158</v>
      </c>
    </row>
    <row r="520" s="13" customFormat="1">
      <c r="A520" s="13"/>
      <c r="B520" s="235"/>
      <c r="C520" s="236"/>
      <c r="D520" s="230" t="s">
        <v>169</v>
      </c>
      <c r="E520" s="237" t="s">
        <v>1</v>
      </c>
      <c r="F520" s="238" t="s">
        <v>2368</v>
      </c>
      <c r="G520" s="236"/>
      <c r="H520" s="239">
        <v>105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169</v>
      </c>
      <c r="AU520" s="245" t="s">
        <v>88</v>
      </c>
      <c r="AV520" s="13" t="s">
        <v>88</v>
      </c>
      <c r="AW520" s="13" t="s">
        <v>33</v>
      </c>
      <c r="AX520" s="13" t="s">
        <v>78</v>
      </c>
      <c r="AY520" s="245" t="s">
        <v>158</v>
      </c>
    </row>
    <row r="521" s="13" customFormat="1">
      <c r="A521" s="13"/>
      <c r="B521" s="235"/>
      <c r="C521" s="236"/>
      <c r="D521" s="230" t="s">
        <v>169</v>
      </c>
      <c r="E521" s="237" t="s">
        <v>1</v>
      </c>
      <c r="F521" s="238" t="s">
        <v>2369</v>
      </c>
      <c r="G521" s="236"/>
      <c r="H521" s="239">
        <v>1.6950000000000001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169</v>
      </c>
      <c r="AU521" s="245" t="s">
        <v>88</v>
      </c>
      <c r="AV521" s="13" t="s">
        <v>88</v>
      </c>
      <c r="AW521" s="13" t="s">
        <v>33</v>
      </c>
      <c r="AX521" s="13" t="s">
        <v>78</v>
      </c>
      <c r="AY521" s="245" t="s">
        <v>158</v>
      </c>
    </row>
    <row r="522" s="13" customFormat="1">
      <c r="A522" s="13"/>
      <c r="B522" s="235"/>
      <c r="C522" s="236"/>
      <c r="D522" s="230" t="s">
        <v>169</v>
      </c>
      <c r="E522" s="237" t="s">
        <v>1</v>
      </c>
      <c r="F522" s="238" t="s">
        <v>2370</v>
      </c>
      <c r="G522" s="236"/>
      <c r="H522" s="239">
        <v>13.6</v>
      </c>
      <c r="I522" s="240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5" t="s">
        <v>169</v>
      </c>
      <c r="AU522" s="245" t="s">
        <v>88</v>
      </c>
      <c r="AV522" s="13" t="s">
        <v>88</v>
      </c>
      <c r="AW522" s="13" t="s">
        <v>33</v>
      </c>
      <c r="AX522" s="13" t="s">
        <v>78</v>
      </c>
      <c r="AY522" s="245" t="s">
        <v>158</v>
      </c>
    </row>
    <row r="523" s="2" customFormat="1" ht="16.5" customHeight="1">
      <c r="A523" s="37"/>
      <c r="B523" s="38"/>
      <c r="C523" s="217" t="s">
        <v>761</v>
      </c>
      <c r="D523" s="217" t="s">
        <v>160</v>
      </c>
      <c r="E523" s="218" t="s">
        <v>2125</v>
      </c>
      <c r="F523" s="219" t="s">
        <v>2126</v>
      </c>
      <c r="G523" s="220" t="s">
        <v>231</v>
      </c>
      <c r="H523" s="221">
        <v>190.24000000000001</v>
      </c>
      <c r="I523" s="222"/>
      <c r="J523" s="223">
        <f>ROUND(I523*H523,2)</f>
        <v>0</v>
      </c>
      <c r="K523" s="219" t="s">
        <v>164</v>
      </c>
      <c r="L523" s="43"/>
      <c r="M523" s="224" t="s">
        <v>1</v>
      </c>
      <c r="N523" s="225" t="s">
        <v>43</v>
      </c>
      <c r="O523" s="90"/>
      <c r="P523" s="226">
        <f>O523*H523</f>
        <v>0</v>
      </c>
      <c r="Q523" s="226">
        <v>0</v>
      </c>
      <c r="R523" s="226">
        <f>Q523*H523</f>
        <v>0</v>
      </c>
      <c r="S523" s="226">
        <v>0</v>
      </c>
      <c r="T523" s="227">
        <f>S523*H523</f>
        <v>0</v>
      </c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R523" s="228" t="s">
        <v>165</v>
      </c>
      <c r="AT523" s="228" t="s">
        <v>160</v>
      </c>
      <c r="AU523" s="228" t="s">
        <v>88</v>
      </c>
      <c r="AY523" s="16" t="s">
        <v>158</v>
      </c>
      <c r="BE523" s="229">
        <f>IF(N523="základní",J523,0)</f>
        <v>0</v>
      </c>
      <c r="BF523" s="229">
        <f>IF(N523="snížená",J523,0)</f>
        <v>0</v>
      </c>
      <c r="BG523" s="229">
        <f>IF(N523="zákl. přenesená",J523,0)</f>
        <v>0</v>
      </c>
      <c r="BH523" s="229">
        <f>IF(N523="sníž. přenesená",J523,0)</f>
        <v>0</v>
      </c>
      <c r="BI523" s="229">
        <f>IF(N523="nulová",J523,0)</f>
        <v>0</v>
      </c>
      <c r="BJ523" s="16" t="s">
        <v>86</v>
      </c>
      <c r="BK523" s="229">
        <f>ROUND(I523*H523,2)</f>
        <v>0</v>
      </c>
      <c r="BL523" s="16" t="s">
        <v>165</v>
      </c>
      <c r="BM523" s="228" t="s">
        <v>2127</v>
      </c>
    </row>
    <row r="524" s="2" customFormat="1">
      <c r="A524" s="37"/>
      <c r="B524" s="38"/>
      <c r="C524" s="39"/>
      <c r="D524" s="230" t="s">
        <v>167</v>
      </c>
      <c r="E524" s="39"/>
      <c r="F524" s="231" t="s">
        <v>2128</v>
      </c>
      <c r="G524" s="39"/>
      <c r="H524" s="39"/>
      <c r="I524" s="232"/>
      <c r="J524" s="39"/>
      <c r="K524" s="39"/>
      <c r="L524" s="43"/>
      <c r="M524" s="233"/>
      <c r="N524" s="234"/>
      <c r="O524" s="90"/>
      <c r="P524" s="90"/>
      <c r="Q524" s="90"/>
      <c r="R524" s="90"/>
      <c r="S524" s="90"/>
      <c r="T524" s="91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T524" s="16" t="s">
        <v>167</v>
      </c>
      <c r="AU524" s="16" t="s">
        <v>88</v>
      </c>
    </row>
    <row r="525" s="14" customFormat="1">
      <c r="A525" s="14"/>
      <c r="B525" s="246"/>
      <c r="C525" s="247"/>
      <c r="D525" s="230" t="s">
        <v>169</v>
      </c>
      <c r="E525" s="248" t="s">
        <v>1</v>
      </c>
      <c r="F525" s="249" t="s">
        <v>2129</v>
      </c>
      <c r="G525" s="247"/>
      <c r="H525" s="248" t="s">
        <v>1</v>
      </c>
      <c r="I525" s="250"/>
      <c r="J525" s="247"/>
      <c r="K525" s="247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169</v>
      </c>
      <c r="AU525" s="255" t="s">
        <v>88</v>
      </c>
      <c r="AV525" s="14" t="s">
        <v>86</v>
      </c>
      <c r="AW525" s="14" t="s">
        <v>33</v>
      </c>
      <c r="AX525" s="14" t="s">
        <v>78</v>
      </c>
      <c r="AY525" s="255" t="s">
        <v>158</v>
      </c>
    </row>
    <row r="526" s="13" customFormat="1">
      <c r="A526" s="13"/>
      <c r="B526" s="235"/>
      <c r="C526" s="236"/>
      <c r="D526" s="230" t="s">
        <v>169</v>
      </c>
      <c r="E526" s="237" t="s">
        <v>1</v>
      </c>
      <c r="F526" s="238" t="s">
        <v>2371</v>
      </c>
      <c r="G526" s="236"/>
      <c r="H526" s="239">
        <v>13.6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169</v>
      </c>
      <c r="AU526" s="245" t="s">
        <v>88</v>
      </c>
      <c r="AV526" s="13" t="s">
        <v>88</v>
      </c>
      <c r="AW526" s="13" t="s">
        <v>33</v>
      </c>
      <c r="AX526" s="13" t="s">
        <v>78</v>
      </c>
      <c r="AY526" s="245" t="s">
        <v>158</v>
      </c>
    </row>
    <row r="527" s="14" customFormat="1">
      <c r="A527" s="14"/>
      <c r="B527" s="246"/>
      <c r="C527" s="247"/>
      <c r="D527" s="230" t="s">
        <v>169</v>
      </c>
      <c r="E527" s="248" t="s">
        <v>1</v>
      </c>
      <c r="F527" s="249" t="s">
        <v>2372</v>
      </c>
      <c r="G527" s="247"/>
      <c r="H527" s="248" t="s">
        <v>1</v>
      </c>
      <c r="I527" s="250"/>
      <c r="J527" s="247"/>
      <c r="K527" s="247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169</v>
      </c>
      <c r="AU527" s="255" t="s">
        <v>88</v>
      </c>
      <c r="AV527" s="14" t="s">
        <v>86</v>
      </c>
      <c r="AW527" s="14" t="s">
        <v>33</v>
      </c>
      <c r="AX527" s="14" t="s">
        <v>78</v>
      </c>
      <c r="AY527" s="255" t="s">
        <v>158</v>
      </c>
    </row>
    <row r="528" s="13" customFormat="1">
      <c r="A528" s="13"/>
      <c r="B528" s="235"/>
      <c r="C528" s="236"/>
      <c r="D528" s="230" t="s">
        <v>169</v>
      </c>
      <c r="E528" s="237" t="s">
        <v>1</v>
      </c>
      <c r="F528" s="238" t="s">
        <v>2373</v>
      </c>
      <c r="G528" s="236"/>
      <c r="H528" s="239">
        <v>176.63999999999999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169</v>
      </c>
      <c r="AU528" s="245" t="s">
        <v>88</v>
      </c>
      <c r="AV528" s="13" t="s">
        <v>88</v>
      </c>
      <c r="AW528" s="13" t="s">
        <v>33</v>
      </c>
      <c r="AX528" s="13" t="s">
        <v>78</v>
      </c>
      <c r="AY528" s="245" t="s">
        <v>158</v>
      </c>
    </row>
    <row r="529" s="2" customFormat="1" ht="16.5" customHeight="1">
      <c r="A529" s="37"/>
      <c r="B529" s="38"/>
      <c r="C529" s="217" t="s">
        <v>766</v>
      </c>
      <c r="D529" s="217" t="s">
        <v>160</v>
      </c>
      <c r="E529" s="218" t="s">
        <v>2134</v>
      </c>
      <c r="F529" s="219" t="s">
        <v>2135</v>
      </c>
      <c r="G529" s="220" t="s">
        <v>231</v>
      </c>
      <c r="H529" s="221">
        <v>407.68000000000001</v>
      </c>
      <c r="I529" s="222"/>
      <c r="J529" s="223">
        <f>ROUND(I529*H529,2)</f>
        <v>0</v>
      </c>
      <c r="K529" s="219" t="s">
        <v>164</v>
      </c>
      <c r="L529" s="43"/>
      <c r="M529" s="224" t="s">
        <v>1</v>
      </c>
      <c r="N529" s="225" t="s">
        <v>43</v>
      </c>
      <c r="O529" s="90"/>
      <c r="P529" s="226">
        <f>O529*H529</f>
        <v>0</v>
      </c>
      <c r="Q529" s="226">
        <v>0</v>
      </c>
      <c r="R529" s="226">
        <f>Q529*H529</f>
        <v>0</v>
      </c>
      <c r="S529" s="226">
        <v>0</v>
      </c>
      <c r="T529" s="227">
        <f>S529*H529</f>
        <v>0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228" t="s">
        <v>165</v>
      </c>
      <c r="AT529" s="228" t="s">
        <v>160</v>
      </c>
      <c r="AU529" s="228" t="s">
        <v>88</v>
      </c>
      <c r="AY529" s="16" t="s">
        <v>158</v>
      </c>
      <c r="BE529" s="229">
        <f>IF(N529="základní",J529,0)</f>
        <v>0</v>
      </c>
      <c r="BF529" s="229">
        <f>IF(N529="snížená",J529,0)</f>
        <v>0</v>
      </c>
      <c r="BG529" s="229">
        <f>IF(N529="zákl. přenesená",J529,0)</f>
        <v>0</v>
      </c>
      <c r="BH529" s="229">
        <f>IF(N529="sníž. přenesená",J529,0)</f>
        <v>0</v>
      </c>
      <c r="BI529" s="229">
        <f>IF(N529="nulová",J529,0)</f>
        <v>0</v>
      </c>
      <c r="BJ529" s="16" t="s">
        <v>86</v>
      </c>
      <c r="BK529" s="229">
        <f>ROUND(I529*H529,2)</f>
        <v>0</v>
      </c>
      <c r="BL529" s="16" t="s">
        <v>165</v>
      </c>
      <c r="BM529" s="228" t="s">
        <v>2136</v>
      </c>
    </row>
    <row r="530" s="2" customFormat="1">
      <c r="A530" s="37"/>
      <c r="B530" s="38"/>
      <c r="C530" s="39"/>
      <c r="D530" s="230" t="s">
        <v>167</v>
      </c>
      <c r="E530" s="39"/>
      <c r="F530" s="231" t="s">
        <v>2137</v>
      </c>
      <c r="G530" s="39"/>
      <c r="H530" s="39"/>
      <c r="I530" s="232"/>
      <c r="J530" s="39"/>
      <c r="K530" s="39"/>
      <c r="L530" s="43"/>
      <c r="M530" s="233"/>
      <c r="N530" s="234"/>
      <c r="O530" s="90"/>
      <c r="P530" s="90"/>
      <c r="Q530" s="90"/>
      <c r="R530" s="90"/>
      <c r="S530" s="90"/>
      <c r="T530" s="91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T530" s="16" t="s">
        <v>167</v>
      </c>
      <c r="AU530" s="16" t="s">
        <v>88</v>
      </c>
    </row>
    <row r="531" s="14" customFormat="1">
      <c r="A531" s="14"/>
      <c r="B531" s="246"/>
      <c r="C531" s="247"/>
      <c r="D531" s="230" t="s">
        <v>169</v>
      </c>
      <c r="E531" s="248" t="s">
        <v>1</v>
      </c>
      <c r="F531" s="249" t="s">
        <v>2374</v>
      </c>
      <c r="G531" s="247"/>
      <c r="H531" s="248" t="s">
        <v>1</v>
      </c>
      <c r="I531" s="250"/>
      <c r="J531" s="247"/>
      <c r="K531" s="247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169</v>
      </c>
      <c r="AU531" s="255" t="s">
        <v>88</v>
      </c>
      <c r="AV531" s="14" t="s">
        <v>86</v>
      </c>
      <c r="AW531" s="14" t="s">
        <v>33</v>
      </c>
      <c r="AX531" s="14" t="s">
        <v>78</v>
      </c>
      <c r="AY531" s="255" t="s">
        <v>158</v>
      </c>
    </row>
    <row r="532" s="13" customFormat="1">
      <c r="A532" s="13"/>
      <c r="B532" s="235"/>
      <c r="C532" s="236"/>
      <c r="D532" s="230" t="s">
        <v>169</v>
      </c>
      <c r="E532" s="237" t="s">
        <v>1</v>
      </c>
      <c r="F532" s="238" t="s">
        <v>2375</v>
      </c>
      <c r="G532" s="236"/>
      <c r="H532" s="239">
        <v>54.399999999999999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5" t="s">
        <v>169</v>
      </c>
      <c r="AU532" s="245" t="s">
        <v>88</v>
      </c>
      <c r="AV532" s="13" t="s">
        <v>88</v>
      </c>
      <c r="AW532" s="13" t="s">
        <v>33</v>
      </c>
      <c r="AX532" s="13" t="s">
        <v>78</v>
      </c>
      <c r="AY532" s="245" t="s">
        <v>158</v>
      </c>
    </row>
    <row r="533" s="14" customFormat="1">
      <c r="A533" s="14"/>
      <c r="B533" s="246"/>
      <c r="C533" s="247"/>
      <c r="D533" s="230" t="s">
        <v>169</v>
      </c>
      <c r="E533" s="248" t="s">
        <v>1</v>
      </c>
      <c r="F533" s="249" t="s">
        <v>2376</v>
      </c>
      <c r="G533" s="247"/>
      <c r="H533" s="248" t="s">
        <v>1</v>
      </c>
      <c r="I533" s="250"/>
      <c r="J533" s="247"/>
      <c r="K533" s="247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169</v>
      </c>
      <c r="AU533" s="255" t="s">
        <v>88</v>
      </c>
      <c r="AV533" s="14" t="s">
        <v>86</v>
      </c>
      <c r="AW533" s="14" t="s">
        <v>33</v>
      </c>
      <c r="AX533" s="14" t="s">
        <v>78</v>
      </c>
      <c r="AY533" s="255" t="s">
        <v>158</v>
      </c>
    </row>
    <row r="534" s="13" customFormat="1">
      <c r="A534" s="13"/>
      <c r="B534" s="235"/>
      <c r="C534" s="236"/>
      <c r="D534" s="230" t="s">
        <v>169</v>
      </c>
      <c r="E534" s="237" t="s">
        <v>1</v>
      </c>
      <c r="F534" s="238" t="s">
        <v>2377</v>
      </c>
      <c r="G534" s="236"/>
      <c r="H534" s="239">
        <v>353.27999999999997</v>
      </c>
      <c r="I534" s="240"/>
      <c r="J534" s="236"/>
      <c r="K534" s="236"/>
      <c r="L534" s="241"/>
      <c r="M534" s="242"/>
      <c r="N534" s="243"/>
      <c r="O534" s="243"/>
      <c r="P534" s="243"/>
      <c r="Q534" s="243"/>
      <c r="R534" s="243"/>
      <c r="S534" s="243"/>
      <c r="T534" s="24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5" t="s">
        <v>169</v>
      </c>
      <c r="AU534" s="245" t="s">
        <v>88</v>
      </c>
      <c r="AV534" s="13" t="s">
        <v>88</v>
      </c>
      <c r="AW534" s="13" t="s">
        <v>33</v>
      </c>
      <c r="AX534" s="13" t="s">
        <v>78</v>
      </c>
      <c r="AY534" s="245" t="s">
        <v>158</v>
      </c>
    </row>
    <row r="535" s="2" customFormat="1" ht="16.5" customHeight="1">
      <c r="A535" s="37"/>
      <c r="B535" s="38"/>
      <c r="C535" s="217" t="s">
        <v>772</v>
      </c>
      <c r="D535" s="217" t="s">
        <v>160</v>
      </c>
      <c r="E535" s="218" t="s">
        <v>2145</v>
      </c>
      <c r="F535" s="219" t="s">
        <v>2146</v>
      </c>
      <c r="G535" s="220" t="s">
        <v>231</v>
      </c>
      <c r="H535" s="221">
        <v>287.47500000000002</v>
      </c>
      <c r="I535" s="222"/>
      <c r="J535" s="223">
        <f>ROUND(I535*H535,2)</f>
        <v>0</v>
      </c>
      <c r="K535" s="219" t="s">
        <v>164</v>
      </c>
      <c r="L535" s="43"/>
      <c r="M535" s="224" t="s">
        <v>1</v>
      </c>
      <c r="N535" s="225" t="s">
        <v>43</v>
      </c>
      <c r="O535" s="90"/>
      <c r="P535" s="226">
        <f>O535*H535</f>
        <v>0</v>
      </c>
      <c r="Q535" s="226">
        <v>0</v>
      </c>
      <c r="R535" s="226">
        <f>Q535*H535</f>
        <v>0</v>
      </c>
      <c r="S535" s="226">
        <v>0</v>
      </c>
      <c r="T535" s="227">
        <f>S535*H535</f>
        <v>0</v>
      </c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R535" s="228" t="s">
        <v>165</v>
      </c>
      <c r="AT535" s="228" t="s">
        <v>160</v>
      </c>
      <c r="AU535" s="228" t="s">
        <v>88</v>
      </c>
      <c r="AY535" s="16" t="s">
        <v>158</v>
      </c>
      <c r="BE535" s="229">
        <f>IF(N535="základní",J535,0)</f>
        <v>0</v>
      </c>
      <c r="BF535" s="229">
        <f>IF(N535="snížená",J535,0)</f>
        <v>0</v>
      </c>
      <c r="BG535" s="229">
        <f>IF(N535="zákl. přenesená",J535,0)</f>
        <v>0</v>
      </c>
      <c r="BH535" s="229">
        <f>IF(N535="sníž. přenesená",J535,0)</f>
        <v>0</v>
      </c>
      <c r="BI535" s="229">
        <f>IF(N535="nulová",J535,0)</f>
        <v>0</v>
      </c>
      <c r="BJ535" s="16" t="s">
        <v>86</v>
      </c>
      <c r="BK535" s="229">
        <f>ROUND(I535*H535,2)</f>
        <v>0</v>
      </c>
      <c r="BL535" s="16" t="s">
        <v>165</v>
      </c>
      <c r="BM535" s="228" t="s">
        <v>2147</v>
      </c>
    </row>
    <row r="536" s="2" customFormat="1">
      <c r="A536" s="37"/>
      <c r="B536" s="38"/>
      <c r="C536" s="39"/>
      <c r="D536" s="230" t="s">
        <v>167</v>
      </c>
      <c r="E536" s="39"/>
      <c r="F536" s="231" t="s">
        <v>2148</v>
      </c>
      <c r="G536" s="39"/>
      <c r="H536" s="39"/>
      <c r="I536" s="232"/>
      <c r="J536" s="39"/>
      <c r="K536" s="39"/>
      <c r="L536" s="43"/>
      <c r="M536" s="233"/>
      <c r="N536" s="234"/>
      <c r="O536" s="90"/>
      <c r="P536" s="90"/>
      <c r="Q536" s="90"/>
      <c r="R536" s="90"/>
      <c r="S536" s="90"/>
      <c r="T536" s="91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T536" s="16" t="s">
        <v>167</v>
      </c>
      <c r="AU536" s="16" t="s">
        <v>88</v>
      </c>
    </row>
    <row r="537" s="13" customFormat="1">
      <c r="A537" s="13"/>
      <c r="B537" s="235"/>
      <c r="C537" s="236"/>
      <c r="D537" s="230" t="s">
        <v>169</v>
      </c>
      <c r="E537" s="237" t="s">
        <v>1</v>
      </c>
      <c r="F537" s="238" t="s">
        <v>2366</v>
      </c>
      <c r="G537" s="236"/>
      <c r="H537" s="239">
        <v>29.399999999999999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5" t="s">
        <v>169</v>
      </c>
      <c r="AU537" s="245" t="s">
        <v>88</v>
      </c>
      <c r="AV537" s="13" t="s">
        <v>88</v>
      </c>
      <c r="AW537" s="13" t="s">
        <v>33</v>
      </c>
      <c r="AX537" s="13" t="s">
        <v>78</v>
      </c>
      <c r="AY537" s="245" t="s">
        <v>158</v>
      </c>
    </row>
    <row r="538" s="13" customFormat="1">
      <c r="A538" s="13"/>
      <c r="B538" s="235"/>
      <c r="C538" s="236"/>
      <c r="D538" s="230" t="s">
        <v>169</v>
      </c>
      <c r="E538" s="237" t="s">
        <v>1</v>
      </c>
      <c r="F538" s="238" t="s">
        <v>2367</v>
      </c>
      <c r="G538" s="236"/>
      <c r="H538" s="239">
        <v>150.44999999999999</v>
      </c>
      <c r="I538" s="240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5" t="s">
        <v>169</v>
      </c>
      <c r="AU538" s="245" t="s">
        <v>88</v>
      </c>
      <c r="AV538" s="13" t="s">
        <v>88</v>
      </c>
      <c r="AW538" s="13" t="s">
        <v>33</v>
      </c>
      <c r="AX538" s="13" t="s">
        <v>78</v>
      </c>
      <c r="AY538" s="245" t="s">
        <v>158</v>
      </c>
    </row>
    <row r="539" s="13" customFormat="1">
      <c r="A539" s="13"/>
      <c r="B539" s="235"/>
      <c r="C539" s="236"/>
      <c r="D539" s="230" t="s">
        <v>169</v>
      </c>
      <c r="E539" s="237" t="s">
        <v>1</v>
      </c>
      <c r="F539" s="238" t="s">
        <v>2368</v>
      </c>
      <c r="G539" s="236"/>
      <c r="H539" s="239">
        <v>105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5" t="s">
        <v>169</v>
      </c>
      <c r="AU539" s="245" t="s">
        <v>88</v>
      </c>
      <c r="AV539" s="13" t="s">
        <v>88</v>
      </c>
      <c r="AW539" s="13" t="s">
        <v>33</v>
      </c>
      <c r="AX539" s="13" t="s">
        <v>78</v>
      </c>
      <c r="AY539" s="245" t="s">
        <v>158</v>
      </c>
    </row>
    <row r="540" s="13" customFormat="1">
      <c r="A540" s="13"/>
      <c r="B540" s="235"/>
      <c r="C540" s="236"/>
      <c r="D540" s="230" t="s">
        <v>169</v>
      </c>
      <c r="E540" s="237" t="s">
        <v>1</v>
      </c>
      <c r="F540" s="238" t="s">
        <v>2369</v>
      </c>
      <c r="G540" s="236"/>
      <c r="H540" s="239">
        <v>1.6950000000000001</v>
      </c>
      <c r="I540" s="240"/>
      <c r="J540" s="236"/>
      <c r="K540" s="236"/>
      <c r="L540" s="241"/>
      <c r="M540" s="242"/>
      <c r="N540" s="243"/>
      <c r="O540" s="243"/>
      <c r="P540" s="243"/>
      <c r="Q540" s="243"/>
      <c r="R540" s="243"/>
      <c r="S540" s="243"/>
      <c r="T540" s="24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5" t="s">
        <v>169</v>
      </c>
      <c r="AU540" s="245" t="s">
        <v>88</v>
      </c>
      <c r="AV540" s="13" t="s">
        <v>88</v>
      </c>
      <c r="AW540" s="13" t="s">
        <v>33</v>
      </c>
      <c r="AX540" s="13" t="s">
        <v>78</v>
      </c>
      <c r="AY540" s="245" t="s">
        <v>158</v>
      </c>
    </row>
    <row r="541" s="13" customFormat="1">
      <c r="A541" s="13"/>
      <c r="B541" s="235"/>
      <c r="C541" s="236"/>
      <c r="D541" s="230" t="s">
        <v>169</v>
      </c>
      <c r="E541" s="237" t="s">
        <v>1</v>
      </c>
      <c r="F541" s="238" t="s">
        <v>2378</v>
      </c>
      <c r="G541" s="236"/>
      <c r="H541" s="239">
        <v>0.5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5" t="s">
        <v>169</v>
      </c>
      <c r="AU541" s="245" t="s">
        <v>88</v>
      </c>
      <c r="AV541" s="13" t="s">
        <v>88</v>
      </c>
      <c r="AW541" s="13" t="s">
        <v>33</v>
      </c>
      <c r="AX541" s="13" t="s">
        <v>78</v>
      </c>
      <c r="AY541" s="245" t="s">
        <v>158</v>
      </c>
    </row>
    <row r="542" s="13" customFormat="1">
      <c r="A542" s="13"/>
      <c r="B542" s="235"/>
      <c r="C542" s="236"/>
      <c r="D542" s="230" t="s">
        <v>169</v>
      </c>
      <c r="E542" s="237" t="s">
        <v>1</v>
      </c>
      <c r="F542" s="238" t="s">
        <v>2379</v>
      </c>
      <c r="G542" s="236"/>
      <c r="H542" s="239">
        <v>0.42999999999999999</v>
      </c>
      <c r="I542" s="240"/>
      <c r="J542" s="236"/>
      <c r="K542" s="236"/>
      <c r="L542" s="241"/>
      <c r="M542" s="242"/>
      <c r="N542" s="243"/>
      <c r="O542" s="243"/>
      <c r="P542" s="243"/>
      <c r="Q542" s="243"/>
      <c r="R542" s="243"/>
      <c r="S542" s="243"/>
      <c r="T542" s="24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5" t="s">
        <v>169</v>
      </c>
      <c r="AU542" s="245" t="s">
        <v>88</v>
      </c>
      <c r="AV542" s="13" t="s">
        <v>88</v>
      </c>
      <c r="AW542" s="13" t="s">
        <v>33</v>
      </c>
      <c r="AX542" s="13" t="s">
        <v>78</v>
      </c>
      <c r="AY542" s="245" t="s">
        <v>158</v>
      </c>
    </row>
    <row r="543" s="2" customFormat="1" ht="16.5" customHeight="1">
      <c r="A543" s="37"/>
      <c r="B543" s="38"/>
      <c r="C543" s="217" t="s">
        <v>779</v>
      </c>
      <c r="D543" s="217" t="s">
        <v>160</v>
      </c>
      <c r="E543" s="218" t="s">
        <v>2153</v>
      </c>
      <c r="F543" s="219" t="s">
        <v>2154</v>
      </c>
      <c r="G543" s="220" t="s">
        <v>231</v>
      </c>
      <c r="H543" s="221">
        <v>1147.1099999999999</v>
      </c>
      <c r="I543" s="222"/>
      <c r="J543" s="223">
        <f>ROUND(I543*H543,2)</f>
        <v>0</v>
      </c>
      <c r="K543" s="219" t="s">
        <v>164</v>
      </c>
      <c r="L543" s="43"/>
      <c r="M543" s="224" t="s">
        <v>1</v>
      </c>
      <c r="N543" s="225" t="s">
        <v>43</v>
      </c>
      <c r="O543" s="90"/>
      <c r="P543" s="226">
        <f>O543*H543</f>
        <v>0</v>
      </c>
      <c r="Q543" s="226">
        <v>0</v>
      </c>
      <c r="R543" s="226">
        <f>Q543*H543</f>
        <v>0</v>
      </c>
      <c r="S543" s="226">
        <v>0</v>
      </c>
      <c r="T543" s="227">
        <f>S543*H543</f>
        <v>0</v>
      </c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R543" s="228" t="s">
        <v>165</v>
      </c>
      <c r="AT543" s="228" t="s">
        <v>160</v>
      </c>
      <c r="AU543" s="228" t="s">
        <v>88</v>
      </c>
      <c r="AY543" s="16" t="s">
        <v>158</v>
      </c>
      <c r="BE543" s="229">
        <f>IF(N543="základní",J543,0)</f>
        <v>0</v>
      </c>
      <c r="BF543" s="229">
        <f>IF(N543="snížená",J543,0)</f>
        <v>0</v>
      </c>
      <c r="BG543" s="229">
        <f>IF(N543="zákl. přenesená",J543,0)</f>
        <v>0</v>
      </c>
      <c r="BH543" s="229">
        <f>IF(N543="sníž. přenesená",J543,0)</f>
        <v>0</v>
      </c>
      <c r="BI543" s="229">
        <f>IF(N543="nulová",J543,0)</f>
        <v>0</v>
      </c>
      <c r="BJ543" s="16" t="s">
        <v>86</v>
      </c>
      <c r="BK543" s="229">
        <f>ROUND(I543*H543,2)</f>
        <v>0</v>
      </c>
      <c r="BL543" s="16" t="s">
        <v>165</v>
      </c>
      <c r="BM543" s="228" t="s">
        <v>2155</v>
      </c>
    </row>
    <row r="544" s="2" customFormat="1">
      <c r="A544" s="37"/>
      <c r="B544" s="38"/>
      <c r="C544" s="39"/>
      <c r="D544" s="230" t="s">
        <v>167</v>
      </c>
      <c r="E544" s="39"/>
      <c r="F544" s="231" t="s">
        <v>2137</v>
      </c>
      <c r="G544" s="39"/>
      <c r="H544" s="39"/>
      <c r="I544" s="232"/>
      <c r="J544" s="39"/>
      <c r="K544" s="39"/>
      <c r="L544" s="43"/>
      <c r="M544" s="233"/>
      <c r="N544" s="234"/>
      <c r="O544" s="90"/>
      <c r="P544" s="90"/>
      <c r="Q544" s="90"/>
      <c r="R544" s="90"/>
      <c r="S544" s="90"/>
      <c r="T544" s="91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T544" s="16" t="s">
        <v>167</v>
      </c>
      <c r="AU544" s="16" t="s">
        <v>88</v>
      </c>
    </row>
    <row r="545" s="13" customFormat="1">
      <c r="A545" s="13"/>
      <c r="B545" s="235"/>
      <c r="C545" s="236"/>
      <c r="D545" s="230" t="s">
        <v>169</v>
      </c>
      <c r="E545" s="237" t="s">
        <v>1</v>
      </c>
      <c r="F545" s="238" t="s">
        <v>2380</v>
      </c>
      <c r="G545" s="236"/>
      <c r="H545" s="239">
        <v>117.59999999999999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169</v>
      </c>
      <c r="AU545" s="245" t="s">
        <v>88</v>
      </c>
      <c r="AV545" s="13" t="s">
        <v>88</v>
      </c>
      <c r="AW545" s="13" t="s">
        <v>33</v>
      </c>
      <c r="AX545" s="13" t="s">
        <v>78</v>
      </c>
      <c r="AY545" s="245" t="s">
        <v>158</v>
      </c>
    </row>
    <row r="546" s="13" customFormat="1">
      <c r="A546" s="13"/>
      <c r="B546" s="235"/>
      <c r="C546" s="236"/>
      <c r="D546" s="230" t="s">
        <v>169</v>
      </c>
      <c r="E546" s="237" t="s">
        <v>1</v>
      </c>
      <c r="F546" s="238" t="s">
        <v>2381</v>
      </c>
      <c r="G546" s="236"/>
      <c r="H546" s="239">
        <v>601.79999999999995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169</v>
      </c>
      <c r="AU546" s="245" t="s">
        <v>88</v>
      </c>
      <c r="AV546" s="13" t="s">
        <v>88</v>
      </c>
      <c r="AW546" s="13" t="s">
        <v>33</v>
      </c>
      <c r="AX546" s="13" t="s">
        <v>78</v>
      </c>
      <c r="AY546" s="245" t="s">
        <v>158</v>
      </c>
    </row>
    <row r="547" s="13" customFormat="1">
      <c r="A547" s="13"/>
      <c r="B547" s="235"/>
      <c r="C547" s="236"/>
      <c r="D547" s="230" t="s">
        <v>169</v>
      </c>
      <c r="E547" s="237" t="s">
        <v>1</v>
      </c>
      <c r="F547" s="238" t="s">
        <v>2382</v>
      </c>
      <c r="G547" s="236"/>
      <c r="H547" s="239">
        <v>420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5" t="s">
        <v>169</v>
      </c>
      <c r="AU547" s="245" t="s">
        <v>88</v>
      </c>
      <c r="AV547" s="13" t="s">
        <v>88</v>
      </c>
      <c r="AW547" s="13" t="s">
        <v>33</v>
      </c>
      <c r="AX547" s="13" t="s">
        <v>78</v>
      </c>
      <c r="AY547" s="245" t="s">
        <v>158</v>
      </c>
    </row>
    <row r="548" s="13" customFormat="1">
      <c r="A548" s="13"/>
      <c r="B548" s="235"/>
      <c r="C548" s="236"/>
      <c r="D548" s="230" t="s">
        <v>169</v>
      </c>
      <c r="E548" s="237" t="s">
        <v>1</v>
      </c>
      <c r="F548" s="238" t="s">
        <v>2383</v>
      </c>
      <c r="G548" s="236"/>
      <c r="H548" s="239">
        <v>6.7800000000000002</v>
      </c>
      <c r="I548" s="240"/>
      <c r="J548" s="236"/>
      <c r="K548" s="236"/>
      <c r="L548" s="241"/>
      <c r="M548" s="242"/>
      <c r="N548" s="243"/>
      <c r="O548" s="243"/>
      <c r="P548" s="243"/>
      <c r="Q548" s="243"/>
      <c r="R548" s="243"/>
      <c r="S548" s="243"/>
      <c r="T548" s="24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5" t="s">
        <v>169</v>
      </c>
      <c r="AU548" s="245" t="s">
        <v>88</v>
      </c>
      <c r="AV548" s="13" t="s">
        <v>88</v>
      </c>
      <c r="AW548" s="13" t="s">
        <v>33</v>
      </c>
      <c r="AX548" s="13" t="s">
        <v>78</v>
      </c>
      <c r="AY548" s="245" t="s">
        <v>158</v>
      </c>
    </row>
    <row r="549" s="13" customFormat="1">
      <c r="A549" s="13"/>
      <c r="B549" s="235"/>
      <c r="C549" s="236"/>
      <c r="D549" s="230" t="s">
        <v>169</v>
      </c>
      <c r="E549" s="237" t="s">
        <v>1</v>
      </c>
      <c r="F549" s="238" t="s">
        <v>2384</v>
      </c>
      <c r="G549" s="236"/>
      <c r="H549" s="239">
        <v>0.5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5" t="s">
        <v>169</v>
      </c>
      <c r="AU549" s="245" t="s">
        <v>88</v>
      </c>
      <c r="AV549" s="13" t="s">
        <v>88</v>
      </c>
      <c r="AW549" s="13" t="s">
        <v>33</v>
      </c>
      <c r="AX549" s="13" t="s">
        <v>78</v>
      </c>
      <c r="AY549" s="245" t="s">
        <v>158</v>
      </c>
    </row>
    <row r="550" s="13" customFormat="1">
      <c r="A550" s="13"/>
      <c r="B550" s="235"/>
      <c r="C550" s="236"/>
      <c r="D550" s="230" t="s">
        <v>169</v>
      </c>
      <c r="E550" s="237" t="s">
        <v>1</v>
      </c>
      <c r="F550" s="238" t="s">
        <v>2385</v>
      </c>
      <c r="G550" s="236"/>
      <c r="H550" s="239">
        <v>0.42999999999999999</v>
      </c>
      <c r="I550" s="240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5" t="s">
        <v>169</v>
      </c>
      <c r="AU550" s="245" t="s">
        <v>88</v>
      </c>
      <c r="AV550" s="13" t="s">
        <v>88</v>
      </c>
      <c r="AW550" s="13" t="s">
        <v>33</v>
      </c>
      <c r="AX550" s="13" t="s">
        <v>78</v>
      </c>
      <c r="AY550" s="245" t="s">
        <v>158</v>
      </c>
    </row>
    <row r="551" s="12" customFormat="1" ht="22.8" customHeight="1">
      <c r="A551" s="12"/>
      <c r="B551" s="201"/>
      <c r="C551" s="202"/>
      <c r="D551" s="203" t="s">
        <v>77</v>
      </c>
      <c r="E551" s="215" t="s">
        <v>819</v>
      </c>
      <c r="F551" s="215" t="s">
        <v>820</v>
      </c>
      <c r="G551" s="202"/>
      <c r="H551" s="202"/>
      <c r="I551" s="205"/>
      <c r="J551" s="216">
        <f>BK551</f>
        <v>0</v>
      </c>
      <c r="K551" s="202"/>
      <c r="L551" s="207"/>
      <c r="M551" s="208"/>
      <c r="N551" s="209"/>
      <c r="O551" s="209"/>
      <c r="P551" s="210">
        <f>SUM(P552:P553)</f>
        <v>0</v>
      </c>
      <c r="Q551" s="209"/>
      <c r="R551" s="210">
        <f>SUM(R552:R553)</f>
        <v>0</v>
      </c>
      <c r="S551" s="209"/>
      <c r="T551" s="211">
        <f>SUM(T552:T553)</f>
        <v>0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212" t="s">
        <v>86</v>
      </c>
      <c r="AT551" s="213" t="s">
        <v>77</v>
      </c>
      <c r="AU551" s="213" t="s">
        <v>86</v>
      </c>
      <c r="AY551" s="212" t="s">
        <v>158</v>
      </c>
      <c r="BK551" s="214">
        <f>SUM(BK552:BK553)</f>
        <v>0</v>
      </c>
    </row>
    <row r="552" s="2" customFormat="1" ht="21.75" customHeight="1">
      <c r="A552" s="37"/>
      <c r="B552" s="38"/>
      <c r="C552" s="217" t="s">
        <v>784</v>
      </c>
      <c r="D552" s="217" t="s">
        <v>160</v>
      </c>
      <c r="E552" s="218" t="s">
        <v>2163</v>
      </c>
      <c r="F552" s="219" t="s">
        <v>2164</v>
      </c>
      <c r="G552" s="220" t="s">
        <v>231</v>
      </c>
      <c r="H552" s="221">
        <v>164.374</v>
      </c>
      <c r="I552" s="222"/>
      <c r="J552" s="223">
        <f>ROUND(I552*H552,2)</f>
        <v>0</v>
      </c>
      <c r="K552" s="219" t="s">
        <v>164</v>
      </c>
      <c r="L552" s="43"/>
      <c r="M552" s="224" t="s">
        <v>1</v>
      </c>
      <c r="N552" s="225" t="s">
        <v>43</v>
      </c>
      <c r="O552" s="90"/>
      <c r="P552" s="226">
        <f>O552*H552</f>
        <v>0</v>
      </c>
      <c r="Q552" s="226">
        <v>0</v>
      </c>
      <c r="R552" s="226">
        <f>Q552*H552</f>
        <v>0</v>
      </c>
      <c r="S552" s="226">
        <v>0</v>
      </c>
      <c r="T552" s="227">
        <f>S552*H552</f>
        <v>0</v>
      </c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R552" s="228" t="s">
        <v>165</v>
      </c>
      <c r="AT552" s="228" t="s">
        <v>160</v>
      </c>
      <c r="AU552" s="228" t="s">
        <v>88</v>
      </c>
      <c r="AY552" s="16" t="s">
        <v>158</v>
      </c>
      <c r="BE552" s="229">
        <f>IF(N552="základní",J552,0)</f>
        <v>0</v>
      </c>
      <c r="BF552" s="229">
        <f>IF(N552="snížená",J552,0)</f>
        <v>0</v>
      </c>
      <c r="BG552" s="229">
        <f>IF(N552="zákl. přenesená",J552,0)</f>
        <v>0</v>
      </c>
      <c r="BH552" s="229">
        <f>IF(N552="sníž. přenesená",J552,0)</f>
        <v>0</v>
      </c>
      <c r="BI552" s="229">
        <f>IF(N552="nulová",J552,0)</f>
        <v>0</v>
      </c>
      <c r="BJ552" s="16" t="s">
        <v>86</v>
      </c>
      <c r="BK552" s="229">
        <f>ROUND(I552*H552,2)</f>
        <v>0</v>
      </c>
      <c r="BL552" s="16" t="s">
        <v>165</v>
      </c>
      <c r="BM552" s="228" t="s">
        <v>2165</v>
      </c>
    </row>
    <row r="553" s="2" customFormat="1">
      <c r="A553" s="37"/>
      <c r="B553" s="38"/>
      <c r="C553" s="39"/>
      <c r="D553" s="230" t="s">
        <v>167</v>
      </c>
      <c r="E553" s="39"/>
      <c r="F553" s="231" t="s">
        <v>2166</v>
      </c>
      <c r="G553" s="39"/>
      <c r="H553" s="39"/>
      <c r="I553" s="232"/>
      <c r="J553" s="39"/>
      <c r="K553" s="39"/>
      <c r="L553" s="43"/>
      <c r="M553" s="233"/>
      <c r="N553" s="234"/>
      <c r="O553" s="90"/>
      <c r="P553" s="90"/>
      <c r="Q553" s="90"/>
      <c r="R553" s="90"/>
      <c r="S553" s="90"/>
      <c r="T553" s="91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T553" s="16" t="s">
        <v>167</v>
      </c>
      <c r="AU553" s="16" t="s">
        <v>88</v>
      </c>
    </row>
    <row r="554" s="12" customFormat="1" ht="25.92" customHeight="1">
      <c r="A554" s="12"/>
      <c r="B554" s="201"/>
      <c r="C554" s="202"/>
      <c r="D554" s="203" t="s">
        <v>77</v>
      </c>
      <c r="E554" s="204" t="s">
        <v>826</v>
      </c>
      <c r="F554" s="204" t="s">
        <v>827</v>
      </c>
      <c r="G554" s="202"/>
      <c r="H554" s="202"/>
      <c r="I554" s="205"/>
      <c r="J554" s="206">
        <f>BK554</f>
        <v>0</v>
      </c>
      <c r="K554" s="202"/>
      <c r="L554" s="207"/>
      <c r="M554" s="208"/>
      <c r="N554" s="209"/>
      <c r="O554" s="209"/>
      <c r="P554" s="210">
        <v>0</v>
      </c>
      <c r="Q554" s="209"/>
      <c r="R554" s="210">
        <v>0</v>
      </c>
      <c r="S554" s="209"/>
      <c r="T554" s="211"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12" t="s">
        <v>88</v>
      </c>
      <c r="AT554" s="213" t="s">
        <v>77</v>
      </c>
      <c r="AU554" s="213" t="s">
        <v>78</v>
      </c>
      <c r="AY554" s="212" t="s">
        <v>158</v>
      </c>
      <c r="BK554" s="214">
        <v>0</v>
      </c>
    </row>
    <row r="555" s="12" customFormat="1" ht="25.92" customHeight="1">
      <c r="A555" s="12"/>
      <c r="B555" s="201"/>
      <c r="C555" s="202"/>
      <c r="D555" s="203" t="s">
        <v>77</v>
      </c>
      <c r="E555" s="204" t="s">
        <v>255</v>
      </c>
      <c r="F555" s="204" t="s">
        <v>1195</v>
      </c>
      <c r="G555" s="202"/>
      <c r="H555" s="202"/>
      <c r="I555" s="205"/>
      <c r="J555" s="206">
        <f>BK555</f>
        <v>0</v>
      </c>
      <c r="K555" s="202"/>
      <c r="L555" s="207"/>
      <c r="M555" s="208"/>
      <c r="N555" s="209"/>
      <c r="O555" s="209"/>
      <c r="P555" s="210">
        <f>P556</f>
        <v>0</v>
      </c>
      <c r="Q555" s="209"/>
      <c r="R555" s="210">
        <f>R556</f>
        <v>20.3978</v>
      </c>
      <c r="S555" s="209"/>
      <c r="T555" s="211">
        <f>T556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12" t="s">
        <v>176</v>
      </c>
      <c r="AT555" s="213" t="s">
        <v>77</v>
      </c>
      <c r="AU555" s="213" t="s">
        <v>78</v>
      </c>
      <c r="AY555" s="212" t="s">
        <v>158</v>
      </c>
      <c r="BK555" s="214">
        <f>BK556</f>
        <v>0</v>
      </c>
    </row>
    <row r="556" s="12" customFormat="1" ht="22.8" customHeight="1">
      <c r="A556" s="12"/>
      <c r="B556" s="201"/>
      <c r="C556" s="202"/>
      <c r="D556" s="203" t="s">
        <v>77</v>
      </c>
      <c r="E556" s="215" t="s">
        <v>1218</v>
      </c>
      <c r="F556" s="215" t="s">
        <v>1219</v>
      </c>
      <c r="G556" s="202"/>
      <c r="H556" s="202"/>
      <c r="I556" s="205"/>
      <c r="J556" s="216">
        <f>BK556</f>
        <v>0</v>
      </c>
      <c r="K556" s="202"/>
      <c r="L556" s="207"/>
      <c r="M556" s="208"/>
      <c r="N556" s="209"/>
      <c r="O556" s="209"/>
      <c r="P556" s="210">
        <f>SUM(P557:P581)</f>
        <v>0</v>
      </c>
      <c r="Q556" s="209"/>
      <c r="R556" s="210">
        <f>SUM(R557:R581)</f>
        <v>20.3978</v>
      </c>
      <c r="S556" s="209"/>
      <c r="T556" s="211">
        <f>SUM(T557:T581)</f>
        <v>0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212" t="s">
        <v>176</v>
      </c>
      <c r="AT556" s="213" t="s">
        <v>77</v>
      </c>
      <c r="AU556" s="213" t="s">
        <v>86</v>
      </c>
      <c r="AY556" s="212" t="s">
        <v>158</v>
      </c>
      <c r="BK556" s="214">
        <f>SUM(BK557:BK581)</f>
        <v>0</v>
      </c>
    </row>
    <row r="557" s="2" customFormat="1" ht="16.5" customHeight="1">
      <c r="A557" s="37"/>
      <c r="B557" s="38"/>
      <c r="C557" s="217" t="s">
        <v>789</v>
      </c>
      <c r="D557" s="217" t="s">
        <v>160</v>
      </c>
      <c r="E557" s="218" t="s">
        <v>2168</v>
      </c>
      <c r="F557" s="219" t="s">
        <v>2169</v>
      </c>
      <c r="G557" s="220" t="s">
        <v>199</v>
      </c>
      <c r="H557" s="221">
        <v>100</v>
      </c>
      <c r="I557" s="222"/>
      <c r="J557" s="223">
        <f>ROUND(I557*H557,2)</f>
        <v>0</v>
      </c>
      <c r="K557" s="219" t="s">
        <v>164</v>
      </c>
      <c r="L557" s="43"/>
      <c r="M557" s="224" t="s">
        <v>1</v>
      </c>
      <c r="N557" s="225" t="s">
        <v>43</v>
      </c>
      <c r="O557" s="90"/>
      <c r="P557" s="226">
        <f>O557*H557</f>
        <v>0</v>
      </c>
      <c r="Q557" s="226">
        <v>0</v>
      </c>
      <c r="R557" s="226">
        <f>Q557*H557</f>
        <v>0</v>
      </c>
      <c r="S557" s="226">
        <v>0</v>
      </c>
      <c r="T557" s="227">
        <f>S557*H557</f>
        <v>0</v>
      </c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R557" s="228" t="s">
        <v>558</v>
      </c>
      <c r="AT557" s="228" t="s">
        <v>160</v>
      </c>
      <c r="AU557" s="228" t="s">
        <v>88</v>
      </c>
      <c r="AY557" s="16" t="s">
        <v>158</v>
      </c>
      <c r="BE557" s="229">
        <f>IF(N557="základní",J557,0)</f>
        <v>0</v>
      </c>
      <c r="BF557" s="229">
        <f>IF(N557="snížená",J557,0)</f>
        <v>0</v>
      </c>
      <c r="BG557" s="229">
        <f>IF(N557="zákl. přenesená",J557,0)</f>
        <v>0</v>
      </c>
      <c r="BH557" s="229">
        <f>IF(N557="sníž. přenesená",J557,0)</f>
        <v>0</v>
      </c>
      <c r="BI557" s="229">
        <f>IF(N557="nulová",J557,0)</f>
        <v>0</v>
      </c>
      <c r="BJ557" s="16" t="s">
        <v>86</v>
      </c>
      <c r="BK557" s="229">
        <f>ROUND(I557*H557,2)</f>
        <v>0</v>
      </c>
      <c r="BL557" s="16" t="s">
        <v>558</v>
      </c>
      <c r="BM557" s="228" t="s">
        <v>2170</v>
      </c>
    </row>
    <row r="558" s="2" customFormat="1">
      <c r="A558" s="37"/>
      <c r="B558" s="38"/>
      <c r="C558" s="39"/>
      <c r="D558" s="230" t="s">
        <v>167</v>
      </c>
      <c r="E558" s="39"/>
      <c r="F558" s="231" t="s">
        <v>2171</v>
      </c>
      <c r="G558" s="39"/>
      <c r="H558" s="39"/>
      <c r="I558" s="232"/>
      <c r="J558" s="39"/>
      <c r="K558" s="39"/>
      <c r="L558" s="43"/>
      <c r="M558" s="233"/>
      <c r="N558" s="234"/>
      <c r="O558" s="90"/>
      <c r="P558" s="90"/>
      <c r="Q558" s="90"/>
      <c r="R558" s="90"/>
      <c r="S558" s="90"/>
      <c r="T558" s="91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T558" s="16" t="s">
        <v>167</v>
      </c>
      <c r="AU558" s="16" t="s">
        <v>88</v>
      </c>
    </row>
    <row r="559" s="14" customFormat="1">
      <c r="A559" s="14"/>
      <c r="B559" s="246"/>
      <c r="C559" s="247"/>
      <c r="D559" s="230" t="s">
        <v>169</v>
      </c>
      <c r="E559" s="248" t="s">
        <v>1</v>
      </c>
      <c r="F559" s="249" t="s">
        <v>2386</v>
      </c>
      <c r="G559" s="247"/>
      <c r="H559" s="248" t="s">
        <v>1</v>
      </c>
      <c r="I559" s="250"/>
      <c r="J559" s="247"/>
      <c r="K559" s="247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169</v>
      </c>
      <c r="AU559" s="255" t="s">
        <v>88</v>
      </c>
      <c r="AV559" s="14" t="s">
        <v>86</v>
      </c>
      <c r="AW559" s="14" t="s">
        <v>33</v>
      </c>
      <c r="AX559" s="14" t="s">
        <v>78</v>
      </c>
      <c r="AY559" s="255" t="s">
        <v>158</v>
      </c>
    </row>
    <row r="560" s="13" customFormat="1">
      <c r="A560" s="13"/>
      <c r="B560" s="235"/>
      <c r="C560" s="236"/>
      <c r="D560" s="230" t="s">
        <v>169</v>
      </c>
      <c r="E560" s="237" t="s">
        <v>1</v>
      </c>
      <c r="F560" s="238" t="s">
        <v>2355</v>
      </c>
      <c r="G560" s="236"/>
      <c r="H560" s="239">
        <v>100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169</v>
      </c>
      <c r="AU560" s="245" t="s">
        <v>88</v>
      </c>
      <c r="AV560" s="13" t="s">
        <v>88</v>
      </c>
      <c r="AW560" s="13" t="s">
        <v>33</v>
      </c>
      <c r="AX560" s="13" t="s">
        <v>78</v>
      </c>
      <c r="AY560" s="245" t="s">
        <v>158</v>
      </c>
    </row>
    <row r="561" s="2" customFormat="1" ht="16.5" customHeight="1">
      <c r="A561" s="37"/>
      <c r="B561" s="38"/>
      <c r="C561" s="217" t="s">
        <v>796</v>
      </c>
      <c r="D561" s="217" t="s">
        <v>160</v>
      </c>
      <c r="E561" s="218" t="s">
        <v>2177</v>
      </c>
      <c r="F561" s="219" t="s">
        <v>2178</v>
      </c>
      <c r="G561" s="220" t="s">
        <v>163</v>
      </c>
      <c r="H561" s="221">
        <v>35</v>
      </c>
      <c r="I561" s="222"/>
      <c r="J561" s="223">
        <f>ROUND(I561*H561,2)</f>
        <v>0</v>
      </c>
      <c r="K561" s="219" t="s">
        <v>164</v>
      </c>
      <c r="L561" s="43"/>
      <c r="M561" s="224" t="s">
        <v>1</v>
      </c>
      <c r="N561" s="225" t="s">
        <v>43</v>
      </c>
      <c r="O561" s="90"/>
      <c r="P561" s="226">
        <f>O561*H561</f>
        <v>0</v>
      </c>
      <c r="Q561" s="226">
        <v>0</v>
      </c>
      <c r="R561" s="226">
        <f>Q561*H561</f>
        <v>0</v>
      </c>
      <c r="S561" s="226">
        <v>0</v>
      </c>
      <c r="T561" s="227">
        <f>S561*H561</f>
        <v>0</v>
      </c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R561" s="228" t="s">
        <v>558</v>
      </c>
      <c r="AT561" s="228" t="s">
        <v>160</v>
      </c>
      <c r="AU561" s="228" t="s">
        <v>88</v>
      </c>
      <c r="AY561" s="16" t="s">
        <v>158</v>
      </c>
      <c r="BE561" s="229">
        <f>IF(N561="základní",J561,0)</f>
        <v>0</v>
      </c>
      <c r="BF561" s="229">
        <f>IF(N561="snížená",J561,0)</f>
        <v>0</v>
      </c>
      <c r="BG561" s="229">
        <f>IF(N561="zákl. přenesená",J561,0)</f>
        <v>0</v>
      </c>
      <c r="BH561" s="229">
        <f>IF(N561="sníž. přenesená",J561,0)</f>
        <v>0</v>
      </c>
      <c r="BI561" s="229">
        <f>IF(N561="nulová",J561,0)</f>
        <v>0</v>
      </c>
      <c r="BJ561" s="16" t="s">
        <v>86</v>
      </c>
      <c r="BK561" s="229">
        <f>ROUND(I561*H561,2)</f>
        <v>0</v>
      </c>
      <c r="BL561" s="16" t="s">
        <v>558</v>
      </c>
      <c r="BM561" s="228" t="s">
        <v>2179</v>
      </c>
    </row>
    <row r="562" s="2" customFormat="1">
      <c r="A562" s="37"/>
      <c r="B562" s="38"/>
      <c r="C562" s="39"/>
      <c r="D562" s="230" t="s">
        <v>167</v>
      </c>
      <c r="E562" s="39"/>
      <c r="F562" s="231" t="s">
        <v>2180</v>
      </c>
      <c r="G562" s="39"/>
      <c r="H562" s="39"/>
      <c r="I562" s="232"/>
      <c r="J562" s="39"/>
      <c r="K562" s="39"/>
      <c r="L562" s="43"/>
      <c r="M562" s="233"/>
      <c r="N562" s="234"/>
      <c r="O562" s="90"/>
      <c r="P562" s="90"/>
      <c r="Q562" s="90"/>
      <c r="R562" s="90"/>
      <c r="S562" s="90"/>
      <c r="T562" s="91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T562" s="16" t="s">
        <v>167</v>
      </c>
      <c r="AU562" s="16" t="s">
        <v>88</v>
      </c>
    </row>
    <row r="563" s="14" customFormat="1">
      <c r="A563" s="14"/>
      <c r="B563" s="246"/>
      <c r="C563" s="247"/>
      <c r="D563" s="230" t="s">
        <v>169</v>
      </c>
      <c r="E563" s="248" t="s">
        <v>1</v>
      </c>
      <c r="F563" s="249" t="s">
        <v>2387</v>
      </c>
      <c r="G563" s="247"/>
      <c r="H563" s="248" t="s">
        <v>1</v>
      </c>
      <c r="I563" s="250"/>
      <c r="J563" s="247"/>
      <c r="K563" s="247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169</v>
      </c>
      <c r="AU563" s="255" t="s">
        <v>88</v>
      </c>
      <c r="AV563" s="14" t="s">
        <v>86</v>
      </c>
      <c r="AW563" s="14" t="s">
        <v>33</v>
      </c>
      <c r="AX563" s="14" t="s">
        <v>78</v>
      </c>
      <c r="AY563" s="255" t="s">
        <v>158</v>
      </c>
    </row>
    <row r="564" s="13" customFormat="1">
      <c r="A564" s="13"/>
      <c r="B564" s="235"/>
      <c r="C564" s="236"/>
      <c r="D564" s="230" t="s">
        <v>169</v>
      </c>
      <c r="E564" s="237" t="s">
        <v>1</v>
      </c>
      <c r="F564" s="238" t="s">
        <v>2388</v>
      </c>
      <c r="G564" s="236"/>
      <c r="H564" s="239">
        <v>35</v>
      </c>
      <c r="I564" s="240"/>
      <c r="J564" s="236"/>
      <c r="K564" s="236"/>
      <c r="L564" s="241"/>
      <c r="M564" s="242"/>
      <c r="N564" s="243"/>
      <c r="O564" s="243"/>
      <c r="P564" s="243"/>
      <c r="Q564" s="243"/>
      <c r="R564" s="243"/>
      <c r="S564" s="243"/>
      <c r="T564" s="24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5" t="s">
        <v>169</v>
      </c>
      <c r="AU564" s="245" t="s">
        <v>88</v>
      </c>
      <c r="AV564" s="13" t="s">
        <v>88</v>
      </c>
      <c r="AW564" s="13" t="s">
        <v>33</v>
      </c>
      <c r="AX564" s="13" t="s">
        <v>78</v>
      </c>
      <c r="AY564" s="245" t="s">
        <v>158</v>
      </c>
    </row>
    <row r="565" s="2" customFormat="1" ht="16.5" customHeight="1">
      <c r="A565" s="37"/>
      <c r="B565" s="38"/>
      <c r="C565" s="217" t="s">
        <v>802</v>
      </c>
      <c r="D565" s="217" t="s">
        <v>160</v>
      </c>
      <c r="E565" s="218" t="s">
        <v>2184</v>
      </c>
      <c r="F565" s="219" t="s">
        <v>2185</v>
      </c>
      <c r="G565" s="220" t="s">
        <v>199</v>
      </c>
      <c r="H565" s="221">
        <v>100</v>
      </c>
      <c r="I565" s="222"/>
      <c r="J565" s="223">
        <f>ROUND(I565*H565,2)</f>
        <v>0</v>
      </c>
      <c r="K565" s="219" t="s">
        <v>164</v>
      </c>
      <c r="L565" s="43"/>
      <c r="M565" s="224" t="s">
        <v>1</v>
      </c>
      <c r="N565" s="225" t="s">
        <v>43</v>
      </c>
      <c r="O565" s="90"/>
      <c r="P565" s="226">
        <f>O565*H565</f>
        <v>0</v>
      </c>
      <c r="Q565" s="226">
        <v>0.20300000000000001</v>
      </c>
      <c r="R565" s="226">
        <f>Q565*H565</f>
        <v>20.300000000000001</v>
      </c>
      <c r="S565" s="226">
        <v>0</v>
      </c>
      <c r="T565" s="227">
        <f>S565*H565</f>
        <v>0</v>
      </c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R565" s="228" t="s">
        <v>558</v>
      </c>
      <c r="AT565" s="228" t="s">
        <v>160</v>
      </c>
      <c r="AU565" s="228" t="s">
        <v>88</v>
      </c>
      <c r="AY565" s="16" t="s">
        <v>158</v>
      </c>
      <c r="BE565" s="229">
        <f>IF(N565="základní",J565,0)</f>
        <v>0</v>
      </c>
      <c r="BF565" s="229">
        <f>IF(N565="snížená",J565,0)</f>
        <v>0</v>
      </c>
      <c r="BG565" s="229">
        <f>IF(N565="zákl. přenesená",J565,0)</f>
        <v>0</v>
      </c>
      <c r="BH565" s="229">
        <f>IF(N565="sníž. přenesená",J565,0)</f>
        <v>0</v>
      </c>
      <c r="BI565" s="229">
        <f>IF(N565="nulová",J565,0)</f>
        <v>0</v>
      </c>
      <c r="BJ565" s="16" t="s">
        <v>86</v>
      </c>
      <c r="BK565" s="229">
        <f>ROUND(I565*H565,2)</f>
        <v>0</v>
      </c>
      <c r="BL565" s="16" t="s">
        <v>558</v>
      </c>
      <c r="BM565" s="228" t="s">
        <v>2186</v>
      </c>
    </row>
    <row r="566" s="2" customFormat="1">
      <c r="A566" s="37"/>
      <c r="B566" s="38"/>
      <c r="C566" s="39"/>
      <c r="D566" s="230" t="s">
        <v>167</v>
      </c>
      <c r="E566" s="39"/>
      <c r="F566" s="231" t="s">
        <v>2187</v>
      </c>
      <c r="G566" s="39"/>
      <c r="H566" s="39"/>
      <c r="I566" s="232"/>
      <c r="J566" s="39"/>
      <c r="K566" s="39"/>
      <c r="L566" s="43"/>
      <c r="M566" s="233"/>
      <c r="N566" s="234"/>
      <c r="O566" s="90"/>
      <c r="P566" s="90"/>
      <c r="Q566" s="90"/>
      <c r="R566" s="90"/>
      <c r="S566" s="90"/>
      <c r="T566" s="91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T566" s="16" t="s">
        <v>167</v>
      </c>
      <c r="AU566" s="16" t="s">
        <v>88</v>
      </c>
    </row>
    <row r="567" s="14" customFormat="1">
      <c r="A567" s="14"/>
      <c r="B567" s="246"/>
      <c r="C567" s="247"/>
      <c r="D567" s="230" t="s">
        <v>169</v>
      </c>
      <c r="E567" s="248" t="s">
        <v>1</v>
      </c>
      <c r="F567" s="249" t="s">
        <v>2389</v>
      </c>
      <c r="G567" s="247"/>
      <c r="H567" s="248" t="s">
        <v>1</v>
      </c>
      <c r="I567" s="250"/>
      <c r="J567" s="247"/>
      <c r="K567" s="247"/>
      <c r="L567" s="251"/>
      <c r="M567" s="252"/>
      <c r="N567" s="253"/>
      <c r="O567" s="253"/>
      <c r="P567" s="253"/>
      <c r="Q567" s="253"/>
      <c r="R567" s="253"/>
      <c r="S567" s="253"/>
      <c r="T567" s="25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5" t="s">
        <v>169</v>
      </c>
      <c r="AU567" s="255" t="s">
        <v>88</v>
      </c>
      <c r="AV567" s="14" t="s">
        <v>86</v>
      </c>
      <c r="AW567" s="14" t="s">
        <v>33</v>
      </c>
      <c r="AX567" s="14" t="s">
        <v>78</v>
      </c>
      <c r="AY567" s="255" t="s">
        <v>158</v>
      </c>
    </row>
    <row r="568" s="13" customFormat="1">
      <c r="A568" s="13"/>
      <c r="B568" s="235"/>
      <c r="C568" s="236"/>
      <c r="D568" s="230" t="s">
        <v>169</v>
      </c>
      <c r="E568" s="237" t="s">
        <v>1</v>
      </c>
      <c r="F568" s="238" t="s">
        <v>2355</v>
      </c>
      <c r="G568" s="236"/>
      <c r="H568" s="239">
        <v>100</v>
      </c>
      <c r="I568" s="240"/>
      <c r="J568" s="236"/>
      <c r="K568" s="236"/>
      <c r="L568" s="241"/>
      <c r="M568" s="242"/>
      <c r="N568" s="243"/>
      <c r="O568" s="243"/>
      <c r="P568" s="243"/>
      <c r="Q568" s="243"/>
      <c r="R568" s="243"/>
      <c r="S568" s="243"/>
      <c r="T568" s="24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5" t="s">
        <v>169</v>
      </c>
      <c r="AU568" s="245" t="s">
        <v>88</v>
      </c>
      <c r="AV568" s="13" t="s">
        <v>88</v>
      </c>
      <c r="AW568" s="13" t="s">
        <v>33</v>
      </c>
      <c r="AX568" s="13" t="s">
        <v>78</v>
      </c>
      <c r="AY568" s="245" t="s">
        <v>158</v>
      </c>
    </row>
    <row r="569" s="2" customFormat="1" ht="16.5" customHeight="1">
      <c r="A569" s="37"/>
      <c r="B569" s="38"/>
      <c r="C569" s="217" t="s">
        <v>808</v>
      </c>
      <c r="D569" s="217" t="s">
        <v>160</v>
      </c>
      <c r="E569" s="218" t="s">
        <v>559</v>
      </c>
      <c r="F569" s="219" t="s">
        <v>560</v>
      </c>
      <c r="G569" s="220" t="s">
        <v>199</v>
      </c>
      <c r="H569" s="221">
        <v>100</v>
      </c>
      <c r="I569" s="222"/>
      <c r="J569" s="223">
        <f>ROUND(I569*H569,2)</f>
        <v>0</v>
      </c>
      <c r="K569" s="219" t="s">
        <v>164</v>
      </c>
      <c r="L569" s="43"/>
      <c r="M569" s="224" t="s">
        <v>1</v>
      </c>
      <c r="N569" s="225" t="s">
        <v>43</v>
      </c>
      <c r="O569" s="90"/>
      <c r="P569" s="226">
        <f>O569*H569</f>
        <v>0</v>
      </c>
      <c r="Q569" s="226">
        <v>0.00012</v>
      </c>
      <c r="R569" s="226">
        <f>Q569*H569</f>
        <v>0.012</v>
      </c>
      <c r="S569" s="226">
        <v>0</v>
      </c>
      <c r="T569" s="227">
        <f>S569*H569</f>
        <v>0</v>
      </c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R569" s="228" t="s">
        <v>558</v>
      </c>
      <c r="AT569" s="228" t="s">
        <v>160</v>
      </c>
      <c r="AU569" s="228" t="s">
        <v>88</v>
      </c>
      <c r="AY569" s="16" t="s">
        <v>158</v>
      </c>
      <c r="BE569" s="229">
        <f>IF(N569="základní",J569,0)</f>
        <v>0</v>
      </c>
      <c r="BF569" s="229">
        <f>IF(N569="snížená",J569,0)</f>
        <v>0</v>
      </c>
      <c r="BG569" s="229">
        <f>IF(N569="zákl. přenesená",J569,0)</f>
        <v>0</v>
      </c>
      <c r="BH569" s="229">
        <f>IF(N569="sníž. přenesená",J569,0)</f>
        <v>0</v>
      </c>
      <c r="BI569" s="229">
        <f>IF(N569="nulová",J569,0)</f>
        <v>0</v>
      </c>
      <c r="BJ569" s="16" t="s">
        <v>86</v>
      </c>
      <c r="BK569" s="229">
        <f>ROUND(I569*H569,2)</f>
        <v>0</v>
      </c>
      <c r="BL569" s="16" t="s">
        <v>558</v>
      </c>
      <c r="BM569" s="228" t="s">
        <v>2190</v>
      </c>
    </row>
    <row r="570" s="2" customFormat="1">
      <c r="A570" s="37"/>
      <c r="B570" s="38"/>
      <c r="C570" s="39"/>
      <c r="D570" s="230" t="s">
        <v>167</v>
      </c>
      <c r="E570" s="39"/>
      <c r="F570" s="231" t="s">
        <v>562</v>
      </c>
      <c r="G570" s="39"/>
      <c r="H570" s="39"/>
      <c r="I570" s="232"/>
      <c r="J570" s="39"/>
      <c r="K570" s="39"/>
      <c r="L570" s="43"/>
      <c r="M570" s="233"/>
      <c r="N570" s="234"/>
      <c r="O570" s="90"/>
      <c r="P570" s="90"/>
      <c r="Q570" s="90"/>
      <c r="R570" s="90"/>
      <c r="S570" s="90"/>
      <c r="T570" s="91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T570" s="16" t="s">
        <v>167</v>
      </c>
      <c r="AU570" s="16" t="s">
        <v>88</v>
      </c>
    </row>
    <row r="571" s="14" customFormat="1">
      <c r="A571" s="14"/>
      <c r="B571" s="246"/>
      <c r="C571" s="247"/>
      <c r="D571" s="230" t="s">
        <v>169</v>
      </c>
      <c r="E571" s="248" t="s">
        <v>1</v>
      </c>
      <c r="F571" s="249" t="s">
        <v>2390</v>
      </c>
      <c r="G571" s="247"/>
      <c r="H571" s="248" t="s">
        <v>1</v>
      </c>
      <c r="I571" s="250"/>
      <c r="J571" s="247"/>
      <c r="K571" s="247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169</v>
      </c>
      <c r="AU571" s="255" t="s">
        <v>88</v>
      </c>
      <c r="AV571" s="14" t="s">
        <v>86</v>
      </c>
      <c r="AW571" s="14" t="s">
        <v>33</v>
      </c>
      <c r="AX571" s="14" t="s">
        <v>78</v>
      </c>
      <c r="AY571" s="255" t="s">
        <v>158</v>
      </c>
    </row>
    <row r="572" s="13" customFormat="1">
      <c r="A572" s="13"/>
      <c r="B572" s="235"/>
      <c r="C572" s="236"/>
      <c r="D572" s="230" t="s">
        <v>169</v>
      </c>
      <c r="E572" s="237" t="s">
        <v>1</v>
      </c>
      <c r="F572" s="238" t="s">
        <v>2355</v>
      </c>
      <c r="G572" s="236"/>
      <c r="H572" s="239">
        <v>100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5" t="s">
        <v>169</v>
      </c>
      <c r="AU572" s="245" t="s">
        <v>88</v>
      </c>
      <c r="AV572" s="13" t="s">
        <v>88</v>
      </c>
      <c r="AW572" s="13" t="s">
        <v>33</v>
      </c>
      <c r="AX572" s="13" t="s">
        <v>78</v>
      </c>
      <c r="AY572" s="245" t="s">
        <v>158</v>
      </c>
    </row>
    <row r="573" s="2" customFormat="1" ht="16.5" customHeight="1">
      <c r="A573" s="37"/>
      <c r="B573" s="38"/>
      <c r="C573" s="217" t="s">
        <v>814</v>
      </c>
      <c r="D573" s="217" t="s">
        <v>160</v>
      </c>
      <c r="E573" s="218" t="s">
        <v>2195</v>
      </c>
      <c r="F573" s="219" t="s">
        <v>2196</v>
      </c>
      <c r="G573" s="220" t="s">
        <v>199</v>
      </c>
      <c r="H573" s="221">
        <v>100</v>
      </c>
      <c r="I573" s="222"/>
      <c r="J573" s="223">
        <f>ROUND(I573*H573,2)</f>
        <v>0</v>
      </c>
      <c r="K573" s="219" t="s">
        <v>164</v>
      </c>
      <c r="L573" s="43"/>
      <c r="M573" s="224" t="s">
        <v>1</v>
      </c>
      <c r="N573" s="225" t="s">
        <v>43</v>
      </c>
      <c r="O573" s="90"/>
      <c r="P573" s="226">
        <f>O573*H573</f>
        <v>0</v>
      </c>
      <c r="Q573" s="226">
        <v>0</v>
      </c>
      <c r="R573" s="226">
        <f>Q573*H573</f>
        <v>0</v>
      </c>
      <c r="S573" s="226">
        <v>0</v>
      </c>
      <c r="T573" s="227">
        <f>S573*H573</f>
        <v>0</v>
      </c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R573" s="228" t="s">
        <v>558</v>
      </c>
      <c r="AT573" s="228" t="s">
        <v>160</v>
      </c>
      <c r="AU573" s="228" t="s">
        <v>88</v>
      </c>
      <c r="AY573" s="16" t="s">
        <v>158</v>
      </c>
      <c r="BE573" s="229">
        <f>IF(N573="základní",J573,0)</f>
        <v>0</v>
      </c>
      <c r="BF573" s="229">
        <f>IF(N573="snížená",J573,0)</f>
        <v>0</v>
      </c>
      <c r="BG573" s="229">
        <f>IF(N573="zákl. přenesená",J573,0)</f>
        <v>0</v>
      </c>
      <c r="BH573" s="229">
        <f>IF(N573="sníž. přenesená",J573,0)</f>
        <v>0</v>
      </c>
      <c r="BI573" s="229">
        <f>IF(N573="nulová",J573,0)</f>
        <v>0</v>
      </c>
      <c r="BJ573" s="16" t="s">
        <v>86</v>
      </c>
      <c r="BK573" s="229">
        <f>ROUND(I573*H573,2)</f>
        <v>0</v>
      </c>
      <c r="BL573" s="16" t="s">
        <v>558</v>
      </c>
      <c r="BM573" s="228" t="s">
        <v>2197</v>
      </c>
    </row>
    <row r="574" s="2" customFormat="1">
      <c r="A574" s="37"/>
      <c r="B574" s="38"/>
      <c r="C574" s="39"/>
      <c r="D574" s="230" t="s">
        <v>167</v>
      </c>
      <c r="E574" s="39"/>
      <c r="F574" s="231" t="s">
        <v>2198</v>
      </c>
      <c r="G574" s="39"/>
      <c r="H574" s="39"/>
      <c r="I574" s="232"/>
      <c r="J574" s="39"/>
      <c r="K574" s="39"/>
      <c r="L574" s="43"/>
      <c r="M574" s="233"/>
      <c r="N574" s="234"/>
      <c r="O574" s="90"/>
      <c r="P574" s="90"/>
      <c r="Q574" s="90"/>
      <c r="R574" s="90"/>
      <c r="S574" s="90"/>
      <c r="T574" s="91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T574" s="16" t="s">
        <v>167</v>
      </c>
      <c r="AU574" s="16" t="s">
        <v>88</v>
      </c>
    </row>
    <row r="575" s="14" customFormat="1">
      <c r="A575" s="14"/>
      <c r="B575" s="246"/>
      <c r="C575" s="247"/>
      <c r="D575" s="230" t="s">
        <v>169</v>
      </c>
      <c r="E575" s="248" t="s">
        <v>1</v>
      </c>
      <c r="F575" s="249" t="s">
        <v>2391</v>
      </c>
      <c r="G575" s="247"/>
      <c r="H575" s="248" t="s">
        <v>1</v>
      </c>
      <c r="I575" s="250"/>
      <c r="J575" s="247"/>
      <c r="K575" s="247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169</v>
      </c>
      <c r="AU575" s="255" t="s">
        <v>88</v>
      </c>
      <c r="AV575" s="14" t="s">
        <v>86</v>
      </c>
      <c r="AW575" s="14" t="s">
        <v>33</v>
      </c>
      <c r="AX575" s="14" t="s">
        <v>78</v>
      </c>
      <c r="AY575" s="255" t="s">
        <v>158</v>
      </c>
    </row>
    <row r="576" s="13" customFormat="1">
      <c r="A576" s="13"/>
      <c r="B576" s="235"/>
      <c r="C576" s="236"/>
      <c r="D576" s="230" t="s">
        <v>169</v>
      </c>
      <c r="E576" s="237" t="s">
        <v>1</v>
      </c>
      <c r="F576" s="238" t="s">
        <v>2355</v>
      </c>
      <c r="G576" s="236"/>
      <c r="H576" s="239">
        <v>100</v>
      </c>
      <c r="I576" s="240"/>
      <c r="J576" s="236"/>
      <c r="K576" s="236"/>
      <c r="L576" s="241"/>
      <c r="M576" s="242"/>
      <c r="N576" s="243"/>
      <c r="O576" s="243"/>
      <c r="P576" s="243"/>
      <c r="Q576" s="243"/>
      <c r="R576" s="243"/>
      <c r="S576" s="243"/>
      <c r="T576" s="24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5" t="s">
        <v>169</v>
      </c>
      <c r="AU576" s="245" t="s">
        <v>88</v>
      </c>
      <c r="AV576" s="13" t="s">
        <v>88</v>
      </c>
      <c r="AW576" s="13" t="s">
        <v>33</v>
      </c>
      <c r="AX576" s="13" t="s">
        <v>78</v>
      </c>
      <c r="AY576" s="245" t="s">
        <v>158</v>
      </c>
    </row>
    <row r="577" s="2" customFormat="1" ht="16.5" customHeight="1">
      <c r="A577" s="37"/>
      <c r="B577" s="38"/>
      <c r="C577" s="256" t="s">
        <v>821</v>
      </c>
      <c r="D577" s="256" t="s">
        <v>255</v>
      </c>
      <c r="E577" s="257" t="s">
        <v>2201</v>
      </c>
      <c r="F577" s="258" t="s">
        <v>2202</v>
      </c>
      <c r="G577" s="259" t="s">
        <v>199</v>
      </c>
      <c r="H577" s="260">
        <v>110</v>
      </c>
      <c r="I577" s="261"/>
      <c r="J577" s="262">
        <f>ROUND(I577*H577,2)</f>
        <v>0</v>
      </c>
      <c r="K577" s="258" t="s">
        <v>164</v>
      </c>
      <c r="L577" s="263"/>
      <c r="M577" s="264" t="s">
        <v>1</v>
      </c>
      <c r="N577" s="265" t="s">
        <v>43</v>
      </c>
      <c r="O577" s="90"/>
      <c r="P577" s="226">
        <f>O577*H577</f>
        <v>0</v>
      </c>
      <c r="Q577" s="226">
        <v>0.00077999999999999999</v>
      </c>
      <c r="R577" s="226">
        <f>Q577*H577</f>
        <v>0.085800000000000001</v>
      </c>
      <c r="S577" s="226">
        <v>0</v>
      </c>
      <c r="T577" s="227">
        <f>S577*H577</f>
        <v>0</v>
      </c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R577" s="228" t="s">
        <v>935</v>
      </c>
      <c r="AT577" s="228" t="s">
        <v>255</v>
      </c>
      <c r="AU577" s="228" t="s">
        <v>88</v>
      </c>
      <c r="AY577" s="16" t="s">
        <v>158</v>
      </c>
      <c r="BE577" s="229">
        <f>IF(N577="základní",J577,0)</f>
        <v>0</v>
      </c>
      <c r="BF577" s="229">
        <f>IF(N577="snížená",J577,0)</f>
        <v>0</v>
      </c>
      <c r="BG577" s="229">
        <f>IF(N577="zákl. přenesená",J577,0)</f>
        <v>0</v>
      </c>
      <c r="BH577" s="229">
        <f>IF(N577="sníž. přenesená",J577,0)</f>
        <v>0</v>
      </c>
      <c r="BI577" s="229">
        <f>IF(N577="nulová",J577,0)</f>
        <v>0</v>
      </c>
      <c r="BJ577" s="16" t="s">
        <v>86</v>
      </c>
      <c r="BK577" s="229">
        <f>ROUND(I577*H577,2)</f>
        <v>0</v>
      </c>
      <c r="BL577" s="16" t="s">
        <v>935</v>
      </c>
      <c r="BM577" s="228" t="s">
        <v>2203</v>
      </c>
    </row>
    <row r="578" s="2" customFormat="1">
      <c r="A578" s="37"/>
      <c r="B578" s="38"/>
      <c r="C578" s="39"/>
      <c r="D578" s="230" t="s">
        <v>167</v>
      </c>
      <c r="E578" s="39"/>
      <c r="F578" s="231" t="s">
        <v>2202</v>
      </c>
      <c r="G578" s="39"/>
      <c r="H578" s="39"/>
      <c r="I578" s="232"/>
      <c r="J578" s="39"/>
      <c r="K578" s="39"/>
      <c r="L578" s="43"/>
      <c r="M578" s="233"/>
      <c r="N578" s="234"/>
      <c r="O578" s="90"/>
      <c r="P578" s="90"/>
      <c r="Q578" s="90"/>
      <c r="R578" s="90"/>
      <c r="S578" s="90"/>
      <c r="T578" s="91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T578" s="16" t="s">
        <v>167</v>
      </c>
      <c r="AU578" s="16" t="s">
        <v>88</v>
      </c>
    </row>
    <row r="579" s="14" customFormat="1">
      <c r="A579" s="14"/>
      <c r="B579" s="246"/>
      <c r="C579" s="247"/>
      <c r="D579" s="230" t="s">
        <v>169</v>
      </c>
      <c r="E579" s="248" t="s">
        <v>1</v>
      </c>
      <c r="F579" s="249" t="s">
        <v>2391</v>
      </c>
      <c r="G579" s="247"/>
      <c r="H579" s="248" t="s">
        <v>1</v>
      </c>
      <c r="I579" s="250"/>
      <c r="J579" s="247"/>
      <c r="K579" s="247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169</v>
      </c>
      <c r="AU579" s="255" t="s">
        <v>88</v>
      </c>
      <c r="AV579" s="14" t="s">
        <v>86</v>
      </c>
      <c r="AW579" s="14" t="s">
        <v>33</v>
      </c>
      <c r="AX579" s="14" t="s">
        <v>78</v>
      </c>
      <c r="AY579" s="255" t="s">
        <v>158</v>
      </c>
    </row>
    <row r="580" s="13" customFormat="1">
      <c r="A580" s="13"/>
      <c r="B580" s="235"/>
      <c r="C580" s="236"/>
      <c r="D580" s="230" t="s">
        <v>169</v>
      </c>
      <c r="E580" s="237" t="s">
        <v>1</v>
      </c>
      <c r="F580" s="238" t="s">
        <v>2355</v>
      </c>
      <c r="G580" s="236"/>
      <c r="H580" s="239">
        <v>100</v>
      </c>
      <c r="I580" s="240"/>
      <c r="J580" s="236"/>
      <c r="K580" s="236"/>
      <c r="L580" s="241"/>
      <c r="M580" s="242"/>
      <c r="N580" s="243"/>
      <c r="O580" s="243"/>
      <c r="P580" s="243"/>
      <c r="Q580" s="243"/>
      <c r="R580" s="243"/>
      <c r="S580" s="243"/>
      <c r="T580" s="24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5" t="s">
        <v>169</v>
      </c>
      <c r="AU580" s="245" t="s">
        <v>88</v>
      </c>
      <c r="AV580" s="13" t="s">
        <v>88</v>
      </c>
      <c r="AW580" s="13" t="s">
        <v>33</v>
      </c>
      <c r="AX580" s="13" t="s">
        <v>78</v>
      </c>
      <c r="AY580" s="245" t="s">
        <v>158</v>
      </c>
    </row>
    <row r="581" s="13" customFormat="1">
      <c r="A581" s="13"/>
      <c r="B581" s="235"/>
      <c r="C581" s="236"/>
      <c r="D581" s="230" t="s">
        <v>169</v>
      </c>
      <c r="E581" s="236"/>
      <c r="F581" s="238" t="s">
        <v>2392</v>
      </c>
      <c r="G581" s="236"/>
      <c r="H581" s="239">
        <v>110</v>
      </c>
      <c r="I581" s="240"/>
      <c r="J581" s="236"/>
      <c r="K581" s="236"/>
      <c r="L581" s="241"/>
      <c r="M581" s="271"/>
      <c r="N581" s="272"/>
      <c r="O581" s="272"/>
      <c r="P581" s="272"/>
      <c r="Q581" s="272"/>
      <c r="R581" s="272"/>
      <c r="S581" s="272"/>
      <c r="T581" s="27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5" t="s">
        <v>169</v>
      </c>
      <c r="AU581" s="245" t="s">
        <v>88</v>
      </c>
      <c r="AV581" s="13" t="s">
        <v>88</v>
      </c>
      <c r="AW581" s="13" t="s">
        <v>4</v>
      </c>
      <c r="AX581" s="13" t="s">
        <v>86</v>
      </c>
      <c r="AY581" s="245" t="s">
        <v>158</v>
      </c>
    </row>
    <row r="582" s="2" customFormat="1" ht="6.96" customHeight="1">
      <c r="A582" s="37"/>
      <c r="B582" s="65"/>
      <c r="C582" s="66"/>
      <c r="D582" s="66"/>
      <c r="E582" s="66"/>
      <c r="F582" s="66"/>
      <c r="G582" s="66"/>
      <c r="H582" s="66"/>
      <c r="I582" s="66"/>
      <c r="J582" s="66"/>
      <c r="K582" s="66"/>
      <c r="L582" s="43"/>
      <c r="M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</row>
  </sheetData>
  <sheetProtection sheet="1" autoFilter="0" formatColumns="0" formatRows="0" objects="1" scenarios="1" spinCount="100000" saltValue="gCUDtImieEzVv0uWwiApauRXhmjrQcTCSm4I44bRJOkjL/SyCWUx0Tj/bWcJcenx5yIdrRpiC+M8eR86qPpB7g==" hashValue="Q2sS8A8IzuUmtAX9Z3ilcgmGn8gNEzh4Mwtrbwwoz1Fkb2forrMtwE445iKILAhY9LiPJ06MFEOJEiv4bbL56A==" algorithmName="SHA-512" password="CC35"/>
  <autoFilter ref="C128:K58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hidden="1" s="1" customFormat="1" ht="24.96" customHeight="1">
      <c r="B4" s="19"/>
      <c r="D4" s="137" t="s">
        <v>110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>K.Vary, úpravy nástupních prostor a komunikací u Tržnice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111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2393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26. 3. 2020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28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">
        <v>32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">
        <v>35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59.25" customHeight="1">
      <c r="A27" s="144"/>
      <c r="B27" s="145"/>
      <c r="C27" s="144"/>
      <c r="D27" s="144"/>
      <c r="E27" s="146" t="s">
        <v>37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38</v>
      </c>
      <c r="E30" s="37"/>
      <c r="F30" s="37"/>
      <c r="G30" s="37"/>
      <c r="H30" s="37"/>
      <c r="I30" s="37"/>
      <c r="J30" s="150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40</v>
      </c>
      <c r="G32" s="37"/>
      <c r="H32" s="37"/>
      <c r="I32" s="151" t="s">
        <v>39</v>
      </c>
      <c r="J32" s="151" t="s">
        <v>41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42</v>
      </c>
      <c r="E33" s="139" t="s">
        <v>43</v>
      </c>
      <c r="F33" s="153">
        <f>ROUND((SUM(BE125:BE226)),  2)</f>
        <v>0</v>
      </c>
      <c r="G33" s="37"/>
      <c r="H33" s="37"/>
      <c r="I33" s="154">
        <v>0.20999999999999999</v>
      </c>
      <c r="J33" s="153">
        <f>ROUND(((SUM(BE125:BE226))*I33),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44</v>
      </c>
      <c r="F34" s="153">
        <f>ROUND((SUM(BF125:BF226)),  2)</f>
        <v>0</v>
      </c>
      <c r="G34" s="37"/>
      <c r="H34" s="37"/>
      <c r="I34" s="154">
        <v>0.14999999999999999</v>
      </c>
      <c r="J34" s="153">
        <f>ROUND(((SUM(BF125:BF226))*I34),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45</v>
      </c>
      <c r="F35" s="153">
        <f>ROUND((SUM(BG125:BG226)),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46</v>
      </c>
      <c r="F36" s="153">
        <f>ROUND((SUM(BH125:BH226)),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47</v>
      </c>
      <c r="F37" s="153">
        <f>ROUND((SUM(BI125:BI226)),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51</v>
      </c>
      <c r="E50" s="163"/>
      <c r="F50" s="163"/>
      <c r="G50" s="162" t="s">
        <v>52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53</v>
      </c>
      <c r="E61" s="165"/>
      <c r="F61" s="166" t="s">
        <v>54</v>
      </c>
      <c r="G61" s="164" t="s">
        <v>53</v>
      </c>
      <c r="H61" s="165"/>
      <c r="I61" s="165"/>
      <c r="J61" s="167" t="s">
        <v>54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55</v>
      </c>
      <c r="E65" s="168"/>
      <c r="F65" s="168"/>
      <c r="G65" s="162" t="s">
        <v>56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53</v>
      </c>
      <c r="E76" s="165"/>
      <c r="F76" s="166" t="s">
        <v>54</v>
      </c>
      <c r="G76" s="164" t="s">
        <v>53</v>
      </c>
      <c r="H76" s="165"/>
      <c r="I76" s="165"/>
      <c r="J76" s="167" t="s">
        <v>54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K.Vary, úpravy nástupních prostor a komunikací u Tržnice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101.1 - Komunikace - vyvolaná investice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Karlovy Vary</v>
      </c>
      <c r="G89" s="39"/>
      <c r="H89" s="39"/>
      <c r="I89" s="31" t="s">
        <v>23</v>
      </c>
      <c r="J89" s="78" t="str">
        <f>IF(J12="","",J12)</f>
        <v>26. 3. 2020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 xml:space="preserve"> </v>
      </c>
      <c r="G91" s="39"/>
      <c r="H91" s="39"/>
      <c r="I91" s="31" t="s">
        <v>31</v>
      </c>
      <c r="J91" s="35" t="str">
        <f>E21</f>
        <v>BPO spol.s r.o.Ostrov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>Jitka Durdíková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114</v>
      </c>
      <c r="D94" s="175"/>
      <c r="E94" s="175"/>
      <c r="F94" s="175"/>
      <c r="G94" s="175"/>
      <c r="H94" s="175"/>
      <c r="I94" s="175"/>
      <c r="J94" s="176" t="s">
        <v>115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116</v>
      </c>
      <c r="D96" s="39"/>
      <c r="E96" s="39"/>
      <c r="F96" s="39"/>
      <c r="G96" s="39"/>
      <c r="H96" s="39"/>
      <c r="I96" s="39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117</v>
      </c>
    </row>
    <row r="97" s="9" customFormat="1" ht="24.96" customHeight="1">
      <c r="A97" s="9"/>
      <c r="B97" s="178"/>
      <c r="C97" s="179"/>
      <c r="D97" s="180" t="s">
        <v>118</v>
      </c>
      <c r="E97" s="181"/>
      <c r="F97" s="181"/>
      <c r="G97" s="181"/>
      <c r="H97" s="181"/>
      <c r="I97" s="181"/>
      <c r="J97" s="182">
        <f>J126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119</v>
      </c>
      <c r="E98" s="187"/>
      <c r="F98" s="187"/>
      <c r="G98" s="187"/>
      <c r="H98" s="187"/>
      <c r="I98" s="187"/>
      <c r="J98" s="188">
        <f>J127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122</v>
      </c>
      <c r="E99" s="187"/>
      <c r="F99" s="187"/>
      <c r="G99" s="187"/>
      <c r="H99" s="187"/>
      <c r="I99" s="187"/>
      <c r="J99" s="188">
        <f>J165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125</v>
      </c>
      <c r="E100" s="187"/>
      <c r="F100" s="187"/>
      <c r="G100" s="187"/>
      <c r="H100" s="187"/>
      <c r="I100" s="187"/>
      <c r="J100" s="188">
        <f>J170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131</v>
      </c>
      <c r="E101" s="187"/>
      <c r="F101" s="187"/>
      <c r="G101" s="187"/>
      <c r="H101" s="187"/>
      <c r="I101" s="187"/>
      <c r="J101" s="188">
        <f>J201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132</v>
      </c>
      <c r="E102" s="187"/>
      <c r="F102" s="187"/>
      <c r="G102" s="187"/>
      <c r="H102" s="187"/>
      <c r="I102" s="187"/>
      <c r="J102" s="188">
        <f>J209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8"/>
      <c r="C103" s="179"/>
      <c r="D103" s="180" t="s">
        <v>133</v>
      </c>
      <c r="E103" s="181"/>
      <c r="F103" s="181"/>
      <c r="G103" s="181"/>
      <c r="H103" s="181"/>
      <c r="I103" s="181"/>
      <c r="J103" s="182">
        <f>J212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4"/>
      <c r="C104" s="185"/>
      <c r="D104" s="186" t="s">
        <v>136</v>
      </c>
      <c r="E104" s="187"/>
      <c r="F104" s="187"/>
      <c r="G104" s="187"/>
      <c r="H104" s="187"/>
      <c r="I104" s="187"/>
      <c r="J104" s="188">
        <f>J213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2394</v>
      </c>
      <c r="E105" s="187"/>
      <c r="F105" s="187"/>
      <c r="G105" s="187"/>
      <c r="H105" s="187"/>
      <c r="I105" s="187"/>
      <c r="J105" s="188">
        <f>J218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143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73" t="str">
        <f>E7</f>
        <v>K.Vary, úpravy nástupních prostor a komunikací u Tržnice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111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SO 101.1 - Komunikace - vyvolaná investice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21</v>
      </c>
      <c r="D119" s="39"/>
      <c r="E119" s="39"/>
      <c r="F119" s="26" t="str">
        <f>F12</f>
        <v>Karlovy Vary</v>
      </c>
      <c r="G119" s="39"/>
      <c r="H119" s="39"/>
      <c r="I119" s="31" t="s">
        <v>23</v>
      </c>
      <c r="J119" s="78" t="str">
        <f>IF(J12="","",J12)</f>
        <v>26. 3. 2020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25</v>
      </c>
      <c r="D121" s="39"/>
      <c r="E121" s="39"/>
      <c r="F121" s="26" t="str">
        <f>E15</f>
        <v xml:space="preserve"> </v>
      </c>
      <c r="G121" s="39"/>
      <c r="H121" s="39"/>
      <c r="I121" s="31" t="s">
        <v>31</v>
      </c>
      <c r="J121" s="35" t="str">
        <f>E21</f>
        <v>BPO spol.s r.o.Ostrov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29</v>
      </c>
      <c r="D122" s="39"/>
      <c r="E122" s="39"/>
      <c r="F122" s="26" t="str">
        <f>IF(E18="","",E18)</f>
        <v>Vyplň údaj</v>
      </c>
      <c r="G122" s="39"/>
      <c r="H122" s="39"/>
      <c r="I122" s="31" t="s">
        <v>34</v>
      </c>
      <c r="J122" s="35" t="str">
        <f>E24</f>
        <v>Jitka Durdíková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90"/>
      <c r="B124" s="191"/>
      <c r="C124" s="192" t="s">
        <v>144</v>
      </c>
      <c r="D124" s="193" t="s">
        <v>63</v>
      </c>
      <c r="E124" s="193" t="s">
        <v>59</v>
      </c>
      <c r="F124" s="193" t="s">
        <v>60</v>
      </c>
      <c r="G124" s="193" t="s">
        <v>145</v>
      </c>
      <c r="H124" s="193" t="s">
        <v>146</v>
      </c>
      <c r="I124" s="193" t="s">
        <v>147</v>
      </c>
      <c r="J124" s="193" t="s">
        <v>115</v>
      </c>
      <c r="K124" s="194" t="s">
        <v>148</v>
      </c>
      <c r="L124" s="195"/>
      <c r="M124" s="99" t="s">
        <v>1</v>
      </c>
      <c r="N124" s="100" t="s">
        <v>42</v>
      </c>
      <c r="O124" s="100" t="s">
        <v>149</v>
      </c>
      <c r="P124" s="100" t="s">
        <v>150</v>
      </c>
      <c r="Q124" s="100" t="s">
        <v>151</v>
      </c>
      <c r="R124" s="100" t="s">
        <v>152</v>
      </c>
      <c r="S124" s="100" t="s">
        <v>153</v>
      </c>
      <c r="T124" s="101" t="s">
        <v>154</v>
      </c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</row>
    <row r="125" s="2" customFormat="1" ht="22.8" customHeight="1">
      <c r="A125" s="37"/>
      <c r="B125" s="38"/>
      <c r="C125" s="106" t="s">
        <v>155</v>
      </c>
      <c r="D125" s="39"/>
      <c r="E125" s="39"/>
      <c r="F125" s="39"/>
      <c r="G125" s="39"/>
      <c r="H125" s="39"/>
      <c r="I125" s="39"/>
      <c r="J125" s="196">
        <f>BK125</f>
        <v>0</v>
      </c>
      <c r="K125" s="39"/>
      <c r="L125" s="43"/>
      <c r="M125" s="102"/>
      <c r="N125" s="197"/>
      <c r="O125" s="103"/>
      <c r="P125" s="198">
        <f>P126+P212</f>
        <v>0</v>
      </c>
      <c r="Q125" s="103"/>
      <c r="R125" s="198">
        <f>R126+R212</f>
        <v>32.947910299999997</v>
      </c>
      <c r="S125" s="103"/>
      <c r="T125" s="199">
        <f>T126+T212</f>
        <v>1.3104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77</v>
      </c>
      <c r="AU125" s="16" t="s">
        <v>117</v>
      </c>
      <c r="BK125" s="200">
        <f>BK126+BK212</f>
        <v>0</v>
      </c>
    </row>
    <row r="126" s="12" customFormat="1" ht="25.92" customHeight="1">
      <c r="A126" s="12"/>
      <c r="B126" s="201"/>
      <c r="C126" s="202"/>
      <c r="D126" s="203" t="s">
        <v>77</v>
      </c>
      <c r="E126" s="204" t="s">
        <v>156</v>
      </c>
      <c r="F126" s="204" t="s">
        <v>157</v>
      </c>
      <c r="G126" s="202"/>
      <c r="H126" s="202"/>
      <c r="I126" s="205"/>
      <c r="J126" s="206">
        <f>BK126</f>
        <v>0</v>
      </c>
      <c r="K126" s="202"/>
      <c r="L126" s="207"/>
      <c r="M126" s="208"/>
      <c r="N126" s="209"/>
      <c r="O126" s="209"/>
      <c r="P126" s="210">
        <f>P127+P165+P170+P201+P209</f>
        <v>0</v>
      </c>
      <c r="Q126" s="209"/>
      <c r="R126" s="210">
        <f>R127+R165+R170+R201+R209</f>
        <v>32.879150299999999</v>
      </c>
      <c r="S126" s="209"/>
      <c r="T126" s="211">
        <f>T127+T165+T170+T201+T209</f>
        <v>0.91499999999999992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86</v>
      </c>
      <c r="AT126" s="213" t="s">
        <v>77</v>
      </c>
      <c r="AU126" s="213" t="s">
        <v>78</v>
      </c>
      <c r="AY126" s="212" t="s">
        <v>158</v>
      </c>
      <c r="BK126" s="214">
        <f>BK127+BK165+BK170+BK201+BK209</f>
        <v>0</v>
      </c>
    </row>
    <row r="127" s="12" customFormat="1" ht="22.8" customHeight="1">
      <c r="A127" s="12"/>
      <c r="B127" s="201"/>
      <c r="C127" s="202"/>
      <c r="D127" s="203" t="s">
        <v>77</v>
      </c>
      <c r="E127" s="215" t="s">
        <v>86</v>
      </c>
      <c r="F127" s="215" t="s">
        <v>159</v>
      </c>
      <c r="G127" s="202"/>
      <c r="H127" s="202"/>
      <c r="I127" s="205"/>
      <c r="J127" s="216">
        <f>BK127</f>
        <v>0</v>
      </c>
      <c r="K127" s="202"/>
      <c r="L127" s="207"/>
      <c r="M127" s="208"/>
      <c r="N127" s="209"/>
      <c r="O127" s="209"/>
      <c r="P127" s="210">
        <f>SUM(P128:P164)</f>
        <v>0</v>
      </c>
      <c r="Q127" s="209"/>
      <c r="R127" s="210">
        <f>SUM(R128:R164)</f>
        <v>21.960000000000001</v>
      </c>
      <c r="S127" s="209"/>
      <c r="T127" s="211">
        <f>SUM(T128:T164)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86</v>
      </c>
      <c r="AT127" s="213" t="s">
        <v>77</v>
      </c>
      <c r="AU127" s="213" t="s">
        <v>86</v>
      </c>
      <c r="AY127" s="212" t="s">
        <v>158</v>
      </c>
      <c r="BK127" s="214">
        <f>SUM(BK128:BK164)</f>
        <v>0</v>
      </c>
    </row>
    <row r="128" s="2" customFormat="1" ht="21.75" customHeight="1">
      <c r="A128" s="37"/>
      <c r="B128" s="38"/>
      <c r="C128" s="217" t="s">
        <v>86</v>
      </c>
      <c r="D128" s="217" t="s">
        <v>160</v>
      </c>
      <c r="E128" s="218" t="s">
        <v>2395</v>
      </c>
      <c r="F128" s="219" t="s">
        <v>2396</v>
      </c>
      <c r="G128" s="220" t="s">
        <v>163</v>
      </c>
      <c r="H128" s="221">
        <v>32.939999999999998</v>
      </c>
      <c r="I128" s="222"/>
      <c r="J128" s="223">
        <f>ROUND(I128*H128,2)</f>
        <v>0</v>
      </c>
      <c r="K128" s="219" t="s">
        <v>164</v>
      </c>
      <c r="L128" s="43"/>
      <c r="M128" s="224" t="s">
        <v>1</v>
      </c>
      <c r="N128" s="225" t="s">
        <v>43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165</v>
      </c>
      <c r="AT128" s="228" t="s">
        <v>160</v>
      </c>
      <c r="AU128" s="228" t="s">
        <v>88</v>
      </c>
      <c r="AY128" s="16" t="s">
        <v>158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86</v>
      </c>
      <c r="BK128" s="229">
        <f>ROUND(I128*H128,2)</f>
        <v>0</v>
      </c>
      <c r="BL128" s="16" t="s">
        <v>165</v>
      </c>
      <c r="BM128" s="228" t="s">
        <v>2397</v>
      </c>
    </row>
    <row r="129" s="2" customFormat="1">
      <c r="A129" s="37"/>
      <c r="B129" s="38"/>
      <c r="C129" s="39"/>
      <c r="D129" s="230" t="s">
        <v>167</v>
      </c>
      <c r="E129" s="39"/>
      <c r="F129" s="231" t="s">
        <v>2398</v>
      </c>
      <c r="G129" s="39"/>
      <c r="H129" s="39"/>
      <c r="I129" s="232"/>
      <c r="J129" s="39"/>
      <c r="K129" s="39"/>
      <c r="L129" s="43"/>
      <c r="M129" s="233"/>
      <c r="N129" s="234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167</v>
      </c>
      <c r="AU129" s="16" t="s">
        <v>88</v>
      </c>
    </row>
    <row r="130" s="14" customFormat="1">
      <c r="A130" s="14"/>
      <c r="B130" s="246"/>
      <c r="C130" s="247"/>
      <c r="D130" s="230" t="s">
        <v>169</v>
      </c>
      <c r="E130" s="248" t="s">
        <v>1</v>
      </c>
      <c r="F130" s="249" t="s">
        <v>2399</v>
      </c>
      <c r="G130" s="247"/>
      <c r="H130" s="248" t="s">
        <v>1</v>
      </c>
      <c r="I130" s="250"/>
      <c r="J130" s="247"/>
      <c r="K130" s="247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169</v>
      </c>
      <c r="AU130" s="255" t="s">
        <v>88</v>
      </c>
      <c r="AV130" s="14" t="s">
        <v>86</v>
      </c>
      <c r="AW130" s="14" t="s">
        <v>33</v>
      </c>
      <c r="AX130" s="14" t="s">
        <v>78</v>
      </c>
      <c r="AY130" s="255" t="s">
        <v>158</v>
      </c>
    </row>
    <row r="131" s="13" customFormat="1">
      <c r="A131" s="13"/>
      <c r="B131" s="235"/>
      <c r="C131" s="236"/>
      <c r="D131" s="230" t="s">
        <v>169</v>
      </c>
      <c r="E131" s="237" t="s">
        <v>1</v>
      </c>
      <c r="F131" s="238" t="s">
        <v>2400</v>
      </c>
      <c r="G131" s="236"/>
      <c r="H131" s="239">
        <v>32.939999999999998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169</v>
      </c>
      <c r="AU131" s="245" t="s">
        <v>88</v>
      </c>
      <c r="AV131" s="13" t="s">
        <v>88</v>
      </c>
      <c r="AW131" s="13" t="s">
        <v>33</v>
      </c>
      <c r="AX131" s="13" t="s">
        <v>78</v>
      </c>
      <c r="AY131" s="245" t="s">
        <v>158</v>
      </c>
    </row>
    <row r="132" s="2" customFormat="1" ht="16.5" customHeight="1">
      <c r="A132" s="37"/>
      <c r="B132" s="38"/>
      <c r="C132" s="217" t="s">
        <v>88</v>
      </c>
      <c r="D132" s="217" t="s">
        <v>160</v>
      </c>
      <c r="E132" s="218" t="s">
        <v>1307</v>
      </c>
      <c r="F132" s="219" t="s">
        <v>1308</v>
      </c>
      <c r="G132" s="220" t="s">
        <v>163</v>
      </c>
      <c r="H132" s="221">
        <v>16.469999999999999</v>
      </c>
      <c r="I132" s="222"/>
      <c r="J132" s="223">
        <f>ROUND(I132*H132,2)</f>
        <v>0</v>
      </c>
      <c r="K132" s="219" t="s">
        <v>164</v>
      </c>
      <c r="L132" s="43"/>
      <c r="M132" s="224" t="s">
        <v>1</v>
      </c>
      <c r="N132" s="225" t="s">
        <v>43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165</v>
      </c>
      <c r="AT132" s="228" t="s">
        <v>160</v>
      </c>
      <c r="AU132" s="228" t="s">
        <v>88</v>
      </c>
      <c r="AY132" s="16" t="s">
        <v>158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86</v>
      </c>
      <c r="BK132" s="229">
        <f>ROUND(I132*H132,2)</f>
        <v>0</v>
      </c>
      <c r="BL132" s="16" t="s">
        <v>165</v>
      </c>
      <c r="BM132" s="228" t="s">
        <v>2401</v>
      </c>
    </row>
    <row r="133" s="2" customFormat="1">
      <c r="A133" s="37"/>
      <c r="B133" s="38"/>
      <c r="C133" s="39"/>
      <c r="D133" s="230" t="s">
        <v>167</v>
      </c>
      <c r="E133" s="39"/>
      <c r="F133" s="231" t="s">
        <v>1310</v>
      </c>
      <c r="G133" s="39"/>
      <c r="H133" s="39"/>
      <c r="I133" s="232"/>
      <c r="J133" s="39"/>
      <c r="K133" s="39"/>
      <c r="L133" s="43"/>
      <c r="M133" s="233"/>
      <c r="N133" s="234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167</v>
      </c>
      <c r="AU133" s="16" t="s">
        <v>88</v>
      </c>
    </row>
    <row r="134" s="14" customFormat="1">
      <c r="A134" s="14"/>
      <c r="B134" s="246"/>
      <c r="C134" s="247"/>
      <c r="D134" s="230" t="s">
        <v>169</v>
      </c>
      <c r="E134" s="248" t="s">
        <v>1</v>
      </c>
      <c r="F134" s="249" t="s">
        <v>2402</v>
      </c>
      <c r="G134" s="247"/>
      <c r="H134" s="248" t="s">
        <v>1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169</v>
      </c>
      <c r="AU134" s="255" t="s">
        <v>88</v>
      </c>
      <c r="AV134" s="14" t="s">
        <v>86</v>
      </c>
      <c r="AW134" s="14" t="s">
        <v>33</v>
      </c>
      <c r="AX134" s="14" t="s">
        <v>78</v>
      </c>
      <c r="AY134" s="255" t="s">
        <v>158</v>
      </c>
    </row>
    <row r="135" s="13" customFormat="1">
      <c r="A135" s="13"/>
      <c r="B135" s="235"/>
      <c r="C135" s="236"/>
      <c r="D135" s="230" t="s">
        <v>169</v>
      </c>
      <c r="E135" s="237" t="s">
        <v>1</v>
      </c>
      <c r="F135" s="238" t="s">
        <v>2403</v>
      </c>
      <c r="G135" s="236"/>
      <c r="H135" s="239">
        <v>16.469999999999999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169</v>
      </c>
      <c r="AU135" s="245" t="s">
        <v>88</v>
      </c>
      <c r="AV135" s="13" t="s">
        <v>88</v>
      </c>
      <c r="AW135" s="13" t="s">
        <v>33</v>
      </c>
      <c r="AX135" s="13" t="s">
        <v>78</v>
      </c>
      <c r="AY135" s="245" t="s">
        <v>158</v>
      </c>
    </row>
    <row r="136" s="2" customFormat="1" ht="16.5" customHeight="1">
      <c r="A136" s="37"/>
      <c r="B136" s="38"/>
      <c r="C136" s="217" t="s">
        <v>176</v>
      </c>
      <c r="D136" s="217" t="s">
        <v>160</v>
      </c>
      <c r="E136" s="218" t="s">
        <v>214</v>
      </c>
      <c r="F136" s="219" t="s">
        <v>215</v>
      </c>
      <c r="G136" s="220" t="s">
        <v>163</v>
      </c>
      <c r="H136" s="221">
        <v>49.409999999999997</v>
      </c>
      <c r="I136" s="222"/>
      <c r="J136" s="223">
        <f>ROUND(I136*H136,2)</f>
        <v>0</v>
      </c>
      <c r="K136" s="219" t="s">
        <v>164</v>
      </c>
      <c r="L136" s="43"/>
      <c r="M136" s="224" t="s">
        <v>1</v>
      </c>
      <c r="N136" s="225" t="s">
        <v>43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165</v>
      </c>
      <c r="AT136" s="228" t="s">
        <v>160</v>
      </c>
      <c r="AU136" s="228" t="s">
        <v>88</v>
      </c>
      <c r="AY136" s="16" t="s">
        <v>158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86</v>
      </c>
      <c r="BK136" s="229">
        <f>ROUND(I136*H136,2)</f>
        <v>0</v>
      </c>
      <c r="BL136" s="16" t="s">
        <v>165</v>
      </c>
      <c r="BM136" s="228" t="s">
        <v>2404</v>
      </c>
    </row>
    <row r="137" s="2" customFormat="1">
      <c r="A137" s="37"/>
      <c r="B137" s="38"/>
      <c r="C137" s="39"/>
      <c r="D137" s="230" t="s">
        <v>167</v>
      </c>
      <c r="E137" s="39"/>
      <c r="F137" s="231" t="s">
        <v>217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167</v>
      </c>
      <c r="AU137" s="16" t="s">
        <v>88</v>
      </c>
    </row>
    <row r="138" s="14" customFormat="1">
      <c r="A138" s="14"/>
      <c r="B138" s="246"/>
      <c r="C138" s="247"/>
      <c r="D138" s="230" t="s">
        <v>169</v>
      </c>
      <c r="E138" s="248" t="s">
        <v>1</v>
      </c>
      <c r="F138" s="249" t="s">
        <v>2405</v>
      </c>
      <c r="G138" s="247"/>
      <c r="H138" s="248" t="s">
        <v>1</v>
      </c>
      <c r="I138" s="250"/>
      <c r="J138" s="247"/>
      <c r="K138" s="247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169</v>
      </c>
      <c r="AU138" s="255" t="s">
        <v>88</v>
      </c>
      <c r="AV138" s="14" t="s">
        <v>86</v>
      </c>
      <c r="AW138" s="14" t="s">
        <v>33</v>
      </c>
      <c r="AX138" s="14" t="s">
        <v>78</v>
      </c>
      <c r="AY138" s="255" t="s">
        <v>158</v>
      </c>
    </row>
    <row r="139" s="13" customFormat="1">
      <c r="A139" s="13"/>
      <c r="B139" s="235"/>
      <c r="C139" s="236"/>
      <c r="D139" s="230" t="s">
        <v>169</v>
      </c>
      <c r="E139" s="237" t="s">
        <v>1</v>
      </c>
      <c r="F139" s="238" t="s">
        <v>2406</v>
      </c>
      <c r="G139" s="236"/>
      <c r="H139" s="239">
        <v>16.469999999999999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169</v>
      </c>
      <c r="AU139" s="245" t="s">
        <v>88</v>
      </c>
      <c r="AV139" s="13" t="s">
        <v>88</v>
      </c>
      <c r="AW139" s="13" t="s">
        <v>33</v>
      </c>
      <c r="AX139" s="13" t="s">
        <v>78</v>
      </c>
      <c r="AY139" s="245" t="s">
        <v>158</v>
      </c>
    </row>
    <row r="140" s="14" customFormat="1">
      <c r="A140" s="14"/>
      <c r="B140" s="246"/>
      <c r="C140" s="247"/>
      <c r="D140" s="230" t="s">
        <v>169</v>
      </c>
      <c r="E140" s="248" t="s">
        <v>1</v>
      </c>
      <c r="F140" s="249" t="s">
        <v>2407</v>
      </c>
      <c r="G140" s="247"/>
      <c r="H140" s="248" t="s">
        <v>1</v>
      </c>
      <c r="I140" s="250"/>
      <c r="J140" s="247"/>
      <c r="K140" s="247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169</v>
      </c>
      <c r="AU140" s="255" t="s">
        <v>88</v>
      </c>
      <c r="AV140" s="14" t="s">
        <v>86</v>
      </c>
      <c r="AW140" s="14" t="s">
        <v>33</v>
      </c>
      <c r="AX140" s="14" t="s">
        <v>78</v>
      </c>
      <c r="AY140" s="255" t="s">
        <v>158</v>
      </c>
    </row>
    <row r="141" s="13" customFormat="1">
      <c r="A141" s="13"/>
      <c r="B141" s="235"/>
      <c r="C141" s="236"/>
      <c r="D141" s="230" t="s">
        <v>169</v>
      </c>
      <c r="E141" s="237" t="s">
        <v>1</v>
      </c>
      <c r="F141" s="238" t="s">
        <v>2400</v>
      </c>
      <c r="G141" s="236"/>
      <c r="H141" s="239">
        <v>32.939999999999998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169</v>
      </c>
      <c r="AU141" s="245" t="s">
        <v>88</v>
      </c>
      <c r="AV141" s="13" t="s">
        <v>88</v>
      </c>
      <c r="AW141" s="13" t="s">
        <v>33</v>
      </c>
      <c r="AX141" s="13" t="s">
        <v>78</v>
      </c>
      <c r="AY141" s="245" t="s">
        <v>158</v>
      </c>
    </row>
    <row r="142" s="2" customFormat="1" ht="16.5" customHeight="1">
      <c r="A142" s="37"/>
      <c r="B142" s="38"/>
      <c r="C142" s="217" t="s">
        <v>165</v>
      </c>
      <c r="D142" s="217" t="s">
        <v>160</v>
      </c>
      <c r="E142" s="218" t="s">
        <v>265</v>
      </c>
      <c r="F142" s="219" t="s">
        <v>266</v>
      </c>
      <c r="G142" s="220" t="s">
        <v>163</v>
      </c>
      <c r="H142" s="221">
        <v>16.469999999999999</v>
      </c>
      <c r="I142" s="222"/>
      <c r="J142" s="223">
        <f>ROUND(I142*H142,2)</f>
        <v>0</v>
      </c>
      <c r="K142" s="219" t="s">
        <v>164</v>
      </c>
      <c r="L142" s="43"/>
      <c r="M142" s="224" t="s">
        <v>1</v>
      </c>
      <c r="N142" s="225" t="s">
        <v>43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165</v>
      </c>
      <c r="AT142" s="228" t="s">
        <v>160</v>
      </c>
      <c r="AU142" s="228" t="s">
        <v>88</v>
      </c>
      <c r="AY142" s="16" t="s">
        <v>158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86</v>
      </c>
      <c r="BK142" s="229">
        <f>ROUND(I142*H142,2)</f>
        <v>0</v>
      </c>
      <c r="BL142" s="16" t="s">
        <v>165</v>
      </c>
      <c r="BM142" s="228" t="s">
        <v>2408</v>
      </c>
    </row>
    <row r="143" s="2" customFormat="1">
      <c r="A143" s="37"/>
      <c r="B143" s="38"/>
      <c r="C143" s="39"/>
      <c r="D143" s="230" t="s">
        <v>167</v>
      </c>
      <c r="E143" s="39"/>
      <c r="F143" s="231" t="s">
        <v>268</v>
      </c>
      <c r="G143" s="39"/>
      <c r="H143" s="39"/>
      <c r="I143" s="232"/>
      <c r="J143" s="39"/>
      <c r="K143" s="39"/>
      <c r="L143" s="43"/>
      <c r="M143" s="233"/>
      <c r="N143" s="23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167</v>
      </c>
      <c r="AU143" s="16" t="s">
        <v>88</v>
      </c>
    </row>
    <row r="144" s="14" customFormat="1">
      <c r="A144" s="14"/>
      <c r="B144" s="246"/>
      <c r="C144" s="247"/>
      <c r="D144" s="230" t="s">
        <v>169</v>
      </c>
      <c r="E144" s="248" t="s">
        <v>1</v>
      </c>
      <c r="F144" s="249" t="s">
        <v>1370</v>
      </c>
      <c r="G144" s="247"/>
      <c r="H144" s="248" t="s">
        <v>1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169</v>
      </c>
      <c r="AU144" s="255" t="s">
        <v>88</v>
      </c>
      <c r="AV144" s="14" t="s">
        <v>86</v>
      </c>
      <c r="AW144" s="14" t="s">
        <v>33</v>
      </c>
      <c r="AX144" s="14" t="s">
        <v>78</v>
      </c>
      <c r="AY144" s="255" t="s">
        <v>158</v>
      </c>
    </row>
    <row r="145" s="13" customFormat="1">
      <c r="A145" s="13"/>
      <c r="B145" s="235"/>
      <c r="C145" s="236"/>
      <c r="D145" s="230" t="s">
        <v>169</v>
      </c>
      <c r="E145" s="237" t="s">
        <v>1</v>
      </c>
      <c r="F145" s="238" t="s">
        <v>2409</v>
      </c>
      <c r="G145" s="236"/>
      <c r="H145" s="239">
        <v>16.469999999999999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169</v>
      </c>
      <c r="AU145" s="245" t="s">
        <v>88</v>
      </c>
      <c r="AV145" s="13" t="s">
        <v>88</v>
      </c>
      <c r="AW145" s="13" t="s">
        <v>33</v>
      </c>
      <c r="AX145" s="13" t="s">
        <v>78</v>
      </c>
      <c r="AY145" s="245" t="s">
        <v>158</v>
      </c>
    </row>
    <row r="146" s="2" customFormat="1" ht="16.5" customHeight="1">
      <c r="A146" s="37"/>
      <c r="B146" s="38"/>
      <c r="C146" s="217" t="s">
        <v>188</v>
      </c>
      <c r="D146" s="217" t="s">
        <v>160</v>
      </c>
      <c r="E146" s="218" t="s">
        <v>229</v>
      </c>
      <c r="F146" s="219" t="s">
        <v>230</v>
      </c>
      <c r="G146" s="220" t="s">
        <v>231</v>
      </c>
      <c r="H146" s="221">
        <v>29.646000000000001</v>
      </c>
      <c r="I146" s="222"/>
      <c r="J146" s="223">
        <f>ROUND(I146*H146,2)</f>
        <v>0</v>
      </c>
      <c r="K146" s="219" t="s">
        <v>164</v>
      </c>
      <c r="L146" s="43"/>
      <c r="M146" s="224" t="s">
        <v>1</v>
      </c>
      <c r="N146" s="225" t="s">
        <v>43</v>
      </c>
      <c r="O146" s="9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165</v>
      </c>
      <c r="AT146" s="228" t="s">
        <v>160</v>
      </c>
      <c r="AU146" s="228" t="s">
        <v>88</v>
      </c>
      <c r="AY146" s="16" t="s">
        <v>158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86</v>
      </c>
      <c r="BK146" s="229">
        <f>ROUND(I146*H146,2)</f>
        <v>0</v>
      </c>
      <c r="BL146" s="16" t="s">
        <v>165</v>
      </c>
      <c r="BM146" s="228" t="s">
        <v>2410</v>
      </c>
    </row>
    <row r="147" s="2" customFormat="1">
      <c r="A147" s="37"/>
      <c r="B147" s="38"/>
      <c r="C147" s="39"/>
      <c r="D147" s="230" t="s">
        <v>167</v>
      </c>
      <c r="E147" s="39"/>
      <c r="F147" s="231" t="s">
        <v>233</v>
      </c>
      <c r="G147" s="39"/>
      <c r="H147" s="39"/>
      <c r="I147" s="232"/>
      <c r="J147" s="39"/>
      <c r="K147" s="39"/>
      <c r="L147" s="43"/>
      <c r="M147" s="233"/>
      <c r="N147" s="234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167</v>
      </c>
      <c r="AU147" s="16" t="s">
        <v>88</v>
      </c>
    </row>
    <row r="148" s="14" customFormat="1">
      <c r="A148" s="14"/>
      <c r="B148" s="246"/>
      <c r="C148" s="247"/>
      <c r="D148" s="230" t="s">
        <v>169</v>
      </c>
      <c r="E148" s="248" t="s">
        <v>1</v>
      </c>
      <c r="F148" s="249" t="s">
        <v>2411</v>
      </c>
      <c r="G148" s="247"/>
      <c r="H148" s="248" t="s">
        <v>1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169</v>
      </c>
      <c r="AU148" s="255" t="s">
        <v>88</v>
      </c>
      <c r="AV148" s="14" t="s">
        <v>86</v>
      </c>
      <c r="AW148" s="14" t="s">
        <v>33</v>
      </c>
      <c r="AX148" s="14" t="s">
        <v>78</v>
      </c>
      <c r="AY148" s="255" t="s">
        <v>158</v>
      </c>
    </row>
    <row r="149" s="13" customFormat="1">
      <c r="A149" s="13"/>
      <c r="B149" s="235"/>
      <c r="C149" s="236"/>
      <c r="D149" s="230" t="s">
        <v>169</v>
      </c>
      <c r="E149" s="237" t="s">
        <v>1</v>
      </c>
      <c r="F149" s="238" t="s">
        <v>2412</v>
      </c>
      <c r="G149" s="236"/>
      <c r="H149" s="239">
        <v>16.469999999999999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169</v>
      </c>
      <c r="AU149" s="245" t="s">
        <v>88</v>
      </c>
      <c r="AV149" s="13" t="s">
        <v>88</v>
      </c>
      <c r="AW149" s="13" t="s">
        <v>33</v>
      </c>
      <c r="AX149" s="13" t="s">
        <v>78</v>
      </c>
      <c r="AY149" s="245" t="s">
        <v>158</v>
      </c>
    </row>
    <row r="150" s="13" customFormat="1">
      <c r="A150" s="13"/>
      <c r="B150" s="235"/>
      <c r="C150" s="236"/>
      <c r="D150" s="230" t="s">
        <v>169</v>
      </c>
      <c r="E150" s="236"/>
      <c r="F150" s="238" t="s">
        <v>2413</v>
      </c>
      <c r="G150" s="236"/>
      <c r="H150" s="239">
        <v>29.646000000000001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169</v>
      </c>
      <c r="AU150" s="245" t="s">
        <v>88</v>
      </c>
      <c r="AV150" s="13" t="s">
        <v>88</v>
      </c>
      <c r="AW150" s="13" t="s">
        <v>4</v>
      </c>
      <c r="AX150" s="13" t="s">
        <v>86</v>
      </c>
      <c r="AY150" s="245" t="s">
        <v>158</v>
      </c>
    </row>
    <row r="151" s="2" customFormat="1" ht="16.5" customHeight="1">
      <c r="A151" s="37"/>
      <c r="B151" s="38"/>
      <c r="C151" s="217" t="s">
        <v>196</v>
      </c>
      <c r="D151" s="217" t="s">
        <v>160</v>
      </c>
      <c r="E151" s="218" t="s">
        <v>238</v>
      </c>
      <c r="F151" s="219" t="s">
        <v>239</v>
      </c>
      <c r="G151" s="220" t="s">
        <v>163</v>
      </c>
      <c r="H151" s="221">
        <v>16.469999999999999</v>
      </c>
      <c r="I151" s="222"/>
      <c r="J151" s="223">
        <f>ROUND(I151*H151,2)</f>
        <v>0</v>
      </c>
      <c r="K151" s="219" t="s">
        <v>164</v>
      </c>
      <c r="L151" s="43"/>
      <c r="M151" s="224" t="s">
        <v>1</v>
      </c>
      <c r="N151" s="225" t="s">
        <v>43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165</v>
      </c>
      <c r="AT151" s="228" t="s">
        <v>160</v>
      </c>
      <c r="AU151" s="228" t="s">
        <v>88</v>
      </c>
      <c r="AY151" s="16" t="s">
        <v>158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86</v>
      </c>
      <c r="BK151" s="229">
        <f>ROUND(I151*H151,2)</f>
        <v>0</v>
      </c>
      <c r="BL151" s="16" t="s">
        <v>165</v>
      </c>
      <c r="BM151" s="228" t="s">
        <v>2414</v>
      </c>
    </row>
    <row r="152" s="2" customFormat="1">
      <c r="A152" s="37"/>
      <c r="B152" s="38"/>
      <c r="C152" s="39"/>
      <c r="D152" s="230" t="s">
        <v>167</v>
      </c>
      <c r="E152" s="39"/>
      <c r="F152" s="231" t="s">
        <v>241</v>
      </c>
      <c r="G152" s="39"/>
      <c r="H152" s="39"/>
      <c r="I152" s="232"/>
      <c r="J152" s="39"/>
      <c r="K152" s="39"/>
      <c r="L152" s="43"/>
      <c r="M152" s="233"/>
      <c r="N152" s="23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167</v>
      </c>
      <c r="AU152" s="16" t="s">
        <v>88</v>
      </c>
    </row>
    <row r="153" s="13" customFormat="1">
      <c r="A153" s="13"/>
      <c r="B153" s="235"/>
      <c r="C153" s="236"/>
      <c r="D153" s="230" t="s">
        <v>169</v>
      </c>
      <c r="E153" s="237" t="s">
        <v>1</v>
      </c>
      <c r="F153" s="238" t="s">
        <v>2415</v>
      </c>
      <c r="G153" s="236"/>
      <c r="H153" s="239">
        <v>16.469999999999999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169</v>
      </c>
      <c r="AU153" s="245" t="s">
        <v>88</v>
      </c>
      <c r="AV153" s="13" t="s">
        <v>88</v>
      </c>
      <c r="AW153" s="13" t="s">
        <v>33</v>
      </c>
      <c r="AX153" s="13" t="s">
        <v>78</v>
      </c>
      <c r="AY153" s="245" t="s">
        <v>158</v>
      </c>
    </row>
    <row r="154" s="2" customFormat="1" ht="16.5" customHeight="1">
      <c r="A154" s="37"/>
      <c r="B154" s="38"/>
      <c r="C154" s="217" t="s">
        <v>205</v>
      </c>
      <c r="D154" s="217" t="s">
        <v>160</v>
      </c>
      <c r="E154" s="218" t="s">
        <v>244</v>
      </c>
      <c r="F154" s="219" t="s">
        <v>245</v>
      </c>
      <c r="G154" s="220" t="s">
        <v>163</v>
      </c>
      <c r="H154" s="221">
        <v>16.469999999999999</v>
      </c>
      <c r="I154" s="222"/>
      <c r="J154" s="223">
        <f>ROUND(I154*H154,2)</f>
        <v>0</v>
      </c>
      <c r="K154" s="219" t="s">
        <v>164</v>
      </c>
      <c r="L154" s="43"/>
      <c r="M154" s="224" t="s">
        <v>1</v>
      </c>
      <c r="N154" s="225" t="s">
        <v>43</v>
      </c>
      <c r="O154" s="90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165</v>
      </c>
      <c r="AT154" s="228" t="s">
        <v>160</v>
      </c>
      <c r="AU154" s="228" t="s">
        <v>88</v>
      </c>
      <c r="AY154" s="16" t="s">
        <v>158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86</v>
      </c>
      <c r="BK154" s="229">
        <f>ROUND(I154*H154,2)</f>
        <v>0</v>
      </c>
      <c r="BL154" s="16" t="s">
        <v>165</v>
      </c>
      <c r="BM154" s="228" t="s">
        <v>2416</v>
      </c>
    </row>
    <row r="155" s="2" customFormat="1">
      <c r="A155" s="37"/>
      <c r="B155" s="38"/>
      <c r="C155" s="39"/>
      <c r="D155" s="230" t="s">
        <v>167</v>
      </c>
      <c r="E155" s="39"/>
      <c r="F155" s="231" t="s">
        <v>247</v>
      </c>
      <c r="G155" s="39"/>
      <c r="H155" s="39"/>
      <c r="I155" s="232"/>
      <c r="J155" s="39"/>
      <c r="K155" s="39"/>
      <c r="L155" s="43"/>
      <c r="M155" s="233"/>
      <c r="N155" s="234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167</v>
      </c>
      <c r="AU155" s="16" t="s">
        <v>88</v>
      </c>
    </row>
    <row r="156" s="14" customFormat="1">
      <c r="A156" s="14"/>
      <c r="B156" s="246"/>
      <c r="C156" s="247"/>
      <c r="D156" s="230" t="s">
        <v>169</v>
      </c>
      <c r="E156" s="248" t="s">
        <v>1</v>
      </c>
      <c r="F156" s="249" t="s">
        <v>1399</v>
      </c>
      <c r="G156" s="247"/>
      <c r="H156" s="248" t="s">
        <v>1</v>
      </c>
      <c r="I156" s="250"/>
      <c r="J156" s="247"/>
      <c r="K156" s="247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169</v>
      </c>
      <c r="AU156" s="255" t="s">
        <v>88</v>
      </c>
      <c r="AV156" s="14" t="s">
        <v>86</v>
      </c>
      <c r="AW156" s="14" t="s">
        <v>33</v>
      </c>
      <c r="AX156" s="14" t="s">
        <v>78</v>
      </c>
      <c r="AY156" s="255" t="s">
        <v>158</v>
      </c>
    </row>
    <row r="157" s="13" customFormat="1">
      <c r="A157" s="13"/>
      <c r="B157" s="235"/>
      <c r="C157" s="236"/>
      <c r="D157" s="230" t="s">
        <v>169</v>
      </c>
      <c r="E157" s="237" t="s">
        <v>1</v>
      </c>
      <c r="F157" s="238" t="s">
        <v>2409</v>
      </c>
      <c r="G157" s="236"/>
      <c r="H157" s="239">
        <v>16.469999999999999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169</v>
      </c>
      <c r="AU157" s="245" t="s">
        <v>88</v>
      </c>
      <c r="AV157" s="13" t="s">
        <v>88</v>
      </c>
      <c r="AW157" s="13" t="s">
        <v>33</v>
      </c>
      <c r="AX157" s="13" t="s">
        <v>78</v>
      </c>
      <c r="AY157" s="245" t="s">
        <v>158</v>
      </c>
    </row>
    <row r="158" s="2" customFormat="1" ht="16.5" customHeight="1">
      <c r="A158" s="37"/>
      <c r="B158" s="38"/>
      <c r="C158" s="217" t="s">
        <v>213</v>
      </c>
      <c r="D158" s="217" t="s">
        <v>160</v>
      </c>
      <c r="E158" s="218" t="s">
        <v>274</v>
      </c>
      <c r="F158" s="219" t="s">
        <v>275</v>
      </c>
      <c r="G158" s="220" t="s">
        <v>163</v>
      </c>
      <c r="H158" s="221">
        <v>10.98</v>
      </c>
      <c r="I158" s="222"/>
      <c r="J158" s="223">
        <f>ROUND(I158*H158,2)</f>
        <v>0</v>
      </c>
      <c r="K158" s="219" t="s">
        <v>164</v>
      </c>
      <c r="L158" s="43"/>
      <c r="M158" s="224" t="s">
        <v>1</v>
      </c>
      <c r="N158" s="225" t="s">
        <v>43</v>
      </c>
      <c r="O158" s="90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165</v>
      </c>
      <c r="AT158" s="228" t="s">
        <v>160</v>
      </c>
      <c r="AU158" s="228" t="s">
        <v>88</v>
      </c>
      <c r="AY158" s="16" t="s">
        <v>158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86</v>
      </c>
      <c r="BK158" s="229">
        <f>ROUND(I158*H158,2)</f>
        <v>0</v>
      </c>
      <c r="BL158" s="16" t="s">
        <v>165</v>
      </c>
      <c r="BM158" s="228" t="s">
        <v>2417</v>
      </c>
    </row>
    <row r="159" s="2" customFormat="1">
      <c r="A159" s="37"/>
      <c r="B159" s="38"/>
      <c r="C159" s="39"/>
      <c r="D159" s="230" t="s">
        <v>167</v>
      </c>
      <c r="E159" s="39"/>
      <c r="F159" s="231" t="s">
        <v>277</v>
      </c>
      <c r="G159" s="39"/>
      <c r="H159" s="39"/>
      <c r="I159" s="232"/>
      <c r="J159" s="39"/>
      <c r="K159" s="39"/>
      <c r="L159" s="43"/>
      <c r="M159" s="233"/>
      <c r="N159" s="23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167</v>
      </c>
      <c r="AU159" s="16" t="s">
        <v>88</v>
      </c>
    </row>
    <row r="160" s="14" customFormat="1">
      <c r="A160" s="14"/>
      <c r="B160" s="246"/>
      <c r="C160" s="247"/>
      <c r="D160" s="230" t="s">
        <v>169</v>
      </c>
      <c r="E160" s="248" t="s">
        <v>1</v>
      </c>
      <c r="F160" s="249" t="s">
        <v>1399</v>
      </c>
      <c r="G160" s="247"/>
      <c r="H160" s="248" t="s">
        <v>1</v>
      </c>
      <c r="I160" s="250"/>
      <c r="J160" s="247"/>
      <c r="K160" s="247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169</v>
      </c>
      <c r="AU160" s="255" t="s">
        <v>88</v>
      </c>
      <c r="AV160" s="14" t="s">
        <v>86</v>
      </c>
      <c r="AW160" s="14" t="s">
        <v>33</v>
      </c>
      <c r="AX160" s="14" t="s">
        <v>78</v>
      </c>
      <c r="AY160" s="255" t="s">
        <v>158</v>
      </c>
    </row>
    <row r="161" s="13" customFormat="1">
      <c r="A161" s="13"/>
      <c r="B161" s="235"/>
      <c r="C161" s="236"/>
      <c r="D161" s="230" t="s">
        <v>169</v>
      </c>
      <c r="E161" s="237" t="s">
        <v>1</v>
      </c>
      <c r="F161" s="238" t="s">
        <v>2418</v>
      </c>
      <c r="G161" s="236"/>
      <c r="H161" s="239">
        <v>10.98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169</v>
      </c>
      <c r="AU161" s="245" t="s">
        <v>88</v>
      </c>
      <c r="AV161" s="13" t="s">
        <v>88</v>
      </c>
      <c r="AW161" s="13" t="s">
        <v>33</v>
      </c>
      <c r="AX161" s="13" t="s">
        <v>78</v>
      </c>
      <c r="AY161" s="245" t="s">
        <v>158</v>
      </c>
    </row>
    <row r="162" s="2" customFormat="1" ht="16.5" customHeight="1">
      <c r="A162" s="37"/>
      <c r="B162" s="38"/>
      <c r="C162" s="256" t="s">
        <v>223</v>
      </c>
      <c r="D162" s="256" t="s">
        <v>255</v>
      </c>
      <c r="E162" s="257" t="s">
        <v>281</v>
      </c>
      <c r="F162" s="258" t="s">
        <v>282</v>
      </c>
      <c r="G162" s="259" t="s">
        <v>231</v>
      </c>
      <c r="H162" s="260">
        <v>21.960000000000001</v>
      </c>
      <c r="I162" s="261"/>
      <c r="J162" s="262">
        <f>ROUND(I162*H162,2)</f>
        <v>0</v>
      </c>
      <c r="K162" s="258" t="s">
        <v>164</v>
      </c>
      <c r="L162" s="263"/>
      <c r="M162" s="264" t="s">
        <v>1</v>
      </c>
      <c r="N162" s="265" t="s">
        <v>43</v>
      </c>
      <c r="O162" s="90"/>
      <c r="P162" s="226">
        <f>O162*H162</f>
        <v>0</v>
      </c>
      <c r="Q162" s="226">
        <v>1</v>
      </c>
      <c r="R162" s="226">
        <f>Q162*H162</f>
        <v>21.960000000000001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213</v>
      </c>
      <c r="AT162" s="228" t="s">
        <v>255</v>
      </c>
      <c r="AU162" s="228" t="s">
        <v>88</v>
      </c>
      <c r="AY162" s="16" t="s">
        <v>158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86</v>
      </c>
      <c r="BK162" s="229">
        <f>ROUND(I162*H162,2)</f>
        <v>0</v>
      </c>
      <c r="BL162" s="16" t="s">
        <v>165</v>
      </c>
      <c r="BM162" s="228" t="s">
        <v>2419</v>
      </c>
    </row>
    <row r="163" s="2" customFormat="1">
      <c r="A163" s="37"/>
      <c r="B163" s="38"/>
      <c r="C163" s="39"/>
      <c r="D163" s="230" t="s">
        <v>167</v>
      </c>
      <c r="E163" s="39"/>
      <c r="F163" s="231" t="s">
        <v>282</v>
      </c>
      <c r="G163" s="39"/>
      <c r="H163" s="39"/>
      <c r="I163" s="232"/>
      <c r="J163" s="39"/>
      <c r="K163" s="39"/>
      <c r="L163" s="43"/>
      <c r="M163" s="233"/>
      <c r="N163" s="234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167</v>
      </c>
      <c r="AU163" s="16" t="s">
        <v>88</v>
      </c>
    </row>
    <row r="164" s="13" customFormat="1">
      <c r="A164" s="13"/>
      <c r="B164" s="235"/>
      <c r="C164" s="236"/>
      <c r="D164" s="230" t="s">
        <v>169</v>
      </c>
      <c r="E164" s="236"/>
      <c r="F164" s="238" t="s">
        <v>2420</v>
      </c>
      <c r="G164" s="236"/>
      <c r="H164" s="239">
        <v>21.960000000000001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169</v>
      </c>
      <c r="AU164" s="245" t="s">
        <v>88</v>
      </c>
      <c r="AV164" s="13" t="s">
        <v>88</v>
      </c>
      <c r="AW164" s="13" t="s">
        <v>4</v>
      </c>
      <c r="AX164" s="13" t="s">
        <v>86</v>
      </c>
      <c r="AY164" s="245" t="s">
        <v>158</v>
      </c>
    </row>
    <row r="165" s="12" customFormat="1" ht="22.8" customHeight="1">
      <c r="A165" s="12"/>
      <c r="B165" s="201"/>
      <c r="C165" s="202"/>
      <c r="D165" s="203" t="s">
        <v>77</v>
      </c>
      <c r="E165" s="215" t="s">
        <v>165</v>
      </c>
      <c r="F165" s="215" t="s">
        <v>451</v>
      </c>
      <c r="G165" s="202"/>
      <c r="H165" s="202"/>
      <c r="I165" s="205"/>
      <c r="J165" s="216">
        <f>BK165</f>
        <v>0</v>
      </c>
      <c r="K165" s="202"/>
      <c r="L165" s="207"/>
      <c r="M165" s="208"/>
      <c r="N165" s="209"/>
      <c r="O165" s="209"/>
      <c r="P165" s="210">
        <f>SUM(P166:P169)</f>
        <v>0</v>
      </c>
      <c r="Q165" s="209"/>
      <c r="R165" s="210">
        <f>SUM(R166:R169)</f>
        <v>10.380327300000001</v>
      </c>
      <c r="S165" s="209"/>
      <c r="T165" s="211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2" t="s">
        <v>86</v>
      </c>
      <c r="AT165" s="213" t="s">
        <v>77</v>
      </c>
      <c r="AU165" s="213" t="s">
        <v>86</v>
      </c>
      <c r="AY165" s="212" t="s">
        <v>158</v>
      </c>
      <c r="BK165" s="214">
        <f>SUM(BK166:BK169)</f>
        <v>0</v>
      </c>
    </row>
    <row r="166" s="2" customFormat="1" ht="16.5" customHeight="1">
      <c r="A166" s="37"/>
      <c r="B166" s="38"/>
      <c r="C166" s="217" t="s">
        <v>228</v>
      </c>
      <c r="D166" s="217" t="s">
        <v>160</v>
      </c>
      <c r="E166" s="218" t="s">
        <v>463</v>
      </c>
      <c r="F166" s="219" t="s">
        <v>464</v>
      </c>
      <c r="G166" s="220" t="s">
        <v>163</v>
      </c>
      <c r="H166" s="221">
        <v>5.4900000000000002</v>
      </c>
      <c r="I166" s="222"/>
      <c r="J166" s="223">
        <f>ROUND(I166*H166,2)</f>
        <v>0</v>
      </c>
      <c r="K166" s="219" t="s">
        <v>164</v>
      </c>
      <c r="L166" s="43"/>
      <c r="M166" s="224" t="s">
        <v>1</v>
      </c>
      <c r="N166" s="225" t="s">
        <v>43</v>
      </c>
      <c r="O166" s="90"/>
      <c r="P166" s="226">
        <f>O166*H166</f>
        <v>0</v>
      </c>
      <c r="Q166" s="226">
        <v>1.8907700000000001</v>
      </c>
      <c r="R166" s="226">
        <f>Q166*H166</f>
        <v>10.380327300000001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165</v>
      </c>
      <c r="AT166" s="228" t="s">
        <v>160</v>
      </c>
      <c r="AU166" s="228" t="s">
        <v>88</v>
      </c>
      <c r="AY166" s="16" t="s">
        <v>158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86</v>
      </c>
      <c r="BK166" s="229">
        <f>ROUND(I166*H166,2)</f>
        <v>0</v>
      </c>
      <c r="BL166" s="16" t="s">
        <v>165</v>
      </c>
      <c r="BM166" s="228" t="s">
        <v>2421</v>
      </c>
    </row>
    <row r="167" s="2" customFormat="1">
      <c r="A167" s="37"/>
      <c r="B167" s="38"/>
      <c r="C167" s="39"/>
      <c r="D167" s="230" t="s">
        <v>167</v>
      </c>
      <c r="E167" s="39"/>
      <c r="F167" s="231" t="s">
        <v>466</v>
      </c>
      <c r="G167" s="39"/>
      <c r="H167" s="39"/>
      <c r="I167" s="232"/>
      <c r="J167" s="39"/>
      <c r="K167" s="39"/>
      <c r="L167" s="43"/>
      <c r="M167" s="233"/>
      <c r="N167" s="234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167</v>
      </c>
      <c r="AU167" s="16" t="s">
        <v>88</v>
      </c>
    </row>
    <row r="168" s="14" customFormat="1">
      <c r="A168" s="14"/>
      <c r="B168" s="246"/>
      <c r="C168" s="247"/>
      <c r="D168" s="230" t="s">
        <v>169</v>
      </c>
      <c r="E168" s="248" t="s">
        <v>1</v>
      </c>
      <c r="F168" s="249" t="s">
        <v>1399</v>
      </c>
      <c r="G168" s="247"/>
      <c r="H168" s="248" t="s">
        <v>1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169</v>
      </c>
      <c r="AU168" s="255" t="s">
        <v>88</v>
      </c>
      <c r="AV168" s="14" t="s">
        <v>86</v>
      </c>
      <c r="AW168" s="14" t="s">
        <v>33</v>
      </c>
      <c r="AX168" s="14" t="s">
        <v>78</v>
      </c>
      <c r="AY168" s="255" t="s">
        <v>158</v>
      </c>
    </row>
    <row r="169" s="13" customFormat="1">
      <c r="A169" s="13"/>
      <c r="B169" s="235"/>
      <c r="C169" s="236"/>
      <c r="D169" s="230" t="s">
        <v>169</v>
      </c>
      <c r="E169" s="237" t="s">
        <v>1</v>
      </c>
      <c r="F169" s="238" t="s">
        <v>2422</v>
      </c>
      <c r="G169" s="236"/>
      <c r="H169" s="239">
        <v>5.4900000000000002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169</v>
      </c>
      <c r="AU169" s="245" t="s">
        <v>88</v>
      </c>
      <c r="AV169" s="13" t="s">
        <v>88</v>
      </c>
      <c r="AW169" s="13" t="s">
        <v>33</v>
      </c>
      <c r="AX169" s="13" t="s">
        <v>78</v>
      </c>
      <c r="AY169" s="245" t="s">
        <v>158</v>
      </c>
    </row>
    <row r="170" s="12" customFormat="1" ht="22.8" customHeight="1">
      <c r="A170" s="12"/>
      <c r="B170" s="201"/>
      <c r="C170" s="202"/>
      <c r="D170" s="203" t="s">
        <v>77</v>
      </c>
      <c r="E170" s="215" t="s">
        <v>213</v>
      </c>
      <c r="F170" s="215" t="s">
        <v>509</v>
      </c>
      <c r="G170" s="202"/>
      <c r="H170" s="202"/>
      <c r="I170" s="205"/>
      <c r="J170" s="216">
        <f>BK170</f>
        <v>0</v>
      </c>
      <c r="K170" s="202"/>
      <c r="L170" s="207"/>
      <c r="M170" s="208"/>
      <c r="N170" s="209"/>
      <c r="O170" s="209"/>
      <c r="P170" s="210">
        <f>SUM(P171:P200)</f>
        <v>0</v>
      </c>
      <c r="Q170" s="209"/>
      <c r="R170" s="210">
        <f>SUM(R171:R200)</f>
        <v>0.53882299999999994</v>
      </c>
      <c r="S170" s="209"/>
      <c r="T170" s="211">
        <f>SUM(T171:T200)</f>
        <v>0.91499999999999992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2" t="s">
        <v>86</v>
      </c>
      <c r="AT170" s="213" t="s">
        <v>77</v>
      </c>
      <c r="AU170" s="213" t="s">
        <v>86</v>
      </c>
      <c r="AY170" s="212" t="s">
        <v>158</v>
      </c>
      <c r="BK170" s="214">
        <f>SUM(BK171:BK200)</f>
        <v>0</v>
      </c>
    </row>
    <row r="171" s="2" customFormat="1" ht="21.75" customHeight="1">
      <c r="A171" s="37"/>
      <c r="B171" s="38"/>
      <c r="C171" s="217" t="s">
        <v>237</v>
      </c>
      <c r="D171" s="217" t="s">
        <v>160</v>
      </c>
      <c r="E171" s="218" t="s">
        <v>2423</v>
      </c>
      <c r="F171" s="219" t="s">
        <v>2424</v>
      </c>
      <c r="G171" s="220" t="s">
        <v>199</v>
      </c>
      <c r="H171" s="221">
        <v>61</v>
      </c>
      <c r="I171" s="222"/>
      <c r="J171" s="223">
        <f>ROUND(I171*H171,2)</f>
        <v>0</v>
      </c>
      <c r="K171" s="219" t="s">
        <v>164</v>
      </c>
      <c r="L171" s="43"/>
      <c r="M171" s="224" t="s">
        <v>1</v>
      </c>
      <c r="N171" s="225" t="s">
        <v>43</v>
      </c>
      <c r="O171" s="90"/>
      <c r="P171" s="226">
        <f>O171*H171</f>
        <v>0</v>
      </c>
      <c r="Q171" s="226">
        <v>2.0000000000000002E-05</v>
      </c>
      <c r="R171" s="226">
        <f>Q171*H171</f>
        <v>0.0012200000000000002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165</v>
      </c>
      <c r="AT171" s="228" t="s">
        <v>160</v>
      </c>
      <c r="AU171" s="228" t="s">
        <v>88</v>
      </c>
      <c r="AY171" s="16" t="s">
        <v>158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86</v>
      </c>
      <c r="BK171" s="229">
        <f>ROUND(I171*H171,2)</f>
        <v>0</v>
      </c>
      <c r="BL171" s="16" t="s">
        <v>165</v>
      </c>
      <c r="BM171" s="228" t="s">
        <v>2425</v>
      </c>
    </row>
    <row r="172" s="2" customFormat="1">
      <c r="A172" s="37"/>
      <c r="B172" s="38"/>
      <c r="C172" s="39"/>
      <c r="D172" s="230" t="s">
        <v>167</v>
      </c>
      <c r="E172" s="39"/>
      <c r="F172" s="231" t="s">
        <v>2426</v>
      </c>
      <c r="G172" s="39"/>
      <c r="H172" s="39"/>
      <c r="I172" s="232"/>
      <c r="J172" s="39"/>
      <c r="K172" s="39"/>
      <c r="L172" s="43"/>
      <c r="M172" s="233"/>
      <c r="N172" s="234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167</v>
      </c>
      <c r="AU172" s="16" t="s">
        <v>88</v>
      </c>
    </row>
    <row r="173" s="2" customFormat="1" ht="16.5" customHeight="1">
      <c r="A173" s="37"/>
      <c r="B173" s="38"/>
      <c r="C173" s="256" t="s">
        <v>243</v>
      </c>
      <c r="D173" s="256" t="s">
        <v>255</v>
      </c>
      <c r="E173" s="257" t="s">
        <v>2427</v>
      </c>
      <c r="F173" s="258" t="s">
        <v>2428</v>
      </c>
      <c r="G173" s="259" t="s">
        <v>199</v>
      </c>
      <c r="H173" s="260">
        <v>62.829999999999998</v>
      </c>
      <c r="I173" s="261"/>
      <c r="J173" s="262">
        <f>ROUND(I173*H173,2)</f>
        <v>0</v>
      </c>
      <c r="K173" s="258" t="s">
        <v>164</v>
      </c>
      <c r="L173" s="263"/>
      <c r="M173" s="264" t="s">
        <v>1</v>
      </c>
      <c r="N173" s="265" t="s">
        <v>43</v>
      </c>
      <c r="O173" s="90"/>
      <c r="P173" s="226">
        <f>O173*H173</f>
        <v>0</v>
      </c>
      <c r="Q173" s="226">
        <v>0.0080999999999999996</v>
      </c>
      <c r="R173" s="226">
        <f>Q173*H173</f>
        <v>0.5089229999999999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213</v>
      </c>
      <c r="AT173" s="228" t="s">
        <v>255</v>
      </c>
      <c r="AU173" s="228" t="s">
        <v>88</v>
      </c>
      <c r="AY173" s="16" t="s">
        <v>158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86</v>
      </c>
      <c r="BK173" s="229">
        <f>ROUND(I173*H173,2)</f>
        <v>0</v>
      </c>
      <c r="BL173" s="16" t="s">
        <v>165</v>
      </c>
      <c r="BM173" s="228" t="s">
        <v>2429</v>
      </c>
    </row>
    <row r="174" s="2" customFormat="1">
      <c r="A174" s="37"/>
      <c r="B174" s="38"/>
      <c r="C174" s="39"/>
      <c r="D174" s="230" t="s">
        <v>167</v>
      </c>
      <c r="E174" s="39"/>
      <c r="F174" s="231" t="s">
        <v>2428</v>
      </c>
      <c r="G174" s="39"/>
      <c r="H174" s="39"/>
      <c r="I174" s="232"/>
      <c r="J174" s="39"/>
      <c r="K174" s="39"/>
      <c r="L174" s="43"/>
      <c r="M174" s="233"/>
      <c r="N174" s="23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167</v>
      </c>
      <c r="AU174" s="16" t="s">
        <v>88</v>
      </c>
    </row>
    <row r="175" s="13" customFormat="1">
      <c r="A175" s="13"/>
      <c r="B175" s="235"/>
      <c r="C175" s="236"/>
      <c r="D175" s="230" t="s">
        <v>169</v>
      </c>
      <c r="E175" s="236"/>
      <c r="F175" s="238" t="s">
        <v>2430</v>
      </c>
      <c r="G175" s="236"/>
      <c r="H175" s="239">
        <v>62.829999999999998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169</v>
      </c>
      <c r="AU175" s="245" t="s">
        <v>88</v>
      </c>
      <c r="AV175" s="13" t="s">
        <v>88</v>
      </c>
      <c r="AW175" s="13" t="s">
        <v>4</v>
      </c>
      <c r="AX175" s="13" t="s">
        <v>86</v>
      </c>
      <c r="AY175" s="245" t="s">
        <v>158</v>
      </c>
    </row>
    <row r="176" s="2" customFormat="1" ht="16.5" customHeight="1">
      <c r="A176" s="37"/>
      <c r="B176" s="38"/>
      <c r="C176" s="217" t="s">
        <v>254</v>
      </c>
      <c r="D176" s="217" t="s">
        <v>160</v>
      </c>
      <c r="E176" s="218" t="s">
        <v>2431</v>
      </c>
      <c r="F176" s="219" t="s">
        <v>2432</v>
      </c>
      <c r="G176" s="220" t="s">
        <v>199</v>
      </c>
      <c r="H176" s="221">
        <v>61</v>
      </c>
      <c r="I176" s="222"/>
      <c r="J176" s="223">
        <f>ROUND(I176*H176,2)</f>
        <v>0</v>
      </c>
      <c r="K176" s="219" t="s">
        <v>164</v>
      </c>
      <c r="L176" s="43"/>
      <c r="M176" s="224" t="s">
        <v>1</v>
      </c>
      <c r="N176" s="225" t="s">
        <v>43</v>
      </c>
      <c r="O176" s="90"/>
      <c r="P176" s="226">
        <f>O176*H176</f>
        <v>0</v>
      </c>
      <c r="Q176" s="226">
        <v>0</v>
      </c>
      <c r="R176" s="226">
        <f>Q176*H176</f>
        <v>0</v>
      </c>
      <c r="S176" s="226">
        <v>0.014999999999999999</v>
      </c>
      <c r="T176" s="227">
        <f>S176*H176</f>
        <v>0.91499999999999992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8" t="s">
        <v>165</v>
      </c>
      <c r="AT176" s="228" t="s">
        <v>160</v>
      </c>
      <c r="AU176" s="228" t="s">
        <v>88</v>
      </c>
      <c r="AY176" s="16" t="s">
        <v>158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86</v>
      </c>
      <c r="BK176" s="229">
        <f>ROUND(I176*H176,2)</f>
        <v>0</v>
      </c>
      <c r="BL176" s="16" t="s">
        <v>165</v>
      </c>
      <c r="BM176" s="228" t="s">
        <v>2433</v>
      </c>
    </row>
    <row r="177" s="2" customFormat="1">
      <c r="A177" s="37"/>
      <c r="B177" s="38"/>
      <c r="C177" s="39"/>
      <c r="D177" s="230" t="s">
        <v>167</v>
      </c>
      <c r="E177" s="39"/>
      <c r="F177" s="231" t="s">
        <v>2434</v>
      </c>
      <c r="G177" s="39"/>
      <c r="H177" s="39"/>
      <c r="I177" s="232"/>
      <c r="J177" s="39"/>
      <c r="K177" s="39"/>
      <c r="L177" s="43"/>
      <c r="M177" s="233"/>
      <c r="N177" s="234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167</v>
      </c>
      <c r="AU177" s="16" t="s">
        <v>88</v>
      </c>
    </row>
    <row r="178" s="14" customFormat="1">
      <c r="A178" s="14"/>
      <c r="B178" s="246"/>
      <c r="C178" s="247"/>
      <c r="D178" s="230" t="s">
        <v>169</v>
      </c>
      <c r="E178" s="248" t="s">
        <v>1</v>
      </c>
      <c r="F178" s="249" t="s">
        <v>1376</v>
      </c>
      <c r="G178" s="247"/>
      <c r="H178" s="248" t="s">
        <v>1</v>
      </c>
      <c r="I178" s="250"/>
      <c r="J178" s="247"/>
      <c r="K178" s="247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169</v>
      </c>
      <c r="AU178" s="255" t="s">
        <v>88</v>
      </c>
      <c r="AV178" s="14" t="s">
        <v>86</v>
      </c>
      <c r="AW178" s="14" t="s">
        <v>33</v>
      </c>
      <c r="AX178" s="14" t="s">
        <v>78</v>
      </c>
      <c r="AY178" s="255" t="s">
        <v>158</v>
      </c>
    </row>
    <row r="179" s="13" customFormat="1">
      <c r="A179" s="13"/>
      <c r="B179" s="235"/>
      <c r="C179" s="236"/>
      <c r="D179" s="230" t="s">
        <v>169</v>
      </c>
      <c r="E179" s="237" t="s">
        <v>1</v>
      </c>
      <c r="F179" s="238" t="s">
        <v>2435</v>
      </c>
      <c r="G179" s="236"/>
      <c r="H179" s="239">
        <v>61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169</v>
      </c>
      <c r="AU179" s="245" t="s">
        <v>88</v>
      </c>
      <c r="AV179" s="13" t="s">
        <v>88</v>
      </c>
      <c r="AW179" s="13" t="s">
        <v>33</v>
      </c>
      <c r="AX179" s="13" t="s">
        <v>78</v>
      </c>
      <c r="AY179" s="245" t="s">
        <v>158</v>
      </c>
    </row>
    <row r="180" s="2" customFormat="1" ht="21.75" customHeight="1">
      <c r="A180" s="37"/>
      <c r="B180" s="38"/>
      <c r="C180" s="217" t="s">
        <v>261</v>
      </c>
      <c r="D180" s="217" t="s">
        <v>160</v>
      </c>
      <c r="E180" s="218" t="s">
        <v>522</v>
      </c>
      <c r="F180" s="219" t="s">
        <v>523</v>
      </c>
      <c r="G180" s="220" t="s">
        <v>412</v>
      </c>
      <c r="H180" s="221">
        <v>12</v>
      </c>
      <c r="I180" s="222"/>
      <c r="J180" s="223">
        <f>ROUND(I180*H180,2)</f>
        <v>0</v>
      </c>
      <c r="K180" s="219" t="s">
        <v>164</v>
      </c>
      <c r="L180" s="43"/>
      <c r="M180" s="224" t="s">
        <v>1</v>
      </c>
      <c r="N180" s="225" t="s">
        <v>43</v>
      </c>
      <c r="O180" s="90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165</v>
      </c>
      <c r="AT180" s="228" t="s">
        <v>160</v>
      </c>
      <c r="AU180" s="228" t="s">
        <v>88</v>
      </c>
      <c r="AY180" s="16" t="s">
        <v>158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86</v>
      </c>
      <c r="BK180" s="229">
        <f>ROUND(I180*H180,2)</f>
        <v>0</v>
      </c>
      <c r="BL180" s="16" t="s">
        <v>165</v>
      </c>
      <c r="BM180" s="228" t="s">
        <v>2436</v>
      </c>
    </row>
    <row r="181" s="2" customFormat="1">
      <c r="A181" s="37"/>
      <c r="B181" s="38"/>
      <c r="C181" s="39"/>
      <c r="D181" s="230" t="s">
        <v>167</v>
      </c>
      <c r="E181" s="39"/>
      <c r="F181" s="231" t="s">
        <v>525</v>
      </c>
      <c r="G181" s="39"/>
      <c r="H181" s="39"/>
      <c r="I181" s="232"/>
      <c r="J181" s="39"/>
      <c r="K181" s="39"/>
      <c r="L181" s="43"/>
      <c r="M181" s="233"/>
      <c r="N181" s="234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167</v>
      </c>
      <c r="AU181" s="16" t="s">
        <v>88</v>
      </c>
    </row>
    <row r="182" s="14" customFormat="1">
      <c r="A182" s="14"/>
      <c r="B182" s="246"/>
      <c r="C182" s="247"/>
      <c r="D182" s="230" t="s">
        <v>169</v>
      </c>
      <c r="E182" s="248" t="s">
        <v>1</v>
      </c>
      <c r="F182" s="249" t="s">
        <v>2437</v>
      </c>
      <c r="G182" s="247"/>
      <c r="H182" s="248" t="s">
        <v>1</v>
      </c>
      <c r="I182" s="250"/>
      <c r="J182" s="247"/>
      <c r="K182" s="247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169</v>
      </c>
      <c r="AU182" s="255" t="s">
        <v>88</v>
      </c>
      <c r="AV182" s="14" t="s">
        <v>86</v>
      </c>
      <c r="AW182" s="14" t="s">
        <v>33</v>
      </c>
      <c r="AX182" s="14" t="s">
        <v>78</v>
      </c>
      <c r="AY182" s="255" t="s">
        <v>158</v>
      </c>
    </row>
    <row r="183" s="13" customFormat="1">
      <c r="A183" s="13"/>
      <c r="B183" s="235"/>
      <c r="C183" s="236"/>
      <c r="D183" s="230" t="s">
        <v>169</v>
      </c>
      <c r="E183" s="237" t="s">
        <v>1</v>
      </c>
      <c r="F183" s="238" t="s">
        <v>243</v>
      </c>
      <c r="G183" s="236"/>
      <c r="H183" s="239">
        <v>12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169</v>
      </c>
      <c r="AU183" s="245" t="s">
        <v>88</v>
      </c>
      <c r="AV183" s="13" t="s">
        <v>88</v>
      </c>
      <c r="AW183" s="13" t="s">
        <v>33</v>
      </c>
      <c r="AX183" s="13" t="s">
        <v>78</v>
      </c>
      <c r="AY183" s="245" t="s">
        <v>158</v>
      </c>
    </row>
    <row r="184" s="2" customFormat="1" ht="16.5" customHeight="1">
      <c r="A184" s="37"/>
      <c r="B184" s="38"/>
      <c r="C184" s="256" t="s">
        <v>8</v>
      </c>
      <c r="D184" s="256" t="s">
        <v>255</v>
      </c>
      <c r="E184" s="257" t="s">
        <v>2438</v>
      </c>
      <c r="F184" s="258" t="s">
        <v>2439</v>
      </c>
      <c r="G184" s="259" t="s">
        <v>412</v>
      </c>
      <c r="H184" s="260">
        <v>12</v>
      </c>
      <c r="I184" s="261"/>
      <c r="J184" s="262">
        <f>ROUND(I184*H184,2)</f>
        <v>0</v>
      </c>
      <c r="K184" s="258" t="s">
        <v>1</v>
      </c>
      <c r="L184" s="263"/>
      <c r="M184" s="264" t="s">
        <v>1</v>
      </c>
      <c r="N184" s="265" t="s">
        <v>43</v>
      </c>
      <c r="O184" s="90"/>
      <c r="P184" s="226">
        <f>O184*H184</f>
        <v>0</v>
      </c>
      <c r="Q184" s="226">
        <v>0.00027999999999999998</v>
      </c>
      <c r="R184" s="226">
        <f>Q184*H184</f>
        <v>0.0033599999999999997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213</v>
      </c>
      <c r="AT184" s="228" t="s">
        <v>255</v>
      </c>
      <c r="AU184" s="228" t="s">
        <v>88</v>
      </c>
      <c r="AY184" s="16" t="s">
        <v>158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86</v>
      </c>
      <c r="BK184" s="229">
        <f>ROUND(I184*H184,2)</f>
        <v>0</v>
      </c>
      <c r="BL184" s="16" t="s">
        <v>165</v>
      </c>
      <c r="BM184" s="228" t="s">
        <v>2440</v>
      </c>
    </row>
    <row r="185" s="2" customFormat="1">
      <c r="A185" s="37"/>
      <c r="B185" s="38"/>
      <c r="C185" s="39"/>
      <c r="D185" s="230" t="s">
        <v>167</v>
      </c>
      <c r="E185" s="39"/>
      <c r="F185" s="231" t="s">
        <v>530</v>
      </c>
      <c r="G185" s="39"/>
      <c r="H185" s="39"/>
      <c r="I185" s="232"/>
      <c r="J185" s="39"/>
      <c r="K185" s="39"/>
      <c r="L185" s="43"/>
      <c r="M185" s="233"/>
      <c r="N185" s="234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167</v>
      </c>
      <c r="AU185" s="16" t="s">
        <v>88</v>
      </c>
    </row>
    <row r="186" s="2" customFormat="1" ht="16.5" customHeight="1">
      <c r="A186" s="37"/>
      <c r="B186" s="38"/>
      <c r="C186" s="217" t="s">
        <v>270</v>
      </c>
      <c r="D186" s="217" t="s">
        <v>160</v>
      </c>
      <c r="E186" s="218" t="s">
        <v>549</v>
      </c>
      <c r="F186" s="219" t="s">
        <v>550</v>
      </c>
      <c r="G186" s="220" t="s">
        <v>412</v>
      </c>
      <c r="H186" s="221">
        <v>12</v>
      </c>
      <c r="I186" s="222"/>
      <c r="J186" s="223">
        <f>ROUND(I186*H186,2)</f>
        <v>0</v>
      </c>
      <c r="K186" s="219" t="s">
        <v>164</v>
      </c>
      <c r="L186" s="43"/>
      <c r="M186" s="224" t="s">
        <v>1</v>
      </c>
      <c r="N186" s="225" t="s">
        <v>43</v>
      </c>
      <c r="O186" s="90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165</v>
      </c>
      <c r="AT186" s="228" t="s">
        <v>160</v>
      </c>
      <c r="AU186" s="228" t="s">
        <v>88</v>
      </c>
      <c r="AY186" s="16" t="s">
        <v>158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86</v>
      </c>
      <c r="BK186" s="229">
        <f>ROUND(I186*H186,2)</f>
        <v>0</v>
      </c>
      <c r="BL186" s="16" t="s">
        <v>165</v>
      </c>
      <c r="BM186" s="228" t="s">
        <v>2441</v>
      </c>
    </row>
    <row r="187" s="2" customFormat="1">
      <c r="A187" s="37"/>
      <c r="B187" s="38"/>
      <c r="C187" s="39"/>
      <c r="D187" s="230" t="s">
        <v>167</v>
      </c>
      <c r="E187" s="39"/>
      <c r="F187" s="231" t="s">
        <v>552</v>
      </c>
      <c r="G187" s="39"/>
      <c r="H187" s="39"/>
      <c r="I187" s="232"/>
      <c r="J187" s="39"/>
      <c r="K187" s="39"/>
      <c r="L187" s="43"/>
      <c r="M187" s="233"/>
      <c r="N187" s="23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167</v>
      </c>
      <c r="AU187" s="16" t="s">
        <v>88</v>
      </c>
    </row>
    <row r="188" s="13" customFormat="1">
      <c r="A188" s="13"/>
      <c r="B188" s="235"/>
      <c r="C188" s="236"/>
      <c r="D188" s="230" t="s">
        <v>169</v>
      </c>
      <c r="E188" s="237" t="s">
        <v>1</v>
      </c>
      <c r="F188" s="238" t="s">
        <v>2442</v>
      </c>
      <c r="G188" s="236"/>
      <c r="H188" s="239">
        <v>12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169</v>
      </c>
      <c r="AU188" s="245" t="s">
        <v>88</v>
      </c>
      <c r="AV188" s="13" t="s">
        <v>88</v>
      </c>
      <c r="AW188" s="13" t="s">
        <v>33</v>
      </c>
      <c r="AX188" s="13" t="s">
        <v>78</v>
      </c>
      <c r="AY188" s="245" t="s">
        <v>158</v>
      </c>
    </row>
    <row r="189" s="2" customFormat="1" ht="16.5" customHeight="1">
      <c r="A189" s="37"/>
      <c r="B189" s="38"/>
      <c r="C189" s="256" t="s">
        <v>273</v>
      </c>
      <c r="D189" s="256" t="s">
        <v>255</v>
      </c>
      <c r="E189" s="257" t="s">
        <v>555</v>
      </c>
      <c r="F189" s="258" t="s">
        <v>556</v>
      </c>
      <c r="G189" s="259" t="s">
        <v>412</v>
      </c>
      <c r="H189" s="260">
        <v>12</v>
      </c>
      <c r="I189" s="261"/>
      <c r="J189" s="262">
        <f>ROUND(I189*H189,2)</f>
        <v>0</v>
      </c>
      <c r="K189" s="258" t="s">
        <v>164</v>
      </c>
      <c r="L189" s="263"/>
      <c r="M189" s="264" t="s">
        <v>1</v>
      </c>
      <c r="N189" s="265" t="s">
        <v>43</v>
      </c>
      <c r="O189" s="90"/>
      <c r="P189" s="226">
        <f>O189*H189</f>
        <v>0</v>
      </c>
      <c r="Q189" s="226">
        <v>0.0015</v>
      </c>
      <c r="R189" s="226">
        <f>Q189*H189</f>
        <v>0.018000000000000002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213</v>
      </c>
      <c r="AT189" s="228" t="s">
        <v>255</v>
      </c>
      <c r="AU189" s="228" t="s">
        <v>88</v>
      </c>
      <c r="AY189" s="16" t="s">
        <v>158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86</v>
      </c>
      <c r="BK189" s="229">
        <f>ROUND(I189*H189,2)</f>
        <v>0</v>
      </c>
      <c r="BL189" s="16" t="s">
        <v>165</v>
      </c>
      <c r="BM189" s="228" t="s">
        <v>2443</v>
      </c>
    </row>
    <row r="190" s="2" customFormat="1">
      <c r="A190" s="37"/>
      <c r="B190" s="38"/>
      <c r="C190" s="39"/>
      <c r="D190" s="230" t="s">
        <v>167</v>
      </c>
      <c r="E190" s="39"/>
      <c r="F190" s="231" t="s">
        <v>556</v>
      </c>
      <c r="G190" s="39"/>
      <c r="H190" s="39"/>
      <c r="I190" s="232"/>
      <c r="J190" s="39"/>
      <c r="K190" s="39"/>
      <c r="L190" s="43"/>
      <c r="M190" s="233"/>
      <c r="N190" s="234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167</v>
      </c>
      <c r="AU190" s="16" t="s">
        <v>88</v>
      </c>
    </row>
    <row r="191" s="2" customFormat="1" ht="16.5" customHeight="1">
      <c r="A191" s="37"/>
      <c r="B191" s="38"/>
      <c r="C191" s="217" t="s">
        <v>280</v>
      </c>
      <c r="D191" s="217" t="s">
        <v>160</v>
      </c>
      <c r="E191" s="218" t="s">
        <v>2444</v>
      </c>
      <c r="F191" s="219" t="s">
        <v>2445</v>
      </c>
      <c r="G191" s="220" t="s">
        <v>199</v>
      </c>
      <c r="H191" s="221">
        <v>61</v>
      </c>
      <c r="I191" s="222"/>
      <c r="J191" s="223">
        <f>ROUND(I191*H191,2)</f>
        <v>0</v>
      </c>
      <c r="K191" s="219" t="s">
        <v>164</v>
      </c>
      <c r="L191" s="43"/>
      <c r="M191" s="224" t="s">
        <v>1</v>
      </c>
      <c r="N191" s="225" t="s">
        <v>43</v>
      </c>
      <c r="O191" s="90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270</v>
      </c>
      <c r="AT191" s="228" t="s">
        <v>160</v>
      </c>
      <c r="AU191" s="228" t="s">
        <v>88</v>
      </c>
      <c r="AY191" s="16" t="s">
        <v>158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86</v>
      </c>
      <c r="BK191" s="229">
        <f>ROUND(I191*H191,2)</f>
        <v>0</v>
      </c>
      <c r="BL191" s="16" t="s">
        <v>270</v>
      </c>
      <c r="BM191" s="228" t="s">
        <v>2446</v>
      </c>
    </row>
    <row r="192" s="2" customFormat="1">
      <c r="A192" s="37"/>
      <c r="B192" s="38"/>
      <c r="C192" s="39"/>
      <c r="D192" s="230" t="s">
        <v>167</v>
      </c>
      <c r="E192" s="39"/>
      <c r="F192" s="231" t="s">
        <v>2447</v>
      </c>
      <c r="G192" s="39"/>
      <c r="H192" s="39"/>
      <c r="I192" s="232"/>
      <c r="J192" s="39"/>
      <c r="K192" s="39"/>
      <c r="L192" s="43"/>
      <c r="M192" s="233"/>
      <c r="N192" s="234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167</v>
      </c>
      <c r="AU192" s="16" t="s">
        <v>88</v>
      </c>
    </row>
    <row r="193" s="14" customFormat="1">
      <c r="A193" s="14"/>
      <c r="B193" s="246"/>
      <c r="C193" s="247"/>
      <c r="D193" s="230" t="s">
        <v>169</v>
      </c>
      <c r="E193" s="248" t="s">
        <v>1</v>
      </c>
      <c r="F193" s="249" t="s">
        <v>2399</v>
      </c>
      <c r="G193" s="247"/>
      <c r="H193" s="248" t="s">
        <v>1</v>
      </c>
      <c r="I193" s="250"/>
      <c r="J193" s="247"/>
      <c r="K193" s="247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169</v>
      </c>
      <c r="AU193" s="255" t="s">
        <v>88</v>
      </c>
      <c r="AV193" s="14" t="s">
        <v>86</v>
      </c>
      <c r="AW193" s="14" t="s">
        <v>33</v>
      </c>
      <c r="AX193" s="14" t="s">
        <v>78</v>
      </c>
      <c r="AY193" s="255" t="s">
        <v>158</v>
      </c>
    </row>
    <row r="194" s="13" customFormat="1">
      <c r="A194" s="13"/>
      <c r="B194" s="235"/>
      <c r="C194" s="236"/>
      <c r="D194" s="230" t="s">
        <v>169</v>
      </c>
      <c r="E194" s="237" t="s">
        <v>1</v>
      </c>
      <c r="F194" s="238" t="s">
        <v>2435</v>
      </c>
      <c r="G194" s="236"/>
      <c r="H194" s="239">
        <v>61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169</v>
      </c>
      <c r="AU194" s="245" t="s">
        <v>88</v>
      </c>
      <c r="AV194" s="13" t="s">
        <v>88</v>
      </c>
      <c r="AW194" s="13" t="s">
        <v>33</v>
      </c>
      <c r="AX194" s="13" t="s">
        <v>78</v>
      </c>
      <c r="AY194" s="245" t="s">
        <v>158</v>
      </c>
    </row>
    <row r="195" s="2" customFormat="1" ht="16.5" customHeight="1">
      <c r="A195" s="37"/>
      <c r="B195" s="38"/>
      <c r="C195" s="217" t="s">
        <v>285</v>
      </c>
      <c r="D195" s="217" t="s">
        <v>160</v>
      </c>
      <c r="E195" s="218" t="s">
        <v>948</v>
      </c>
      <c r="F195" s="219" t="s">
        <v>949</v>
      </c>
      <c r="G195" s="220" t="s">
        <v>199</v>
      </c>
      <c r="H195" s="221">
        <v>61</v>
      </c>
      <c r="I195" s="222"/>
      <c r="J195" s="223">
        <f>ROUND(I195*H195,2)</f>
        <v>0</v>
      </c>
      <c r="K195" s="219" t="s">
        <v>1</v>
      </c>
      <c r="L195" s="43"/>
      <c r="M195" s="224" t="s">
        <v>1</v>
      </c>
      <c r="N195" s="225" t="s">
        <v>43</v>
      </c>
      <c r="O195" s="90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8" t="s">
        <v>270</v>
      </c>
      <c r="AT195" s="228" t="s">
        <v>160</v>
      </c>
      <c r="AU195" s="228" t="s">
        <v>88</v>
      </c>
      <c r="AY195" s="16" t="s">
        <v>158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6" t="s">
        <v>86</v>
      </c>
      <c r="BK195" s="229">
        <f>ROUND(I195*H195,2)</f>
        <v>0</v>
      </c>
      <c r="BL195" s="16" t="s">
        <v>270</v>
      </c>
      <c r="BM195" s="228" t="s">
        <v>2448</v>
      </c>
    </row>
    <row r="196" s="2" customFormat="1">
      <c r="A196" s="37"/>
      <c r="B196" s="38"/>
      <c r="C196" s="39"/>
      <c r="D196" s="230" t="s">
        <v>167</v>
      </c>
      <c r="E196" s="39"/>
      <c r="F196" s="231" t="s">
        <v>949</v>
      </c>
      <c r="G196" s="39"/>
      <c r="H196" s="39"/>
      <c r="I196" s="232"/>
      <c r="J196" s="39"/>
      <c r="K196" s="39"/>
      <c r="L196" s="43"/>
      <c r="M196" s="233"/>
      <c r="N196" s="234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167</v>
      </c>
      <c r="AU196" s="16" t="s">
        <v>88</v>
      </c>
    </row>
    <row r="197" s="2" customFormat="1" ht="16.5" customHeight="1">
      <c r="A197" s="37"/>
      <c r="B197" s="38"/>
      <c r="C197" s="217" t="s">
        <v>293</v>
      </c>
      <c r="D197" s="217" t="s">
        <v>160</v>
      </c>
      <c r="E197" s="218" t="s">
        <v>559</v>
      </c>
      <c r="F197" s="219" t="s">
        <v>560</v>
      </c>
      <c r="G197" s="220" t="s">
        <v>199</v>
      </c>
      <c r="H197" s="221">
        <v>61</v>
      </c>
      <c r="I197" s="222"/>
      <c r="J197" s="223">
        <f>ROUND(I197*H197,2)</f>
        <v>0</v>
      </c>
      <c r="K197" s="219" t="s">
        <v>164</v>
      </c>
      <c r="L197" s="43"/>
      <c r="M197" s="224" t="s">
        <v>1</v>
      </c>
      <c r="N197" s="225" t="s">
        <v>43</v>
      </c>
      <c r="O197" s="90"/>
      <c r="P197" s="226">
        <f>O197*H197</f>
        <v>0</v>
      </c>
      <c r="Q197" s="226">
        <v>0.00012</v>
      </c>
      <c r="R197" s="226">
        <f>Q197*H197</f>
        <v>0.0073200000000000001</v>
      </c>
      <c r="S197" s="226">
        <v>0</v>
      </c>
      <c r="T197" s="22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8" t="s">
        <v>558</v>
      </c>
      <c r="AT197" s="228" t="s">
        <v>160</v>
      </c>
      <c r="AU197" s="228" t="s">
        <v>88</v>
      </c>
      <c r="AY197" s="16" t="s">
        <v>158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6" t="s">
        <v>86</v>
      </c>
      <c r="BK197" s="229">
        <f>ROUND(I197*H197,2)</f>
        <v>0</v>
      </c>
      <c r="BL197" s="16" t="s">
        <v>558</v>
      </c>
      <c r="BM197" s="228" t="s">
        <v>2449</v>
      </c>
    </row>
    <row r="198" s="2" customFormat="1">
      <c r="A198" s="37"/>
      <c r="B198" s="38"/>
      <c r="C198" s="39"/>
      <c r="D198" s="230" t="s">
        <v>167</v>
      </c>
      <c r="E198" s="39"/>
      <c r="F198" s="231" t="s">
        <v>562</v>
      </c>
      <c r="G198" s="39"/>
      <c r="H198" s="39"/>
      <c r="I198" s="232"/>
      <c r="J198" s="39"/>
      <c r="K198" s="39"/>
      <c r="L198" s="43"/>
      <c r="M198" s="233"/>
      <c r="N198" s="234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167</v>
      </c>
      <c r="AU198" s="16" t="s">
        <v>88</v>
      </c>
    </row>
    <row r="199" s="14" customFormat="1">
      <c r="A199" s="14"/>
      <c r="B199" s="246"/>
      <c r="C199" s="247"/>
      <c r="D199" s="230" t="s">
        <v>169</v>
      </c>
      <c r="E199" s="248" t="s">
        <v>1</v>
      </c>
      <c r="F199" s="249" t="s">
        <v>2450</v>
      </c>
      <c r="G199" s="247"/>
      <c r="H199" s="248" t="s">
        <v>1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169</v>
      </c>
      <c r="AU199" s="255" t="s">
        <v>88</v>
      </c>
      <c r="AV199" s="14" t="s">
        <v>86</v>
      </c>
      <c r="AW199" s="14" t="s">
        <v>33</v>
      </c>
      <c r="AX199" s="14" t="s">
        <v>78</v>
      </c>
      <c r="AY199" s="255" t="s">
        <v>158</v>
      </c>
    </row>
    <row r="200" s="13" customFormat="1">
      <c r="A200" s="13"/>
      <c r="B200" s="235"/>
      <c r="C200" s="236"/>
      <c r="D200" s="230" t="s">
        <v>169</v>
      </c>
      <c r="E200" s="237" t="s">
        <v>1</v>
      </c>
      <c r="F200" s="238" t="s">
        <v>2435</v>
      </c>
      <c r="G200" s="236"/>
      <c r="H200" s="239">
        <v>61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169</v>
      </c>
      <c r="AU200" s="245" t="s">
        <v>88</v>
      </c>
      <c r="AV200" s="13" t="s">
        <v>88</v>
      </c>
      <c r="AW200" s="13" t="s">
        <v>33</v>
      </c>
      <c r="AX200" s="13" t="s">
        <v>78</v>
      </c>
      <c r="AY200" s="245" t="s">
        <v>158</v>
      </c>
    </row>
    <row r="201" s="12" customFormat="1" ht="22.8" customHeight="1">
      <c r="A201" s="12"/>
      <c r="B201" s="201"/>
      <c r="C201" s="202"/>
      <c r="D201" s="203" t="s">
        <v>77</v>
      </c>
      <c r="E201" s="215" t="s">
        <v>777</v>
      </c>
      <c r="F201" s="215" t="s">
        <v>778</v>
      </c>
      <c r="G201" s="202"/>
      <c r="H201" s="202"/>
      <c r="I201" s="205"/>
      <c r="J201" s="216">
        <f>BK201</f>
        <v>0</v>
      </c>
      <c r="K201" s="202"/>
      <c r="L201" s="207"/>
      <c r="M201" s="208"/>
      <c r="N201" s="209"/>
      <c r="O201" s="209"/>
      <c r="P201" s="210">
        <f>SUM(P202:P208)</f>
        <v>0</v>
      </c>
      <c r="Q201" s="209"/>
      <c r="R201" s="210">
        <f>SUM(R202:R208)</f>
        <v>0</v>
      </c>
      <c r="S201" s="209"/>
      <c r="T201" s="211">
        <f>SUM(T202:T208)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2" t="s">
        <v>86</v>
      </c>
      <c r="AT201" s="213" t="s">
        <v>77</v>
      </c>
      <c r="AU201" s="213" t="s">
        <v>86</v>
      </c>
      <c r="AY201" s="212" t="s">
        <v>158</v>
      </c>
      <c r="BK201" s="214">
        <f>SUM(BK202:BK208)</f>
        <v>0</v>
      </c>
    </row>
    <row r="202" s="2" customFormat="1" ht="16.5" customHeight="1">
      <c r="A202" s="37"/>
      <c r="B202" s="38"/>
      <c r="C202" s="217" t="s">
        <v>7</v>
      </c>
      <c r="D202" s="217" t="s">
        <v>160</v>
      </c>
      <c r="E202" s="218" t="s">
        <v>2125</v>
      </c>
      <c r="F202" s="219" t="s">
        <v>2126</v>
      </c>
      <c r="G202" s="220" t="s">
        <v>231</v>
      </c>
      <c r="H202" s="221">
        <v>1.3100000000000001</v>
      </c>
      <c r="I202" s="222"/>
      <c r="J202" s="223">
        <f>ROUND(I202*H202,2)</f>
        <v>0</v>
      </c>
      <c r="K202" s="219" t="s">
        <v>164</v>
      </c>
      <c r="L202" s="43"/>
      <c r="M202" s="224" t="s">
        <v>1</v>
      </c>
      <c r="N202" s="225" t="s">
        <v>43</v>
      </c>
      <c r="O202" s="90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8" t="s">
        <v>165</v>
      </c>
      <c r="AT202" s="228" t="s">
        <v>160</v>
      </c>
      <c r="AU202" s="228" t="s">
        <v>88</v>
      </c>
      <c r="AY202" s="16" t="s">
        <v>158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6" t="s">
        <v>86</v>
      </c>
      <c r="BK202" s="229">
        <f>ROUND(I202*H202,2)</f>
        <v>0</v>
      </c>
      <c r="BL202" s="16" t="s">
        <v>165</v>
      </c>
      <c r="BM202" s="228" t="s">
        <v>2451</v>
      </c>
    </row>
    <row r="203" s="2" customFormat="1">
      <c r="A203" s="37"/>
      <c r="B203" s="38"/>
      <c r="C203" s="39"/>
      <c r="D203" s="230" t="s">
        <v>167</v>
      </c>
      <c r="E203" s="39"/>
      <c r="F203" s="231" t="s">
        <v>2128</v>
      </c>
      <c r="G203" s="39"/>
      <c r="H203" s="39"/>
      <c r="I203" s="232"/>
      <c r="J203" s="39"/>
      <c r="K203" s="39"/>
      <c r="L203" s="43"/>
      <c r="M203" s="233"/>
      <c r="N203" s="234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167</v>
      </c>
      <c r="AU203" s="16" t="s">
        <v>88</v>
      </c>
    </row>
    <row r="204" s="2" customFormat="1" ht="16.5" customHeight="1">
      <c r="A204" s="37"/>
      <c r="B204" s="38"/>
      <c r="C204" s="217" t="s">
        <v>303</v>
      </c>
      <c r="D204" s="217" t="s">
        <v>160</v>
      </c>
      <c r="E204" s="218" t="s">
        <v>2134</v>
      </c>
      <c r="F204" s="219" t="s">
        <v>2135</v>
      </c>
      <c r="G204" s="220" t="s">
        <v>231</v>
      </c>
      <c r="H204" s="221">
        <v>18.34</v>
      </c>
      <c r="I204" s="222"/>
      <c r="J204" s="223">
        <f>ROUND(I204*H204,2)</f>
        <v>0</v>
      </c>
      <c r="K204" s="219" t="s">
        <v>164</v>
      </c>
      <c r="L204" s="43"/>
      <c r="M204" s="224" t="s">
        <v>1</v>
      </c>
      <c r="N204" s="225" t="s">
        <v>43</v>
      </c>
      <c r="O204" s="90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8" t="s">
        <v>165</v>
      </c>
      <c r="AT204" s="228" t="s">
        <v>160</v>
      </c>
      <c r="AU204" s="228" t="s">
        <v>88</v>
      </c>
      <c r="AY204" s="16" t="s">
        <v>158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6" t="s">
        <v>86</v>
      </c>
      <c r="BK204" s="229">
        <f>ROUND(I204*H204,2)</f>
        <v>0</v>
      </c>
      <c r="BL204" s="16" t="s">
        <v>165</v>
      </c>
      <c r="BM204" s="228" t="s">
        <v>2452</v>
      </c>
    </row>
    <row r="205" s="2" customFormat="1">
      <c r="A205" s="37"/>
      <c r="B205" s="38"/>
      <c r="C205" s="39"/>
      <c r="D205" s="230" t="s">
        <v>167</v>
      </c>
      <c r="E205" s="39"/>
      <c r="F205" s="231" t="s">
        <v>2137</v>
      </c>
      <c r="G205" s="39"/>
      <c r="H205" s="39"/>
      <c r="I205" s="232"/>
      <c r="J205" s="39"/>
      <c r="K205" s="39"/>
      <c r="L205" s="43"/>
      <c r="M205" s="233"/>
      <c r="N205" s="234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167</v>
      </c>
      <c r="AU205" s="16" t="s">
        <v>88</v>
      </c>
    </row>
    <row r="206" s="13" customFormat="1">
      <c r="A206" s="13"/>
      <c r="B206" s="235"/>
      <c r="C206" s="236"/>
      <c r="D206" s="230" t="s">
        <v>169</v>
      </c>
      <c r="E206" s="236"/>
      <c r="F206" s="238" t="s">
        <v>2453</v>
      </c>
      <c r="G206" s="236"/>
      <c r="H206" s="239">
        <v>18.34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169</v>
      </c>
      <c r="AU206" s="245" t="s">
        <v>88</v>
      </c>
      <c r="AV206" s="13" t="s">
        <v>88</v>
      </c>
      <c r="AW206" s="13" t="s">
        <v>4</v>
      </c>
      <c r="AX206" s="13" t="s">
        <v>86</v>
      </c>
      <c r="AY206" s="245" t="s">
        <v>158</v>
      </c>
    </row>
    <row r="207" s="2" customFormat="1" ht="21.75" customHeight="1">
      <c r="A207" s="37"/>
      <c r="B207" s="38"/>
      <c r="C207" s="217" t="s">
        <v>309</v>
      </c>
      <c r="D207" s="217" t="s">
        <v>160</v>
      </c>
      <c r="E207" s="218" t="s">
        <v>797</v>
      </c>
      <c r="F207" s="219" t="s">
        <v>798</v>
      </c>
      <c r="G207" s="220" t="s">
        <v>231</v>
      </c>
      <c r="H207" s="221">
        <v>1.3100000000000001</v>
      </c>
      <c r="I207" s="222"/>
      <c r="J207" s="223">
        <f>ROUND(I207*H207,2)</f>
        <v>0</v>
      </c>
      <c r="K207" s="219" t="s">
        <v>164</v>
      </c>
      <c r="L207" s="43"/>
      <c r="M207" s="224" t="s">
        <v>1</v>
      </c>
      <c r="N207" s="225" t="s">
        <v>43</v>
      </c>
      <c r="O207" s="90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8" t="s">
        <v>165</v>
      </c>
      <c r="AT207" s="228" t="s">
        <v>160</v>
      </c>
      <c r="AU207" s="228" t="s">
        <v>88</v>
      </c>
      <c r="AY207" s="16" t="s">
        <v>158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6" t="s">
        <v>86</v>
      </c>
      <c r="BK207" s="229">
        <f>ROUND(I207*H207,2)</f>
        <v>0</v>
      </c>
      <c r="BL207" s="16" t="s">
        <v>165</v>
      </c>
      <c r="BM207" s="228" t="s">
        <v>2454</v>
      </c>
    </row>
    <row r="208" s="2" customFormat="1">
      <c r="A208" s="37"/>
      <c r="B208" s="38"/>
      <c r="C208" s="39"/>
      <c r="D208" s="230" t="s">
        <v>167</v>
      </c>
      <c r="E208" s="39"/>
      <c r="F208" s="231" t="s">
        <v>800</v>
      </c>
      <c r="G208" s="39"/>
      <c r="H208" s="39"/>
      <c r="I208" s="232"/>
      <c r="J208" s="39"/>
      <c r="K208" s="39"/>
      <c r="L208" s="43"/>
      <c r="M208" s="233"/>
      <c r="N208" s="234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167</v>
      </c>
      <c r="AU208" s="16" t="s">
        <v>88</v>
      </c>
    </row>
    <row r="209" s="12" customFormat="1" ht="22.8" customHeight="1">
      <c r="A209" s="12"/>
      <c r="B209" s="201"/>
      <c r="C209" s="202"/>
      <c r="D209" s="203" t="s">
        <v>77</v>
      </c>
      <c r="E209" s="215" t="s">
        <v>819</v>
      </c>
      <c r="F209" s="215" t="s">
        <v>820</v>
      </c>
      <c r="G209" s="202"/>
      <c r="H209" s="202"/>
      <c r="I209" s="205"/>
      <c r="J209" s="216">
        <f>BK209</f>
        <v>0</v>
      </c>
      <c r="K209" s="202"/>
      <c r="L209" s="207"/>
      <c r="M209" s="208"/>
      <c r="N209" s="209"/>
      <c r="O209" s="209"/>
      <c r="P209" s="210">
        <f>SUM(P210:P211)</f>
        <v>0</v>
      </c>
      <c r="Q209" s="209"/>
      <c r="R209" s="210">
        <f>SUM(R210:R211)</f>
        <v>0</v>
      </c>
      <c r="S209" s="209"/>
      <c r="T209" s="211">
        <f>SUM(T210:T211)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2" t="s">
        <v>86</v>
      </c>
      <c r="AT209" s="213" t="s">
        <v>77</v>
      </c>
      <c r="AU209" s="213" t="s">
        <v>86</v>
      </c>
      <c r="AY209" s="212" t="s">
        <v>158</v>
      </c>
      <c r="BK209" s="214">
        <f>SUM(BK210:BK211)</f>
        <v>0</v>
      </c>
    </row>
    <row r="210" s="2" customFormat="1" ht="21.75" customHeight="1">
      <c r="A210" s="37"/>
      <c r="B210" s="38"/>
      <c r="C210" s="217" t="s">
        <v>316</v>
      </c>
      <c r="D210" s="217" t="s">
        <v>160</v>
      </c>
      <c r="E210" s="218" t="s">
        <v>2163</v>
      </c>
      <c r="F210" s="219" t="s">
        <v>2164</v>
      </c>
      <c r="G210" s="220" t="s">
        <v>231</v>
      </c>
      <c r="H210" s="221">
        <v>32.872</v>
      </c>
      <c r="I210" s="222"/>
      <c r="J210" s="223">
        <f>ROUND(I210*H210,2)</f>
        <v>0</v>
      </c>
      <c r="K210" s="219" t="s">
        <v>164</v>
      </c>
      <c r="L210" s="43"/>
      <c r="M210" s="224" t="s">
        <v>1</v>
      </c>
      <c r="N210" s="225" t="s">
        <v>43</v>
      </c>
      <c r="O210" s="90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8" t="s">
        <v>165</v>
      </c>
      <c r="AT210" s="228" t="s">
        <v>160</v>
      </c>
      <c r="AU210" s="228" t="s">
        <v>88</v>
      </c>
      <c r="AY210" s="16" t="s">
        <v>158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6" t="s">
        <v>86</v>
      </c>
      <c r="BK210" s="229">
        <f>ROUND(I210*H210,2)</f>
        <v>0</v>
      </c>
      <c r="BL210" s="16" t="s">
        <v>165</v>
      </c>
      <c r="BM210" s="228" t="s">
        <v>2455</v>
      </c>
    </row>
    <row r="211" s="2" customFormat="1">
      <c r="A211" s="37"/>
      <c r="B211" s="38"/>
      <c r="C211" s="39"/>
      <c r="D211" s="230" t="s">
        <v>167</v>
      </c>
      <c r="E211" s="39"/>
      <c r="F211" s="231" t="s">
        <v>2166</v>
      </c>
      <c r="G211" s="39"/>
      <c r="H211" s="39"/>
      <c r="I211" s="232"/>
      <c r="J211" s="39"/>
      <c r="K211" s="39"/>
      <c r="L211" s="43"/>
      <c r="M211" s="233"/>
      <c r="N211" s="234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167</v>
      </c>
      <c r="AU211" s="16" t="s">
        <v>88</v>
      </c>
    </row>
    <row r="212" s="12" customFormat="1" ht="25.92" customHeight="1">
      <c r="A212" s="12"/>
      <c r="B212" s="201"/>
      <c r="C212" s="202"/>
      <c r="D212" s="203" t="s">
        <v>77</v>
      </c>
      <c r="E212" s="204" t="s">
        <v>826</v>
      </c>
      <c r="F212" s="204" t="s">
        <v>827</v>
      </c>
      <c r="G212" s="202"/>
      <c r="H212" s="202"/>
      <c r="I212" s="205"/>
      <c r="J212" s="206">
        <f>BK212</f>
        <v>0</v>
      </c>
      <c r="K212" s="202"/>
      <c r="L212" s="207"/>
      <c r="M212" s="208"/>
      <c r="N212" s="209"/>
      <c r="O212" s="209"/>
      <c r="P212" s="210">
        <f>P213+P218</f>
        <v>0</v>
      </c>
      <c r="Q212" s="209"/>
      <c r="R212" s="210">
        <f>R213+R218</f>
        <v>0.068760000000000002</v>
      </c>
      <c r="S212" s="209"/>
      <c r="T212" s="211">
        <f>T213+T218</f>
        <v>0.39539999999999997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2" t="s">
        <v>88</v>
      </c>
      <c r="AT212" s="213" t="s">
        <v>77</v>
      </c>
      <c r="AU212" s="213" t="s">
        <v>78</v>
      </c>
      <c r="AY212" s="212" t="s">
        <v>158</v>
      </c>
      <c r="BK212" s="214">
        <f>BK213+BK218</f>
        <v>0</v>
      </c>
    </row>
    <row r="213" s="12" customFormat="1" ht="22.8" customHeight="1">
      <c r="A213" s="12"/>
      <c r="B213" s="201"/>
      <c r="C213" s="202"/>
      <c r="D213" s="203" t="s">
        <v>77</v>
      </c>
      <c r="E213" s="215" t="s">
        <v>933</v>
      </c>
      <c r="F213" s="215" t="s">
        <v>934</v>
      </c>
      <c r="G213" s="202"/>
      <c r="H213" s="202"/>
      <c r="I213" s="205"/>
      <c r="J213" s="216">
        <f>BK213</f>
        <v>0</v>
      </c>
      <c r="K213" s="202"/>
      <c r="L213" s="207"/>
      <c r="M213" s="208"/>
      <c r="N213" s="209"/>
      <c r="O213" s="209"/>
      <c r="P213" s="210">
        <f>SUM(P214:P217)</f>
        <v>0</v>
      </c>
      <c r="Q213" s="209"/>
      <c r="R213" s="210">
        <f>SUM(R214:R217)</f>
        <v>0</v>
      </c>
      <c r="S213" s="209"/>
      <c r="T213" s="211">
        <f>SUM(T214:T217)</f>
        <v>0.25356000000000001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2" t="s">
        <v>88</v>
      </c>
      <c r="AT213" s="213" t="s">
        <v>77</v>
      </c>
      <c r="AU213" s="213" t="s">
        <v>86</v>
      </c>
      <c r="AY213" s="212" t="s">
        <v>158</v>
      </c>
      <c r="BK213" s="214">
        <f>SUM(BK214:BK217)</f>
        <v>0</v>
      </c>
    </row>
    <row r="214" s="2" customFormat="1" ht="16.5" customHeight="1">
      <c r="A214" s="37"/>
      <c r="B214" s="38"/>
      <c r="C214" s="217" t="s">
        <v>322</v>
      </c>
      <c r="D214" s="217" t="s">
        <v>160</v>
      </c>
      <c r="E214" s="218" t="s">
        <v>2456</v>
      </c>
      <c r="F214" s="219" t="s">
        <v>2457</v>
      </c>
      <c r="G214" s="220" t="s">
        <v>412</v>
      </c>
      <c r="H214" s="221">
        <v>12</v>
      </c>
      <c r="I214" s="222"/>
      <c r="J214" s="223">
        <f>ROUND(I214*H214,2)</f>
        <v>0</v>
      </c>
      <c r="K214" s="219" t="s">
        <v>164</v>
      </c>
      <c r="L214" s="43"/>
      <c r="M214" s="224" t="s">
        <v>1</v>
      </c>
      <c r="N214" s="225" t="s">
        <v>43</v>
      </c>
      <c r="O214" s="90"/>
      <c r="P214" s="226">
        <f>O214*H214</f>
        <v>0</v>
      </c>
      <c r="Q214" s="226">
        <v>0</v>
      </c>
      <c r="R214" s="226">
        <f>Q214*H214</f>
        <v>0</v>
      </c>
      <c r="S214" s="226">
        <v>0.021129999999999999</v>
      </c>
      <c r="T214" s="227">
        <f>S214*H214</f>
        <v>0.25356000000000001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8" t="s">
        <v>270</v>
      </c>
      <c r="AT214" s="228" t="s">
        <v>160</v>
      </c>
      <c r="AU214" s="228" t="s">
        <v>88</v>
      </c>
      <c r="AY214" s="16" t="s">
        <v>158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6" t="s">
        <v>86</v>
      </c>
      <c r="BK214" s="229">
        <f>ROUND(I214*H214,2)</f>
        <v>0</v>
      </c>
      <c r="BL214" s="16" t="s">
        <v>270</v>
      </c>
      <c r="BM214" s="228" t="s">
        <v>2458</v>
      </c>
    </row>
    <row r="215" s="2" customFormat="1">
      <c r="A215" s="37"/>
      <c r="B215" s="38"/>
      <c r="C215" s="39"/>
      <c r="D215" s="230" t="s">
        <v>167</v>
      </c>
      <c r="E215" s="39"/>
      <c r="F215" s="231" t="s">
        <v>2459</v>
      </c>
      <c r="G215" s="39"/>
      <c r="H215" s="39"/>
      <c r="I215" s="232"/>
      <c r="J215" s="39"/>
      <c r="K215" s="39"/>
      <c r="L215" s="43"/>
      <c r="M215" s="233"/>
      <c r="N215" s="234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167</v>
      </c>
      <c r="AU215" s="16" t="s">
        <v>88</v>
      </c>
    </row>
    <row r="216" s="14" customFormat="1">
      <c r="A216" s="14"/>
      <c r="B216" s="246"/>
      <c r="C216" s="247"/>
      <c r="D216" s="230" t="s">
        <v>169</v>
      </c>
      <c r="E216" s="248" t="s">
        <v>1</v>
      </c>
      <c r="F216" s="249" t="s">
        <v>2460</v>
      </c>
      <c r="G216" s="247"/>
      <c r="H216" s="248" t="s">
        <v>1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169</v>
      </c>
      <c r="AU216" s="255" t="s">
        <v>88</v>
      </c>
      <c r="AV216" s="14" t="s">
        <v>86</v>
      </c>
      <c r="AW216" s="14" t="s">
        <v>33</v>
      </c>
      <c r="AX216" s="14" t="s">
        <v>78</v>
      </c>
      <c r="AY216" s="255" t="s">
        <v>158</v>
      </c>
    </row>
    <row r="217" s="13" customFormat="1">
      <c r="A217" s="13"/>
      <c r="B217" s="235"/>
      <c r="C217" s="236"/>
      <c r="D217" s="230" t="s">
        <v>169</v>
      </c>
      <c r="E217" s="237" t="s">
        <v>1</v>
      </c>
      <c r="F217" s="238" t="s">
        <v>2461</v>
      </c>
      <c r="G217" s="236"/>
      <c r="H217" s="239">
        <v>12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169</v>
      </c>
      <c r="AU217" s="245" t="s">
        <v>88</v>
      </c>
      <c r="AV217" s="13" t="s">
        <v>88</v>
      </c>
      <c r="AW217" s="13" t="s">
        <v>33</v>
      </c>
      <c r="AX217" s="13" t="s">
        <v>78</v>
      </c>
      <c r="AY217" s="245" t="s">
        <v>158</v>
      </c>
    </row>
    <row r="218" s="12" customFormat="1" ht="22.8" customHeight="1">
      <c r="A218" s="12"/>
      <c r="B218" s="201"/>
      <c r="C218" s="202"/>
      <c r="D218" s="203" t="s">
        <v>77</v>
      </c>
      <c r="E218" s="215" t="s">
        <v>2462</v>
      </c>
      <c r="F218" s="215" t="s">
        <v>2463</v>
      </c>
      <c r="G218" s="202"/>
      <c r="H218" s="202"/>
      <c r="I218" s="205"/>
      <c r="J218" s="216">
        <f>BK218</f>
        <v>0</v>
      </c>
      <c r="K218" s="202"/>
      <c r="L218" s="207"/>
      <c r="M218" s="208"/>
      <c r="N218" s="209"/>
      <c r="O218" s="209"/>
      <c r="P218" s="210">
        <f>SUM(P219:P226)</f>
        <v>0</v>
      </c>
      <c r="Q218" s="209"/>
      <c r="R218" s="210">
        <f>SUM(R219:R226)</f>
        <v>0.068760000000000002</v>
      </c>
      <c r="S218" s="209"/>
      <c r="T218" s="211">
        <f>SUM(T219:T226)</f>
        <v>0.14183999999999999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2" t="s">
        <v>88</v>
      </c>
      <c r="AT218" s="213" t="s">
        <v>77</v>
      </c>
      <c r="AU218" s="213" t="s">
        <v>86</v>
      </c>
      <c r="AY218" s="212" t="s">
        <v>158</v>
      </c>
      <c r="BK218" s="214">
        <f>SUM(BK219:BK226)</f>
        <v>0</v>
      </c>
    </row>
    <row r="219" s="2" customFormat="1" ht="16.5" customHeight="1">
      <c r="A219" s="37"/>
      <c r="B219" s="38"/>
      <c r="C219" s="217" t="s">
        <v>328</v>
      </c>
      <c r="D219" s="217" t="s">
        <v>160</v>
      </c>
      <c r="E219" s="218" t="s">
        <v>2464</v>
      </c>
      <c r="F219" s="219" t="s">
        <v>2465</v>
      </c>
      <c r="G219" s="220" t="s">
        <v>199</v>
      </c>
      <c r="H219" s="221">
        <v>36</v>
      </c>
      <c r="I219" s="222"/>
      <c r="J219" s="223">
        <f>ROUND(I219*H219,2)</f>
        <v>0</v>
      </c>
      <c r="K219" s="219" t="s">
        <v>164</v>
      </c>
      <c r="L219" s="43"/>
      <c r="M219" s="224" t="s">
        <v>1</v>
      </c>
      <c r="N219" s="225" t="s">
        <v>43</v>
      </c>
      <c r="O219" s="90"/>
      <c r="P219" s="226">
        <f>O219*H219</f>
        <v>0</v>
      </c>
      <c r="Q219" s="226">
        <v>0</v>
      </c>
      <c r="R219" s="226">
        <f>Q219*H219</f>
        <v>0</v>
      </c>
      <c r="S219" s="226">
        <v>0.0039399999999999999</v>
      </c>
      <c r="T219" s="227">
        <f>S219*H219</f>
        <v>0.14183999999999999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8" t="s">
        <v>270</v>
      </c>
      <c r="AT219" s="228" t="s">
        <v>160</v>
      </c>
      <c r="AU219" s="228" t="s">
        <v>88</v>
      </c>
      <c r="AY219" s="16" t="s">
        <v>158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6" t="s">
        <v>86</v>
      </c>
      <c r="BK219" s="229">
        <f>ROUND(I219*H219,2)</f>
        <v>0</v>
      </c>
      <c r="BL219" s="16" t="s">
        <v>270</v>
      </c>
      <c r="BM219" s="228" t="s">
        <v>2466</v>
      </c>
    </row>
    <row r="220" s="2" customFormat="1">
      <c r="A220" s="37"/>
      <c r="B220" s="38"/>
      <c r="C220" s="39"/>
      <c r="D220" s="230" t="s">
        <v>167</v>
      </c>
      <c r="E220" s="39"/>
      <c r="F220" s="231" t="s">
        <v>2467</v>
      </c>
      <c r="G220" s="39"/>
      <c r="H220" s="39"/>
      <c r="I220" s="232"/>
      <c r="J220" s="39"/>
      <c r="K220" s="39"/>
      <c r="L220" s="43"/>
      <c r="M220" s="233"/>
      <c r="N220" s="234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167</v>
      </c>
      <c r="AU220" s="16" t="s">
        <v>88</v>
      </c>
    </row>
    <row r="221" s="13" customFormat="1">
      <c r="A221" s="13"/>
      <c r="B221" s="235"/>
      <c r="C221" s="236"/>
      <c r="D221" s="230" t="s">
        <v>169</v>
      </c>
      <c r="E221" s="237" t="s">
        <v>1</v>
      </c>
      <c r="F221" s="238" t="s">
        <v>2468</v>
      </c>
      <c r="G221" s="236"/>
      <c r="H221" s="239">
        <v>36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169</v>
      </c>
      <c r="AU221" s="245" t="s">
        <v>88</v>
      </c>
      <c r="AV221" s="13" t="s">
        <v>88</v>
      </c>
      <c r="AW221" s="13" t="s">
        <v>33</v>
      </c>
      <c r="AX221" s="13" t="s">
        <v>78</v>
      </c>
      <c r="AY221" s="245" t="s">
        <v>158</v>
      </c>
    </row>
    <row r="222" s="2" customFormat="1" ht="16.5" customHeight="1">
      <c r="A222" s="37"/>
      <c r="B222" s="38"/>
      <c r="C222" s="217" t="s">
        <v>333</v>
      </c>
      <c r="D222" s="217" t="s">
        <v>160</v>
      </c>
      <c r="E222" s="218" t="s">
        <v>2469</v>
      </c>
      <c r="F222" s="219" t="s">
        <v>2470</v>
      </c>
      <c r="G222" s="220" t="s">
        <v>199</v>
      </c>
      <c r="H222" s="221">
        <v>36</v>
      </c>
      <c r="I222" s="222"/>
      <c r="J222" s="223">
        <f>ROUND(I222*H222,2)</f>
        <v>0</v>
      </c>
      <c r="K222" s="219" t="s">
        <v>164</v>
      </c>
      <c r="L222" s="43"/>
      <c r="M222" s="224" t="s">
        <v>1</v>
      </c>
      <c r="N222" s="225" t="s">
        <v>43</v>
      </c>
      <c r="O222" s="90"/>
      <c r="P222" s="226">
        <f>O222*H222</f>
        <v>0</v>
      </c>
      <c r="Q222" s="226">
        <v>0.00191</v>
      </c>
      <c r="R222" s="226">
        <f>Q222*H222</f>
        <v>0.068760000000000002</v>
      </c>
      <c r="S222" s="226">
        <v>0</v>
      </c>
      <c r="T222" s="227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8" t="s">
        <v>270</v>
      </c>
      <c r="AT222" s="228" t="s">
        <v>160</v>
      </c>
      <c r="AU222" s="228" t="s">
        <v>88</v>
      </c>
      <c r="AY222" s="16" t="s">
        <v>158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6" t="s">
        <v>86</v>
      </c>
      <c r="BK222" s="229">
        <f>ROUND(I222*H222,2)</f>
        <v>0</v>
      </c>
      <c r="BL222" s="16" t="s">
        <v>270</v>
      </c>
      <c r="BM222" s="228" t="s">
        <v>2471</v>
      </c>
    </row>
    <row r="223" s="2" customFormat="1">
      <c r="A223" s="37"/>
      <c r="B223" s="38"/>
      <c r="C223" s="39"/>
      <c r="D223" s="230" t="s">
        <v>167</v>
      </c>
      <c r="E223" s="39"/>
      <c r="F223" s="231" t="s">
        <v>2472</v>
      </c>
      <c r="G223" s="39"/>
      <c r="H223" s="39"/>
      <c r="I223" s="232"/>
      <c r="J223" s="39"/>
      <c r="K223" s="39"/>
      <c r="L223" s="43"/>
      <c r="M223" s="233"/>
      <c r="N223" s="234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167</v>
      </c>
      <c r="AU223" s="16" t="s">
        <v>88</v>
      </c>
    </row>
    <row r="224" s="13" customFormat="1">
      <c r="A224" s="13"/>
      <c r="B224" s="235"/>
      <c r="C224" s="236"/>
      <c r="D224" s="230" t="s">
        <v>169</v>
      </c>
      <c r="E224" s="237" t="s">
        <v>1</v>
      </c>
      <c r="F224" s="238" t="s">
        <v>2468</v>
      </c>
      <c r="G224" s="236"/>
      <c r="H224" s="239">
        <v>36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169</v>
      </c>
      <c r="AU224" s="245" t="s">
        <v>88</v>
      </c>
      <c r="AV224" s="13" t="s">
        <v>88</v>
      </c>
      <c r="AW224" s="13" t="s">
        <v>33</v>
      </c>
      <c r="AX224" s="13" t="s">
        <v>78</v>
      </c>
      <c r="AY224" s="245" t="s">
        <v>158</v>
      </c>
    </row>
    <row r="225" s="2" customFormat="1" ht="16.5" customHeight="1">
      <c r="A225" s="37"/>
      <c r="B225" s="38"/>
      <c r="C225" s="217" t="s">
        <v>343</v>
      </c>
      <c r="D225" s="217" t="s">
        <v>160</v>
      </c>
      <c r="E225" s="218" t="s">
        <v>2473</v>
      </c>
      <c r="F225" s="219" t="s">
        <v>2474</v>
      </c>
      <c r="G225" s="220" t="s">
        <v>231</v>
      </c>
      <c r="H225" s="221">
        <v>0.069000000000000006</v>
      </c>
      <c r="I225" s="222"/>
      <c r="J225" s="223">
        <f>ROUND(I225*H225,2)</f>
        <v>0</v>
      </c>
      <c r="K225" s="219" t="s">
        <v>164</v>
      </c>
      <c r="L225" s="43"/>
      <c r="M225" s="224" t="s">
        <v>1</v>
      </c>
      <c r="N225" s="225" t="s">
        <v>43</v>
      </c>
      <c r="O225" s="90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8" t="s">
        <v>270</v>
      </c>
      <c r="AT225" s="228" t="s">
        <v>160</v>
      </c>
      <c r="AU225" s="228" t="s">
        <v>88</v>
      </c>
      <c r="AY225" s="16" t="s">
        <v>158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6" t="s">
        <v>86</v>
      </c>
      <c r="BK225" s="229">
        <f>ROUND(I225*H225,2)</f>
        <v>0</v>
      </c>
      <c r="BL225" s="16" t="s">
        <v>270</v>
      </c>
      <c r="BM225" s="228" t="s">
        <v>2475</v>
      </c>
    </row>
    <row r="226" s="2" customFormat="1">
      <c r="A226" s="37"/>
      <c r="B226" s="38"/>
      <c r="C226" s="39"/>
      <c r="D226" s="230" t="s">
        <v>167</v>
      </c>
      <c r="E226" s="39"/>
      <c r="F226" s="231" t="s">
        <v>2476</v>
      </c>
      <c r="G226" s="39"/>
      <c r="H226" s="39"/>
      <c r="I226" s="232"/>
      <c r="J226" s="39"/>
      <c r="K226" s="39"/>
      <c r="L226" s="43"/>
      <c r="M226" s="267"/>
      <c r="N226" s="268"/>
      <c r="O226" s="269"/>
      <c r="P226" s="269"/>
      <c r="Q226" s="269"/>
      <c r="R226" s="269"/>
      <c r="S226" s="269"/>
      <c r="T226" s="270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167</v>
      </c>
      <c r="AU226" s="16" t="s">
        <v>88</v>
      </c>
    </row>
    <row r="227" s="2" customFormat="1" ht="6.96" customHeight="1">
      <c r="A227" s="37"/>
      <c r="B227" s="65"/>
      <c r="C227" s="66"/>
      <c r="D227" s="66"/>
      <c r="E227" s="66"/>
      <c r="F227" s="66"/>
      <c r="G227" s="66"/>
      <c r="H227" s="66"/>
      <c r="I227" s="66"/>
      <c r="J227" s="66"/>
      <c r="K227" s="66"/>
      <c r="L227" s="43"/>
      <c r="M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</row>
  </sheetData>
  <sheetProtection sheet="1" autoFilter="0" formatColumns="0" formatRows="0" objects="1" scenarios="1" spinCount="100000" saltValue="2nwkcDItcB/J1mjadVshvh2+1Hoi6rhGICPIt0f556dAqsJI8Qw59HGJKVaBHkxbwQNA4/qbK0vk7GdC5zqtVA==" hashValue="HZwCg7MI3xeSct+zZc3InFJmn8j03hR8evoWsxtos6bfzhfVeNFqFqtHi45mkjM9h18Ry6fKEbwwq3OP4xrM2g==" algorithmName="SHA-512" password="CC35"/>
  <autoFilter ref="C124:K22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103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hidden="1" s="1" customFormat="1" ht="24.96" customHeight="1">
      <c r="B4" s="19"/>
      <c r="D4" s="137" t="s">
        <v>110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>K.Vary, úpravy nástupních prostor a komunikací u Tržnice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111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2477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26. 3. 2020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28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">
        <v>32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">
        <v>35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59.25" customHeight="1">
      <c r="A27" s="144"/>
      <c r="B27" s="145"/>
      <c r="C27" s="144"/>
      <c r="D27" s="144"/>
      <c r="E27" s="146" t="s">
        <v>37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38</v>
      </c>
      <c r="E30" s="37"/>
      <c r="F30" s="37"/>
      <c r="G30" s="37"/>
      <c r="H30" s="37"/>
      <c r="I30" s="37"/>
      <c r="J30" s="150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40</v>
      </c>
      <c r="G32" s="37"/>
      <c r="H32" s="37"/>
      <c r="I32" s="151" t="s">
        <v>39</v>
      </c>
      <c r="J32" s="151" t="s">
        <v>41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42</v>
      </c>
      <c r="E33" s="139" t="s">
        <v>43</v>
      </c>
      <c r="F33" s="153">
        <f>ROUND((SUM(BE125:BE234)),  2)</f>
        <v>0</v>
      </c>
      <c r="G33" s="37"/>
      <c r="H33" s="37"/>
      <c r="I33" s="154">
        <v>0.20999999999999999</v>
      </c>
      <c r="J33" s="153">
        <f>ROUND(((SUM(BE125:BE234))*I33),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44</v>
      </c>
      <c r="F34" s="153">
        <f>ROUND((SUM(BF125:BF234)),  2)</f>
        <v>0</v>
      </c>
      <c r="G34" s="37"/>
      <c r="H34" s="37"/>
      <c r="I34" s="154">
        <v>0.14999999999999999</v>
      </c>
      <c r="J34" s="153">
        <f>ROUND(((SUM(BF125:BF234))*I34),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45</v>
      </c>
      <c r="F35" s="153">
        <f>ROUND((SUM(BG125:BG234)),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46</v>
      </c>
      <c r="F36" s="153">
        <f>ROUND((SUM(BH125:BH234)),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47</v>
      </c>
      <c r="F37" s="153">
        <f>ROUND((SUM(BI125:BI234)),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51</v>
      </c>
      <c r="E50" s="163"/>
      <c r="F50" s="163"/>
      <c r="G50" s="162" t="s">
        <v>52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53</v>
      </c>
      <c r="E61" s="165"/>
      <c r="F61" s="166" t="s">
        <v>54</v>
      </c>
      <c r="G61" s="164" t="s">
        <v>53</v>
      </c>
      <c r="H61" s="165"/>
      <c r="I61" s="165"/>
      <c r="J61" s="167" t="s">
        <v>54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55</v>
      </c>
      <c r="E65" s="168"/>
      <c r="F65" s="168"/>
      <c r="G65" s="162" t="s">
        <v>56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53</v>
      </c>
      <c r="E76" s="165"/>
      <c r="F76" s="166" t="s">
        <v>54</v>
      </c>
      <c r="G76" s="164" t="s">
        <v>53</v>
      </c>
      <c r="H76" s="165"/>
      <c r="I76" s="165"/>
      <c r="J76" s="167" t="s">
        <v>54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K.Vary, úpravy nástupních prostor a komunikací u Tržnice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101.1H - Komunikace - vyvolaná investice Horova ul.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Karlovy Vary</v>
      </c>
      <c r="G89" s="39"/>
      <c r="H89" s="39"/>
      <c r="I89" s="31" t="s">
        <v>23</v>
      </c>
      <c r="J89" s="78" t="str">
        <f>IF(J12="","",J12)</f>
        <v>26. 3. 2020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 xml:space="preserve"> </v>
      </c>
      <c r="G91" s="39"/>
      <c r="H91" s="39"/>
      <c r="I91" s="31" t="s">
        <v>31</v>
      </c>
      <c r="J91" s="35" t="str">
        <f>E21</f>
        <v>BPO spol.s r.o.Ostrov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>Jitka Durdíková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114</v>
      </c>
      <c r="D94" s="175"/>
      <c r="E94" s="175"/>
      <c r="F94" s="175"/>
      <c r="G94" s="175"/>
      <c r="H94" s="175"/>
      <c r="I94" s="175"/>
      <c r="J94" s="176" t="s">
        <v>115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116</v>
      </c>
      <c r="D96" s="39"/>
      <c r="E96" s="39"/>
      <c r="F96" s="39"/>
      <c r="G96" s="39"/>
      <c r="H96" s="39"/>
      <c r="I96" s="39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117</v>
      </c>
    </row>
    <row r="97" s="9" customFormat="1" ht="24.96" customHeight="1">
      <c r="A97" s="9"/>
      <c r="B97" s="178"/>
      <c r="C97" s="179"/>
      <c r="D97" s="180" t="s">
        <v>118</v>
      </c>
      <c r="E97" s="181"/>
      <c r="F97" s="181"/>
      <c r="G97" s="181"/>
      <c r="H97" s="181"/>
      <c r="I97" s="181"/>
      <c r="J97" s="182">
        <f>J126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119</v>
      </c>
      <c r="E98" s="187"/>
      <c r="F98" s="187"/>
      <c r="G98" s="187"/>
      <c r="H98" s="187"/>
      <c r="I98" s="187"/>
      <c r="J98" s="188">
        <f>J127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122</v>
      </c>
      <c r="E99" s="187"/>
      <c r="F99" s="187"/>
      <c r="G99" s="187"/>
      <c r="H99" s="187"/>
      <c r="I99" s="187"/>
      <c r="J99" s="188">
        <f>J164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125</v>
      </c>
      <c r="E100" s="187"/>
      <c r="F100" s="187"/>
      <c r="G100" s="187"/>
      <c r="H100" s="187"/>
      <c r="I100" s="187"/>
      <c r="J100" s="188">
        <f>J169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131</v>
      </c>
      <c r="E101" s="187"/>
      <c r="F101" s="187"/>
      <c r="G101" s="187"/>
      <c r="H101" s="187"/>
      <c r="I101" s="187"/>
      <c r="J101" s="188">
        <f>J209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132</v>
      </c>
      <c r="E102" s="187"/>
      <c r="F102" s="187"/>
      <c r="G102" s="187"/>
      <c r="H102" s="187"/>
      <c r="I102" s="187"/>
      <c r="J102" s="188">
        <f>J217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8"/>
      <c r="C103" s="179"/>
      <c r="D103" s="180" t="s">
        <v>133</v>
      </c>
      <c r="E103" s="181"/>
      <c r="F103" s="181"/>
      <c r="G103" s="181"/>
      <c r="H103" s="181"/>
      <c r="I103" s="181"/>
      <c r="J103" s="182">
        <f>J220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4"/>
      <c r="C104" s="185"/>
      <c r="D104" s="186" t="s">
        <v>136</v>
      </c>
      <c r="E104" s="187"/>
      <c r="F104" s="187"/>
      <c r="G104" s="187"/>
      <c r="H104" s="187"/>
      <c r="I104" s="187"/>
      <c r="J104" s="188">
        <f>J221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2394</v>
      </c>
      <c r="E105" s="187"/>
      <c r="F105" s="187"/>
      <c r="G105" s="187"/>
      <c r="H105" s="187"/>
      <c r="I105" s="187"/>
      <c r="J105" s="188">
        <f>J226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143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73" t="str">
        <f>E7</f>
        <v>K.Vary, úpravy nástupních prostor a komunikací u Tržnice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111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SO 101.1H - Komunikace - vyvolaná investice Horova ul.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21</v>
      </c>
      <c r="D119" s="39"/>
      <c r="E119" s="39"/>
      <c r="F119" s="26" t="str">
        <f>F12</f>
        <v>Karlovy Vary</v>
      </c>
      <c r="G119" s="39"/>
      <c r="H119" s="39"/>
      <c r="I119" s="31" t="s">
        <v>23</v>
      </c>
      <c r="J119" s="78" t="str">
        <f>IF(J12="","",J12)</f>
        <v>26. 3. 2020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25</v>
      </c>
      <c r="D121" s="39"/>
      <c r="E121" s="39"/>
      <c r="F121" s="26" t="str">
        <f>E15</f>
        <v xml:space="preserve"> </v>
      </c>
      <c r="G121" s="39"/>
      <c r="H121" s="39"/>
      <c r="I121" s="31" t="s">
        <v>31</v>
      </c>
      <c r="J121" s="35" t="str">
        <f>E21</f>
        <v>BPO spol.s r.o.Ostrov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29</v>
      </c>
      <c r="D122" s="39"/>
      <c r="E122" s="39"/>
      <c r="F122" s="26" t="str">
        <f>IF(E18="","",E18)</f>
        <v>Vyplň údaj</v>
      </c>
      <c r="G122" s="39"/>
      <c r="H122" s="39"/>
      <c r="I122" s="31" t="s">
        <v>34</v>
      </c>
      <c r="J122" s="35" t="str">
        <f>E24</f>
        <v>Jitka Durdíková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90"/>
      <c r="B124" s="191"/>
      <c r="C124" s="192" t="s">
        <v>144</v>
      </c>
      <c r="D124" s="193" t="s">
        <v>63</v>
      </c>
      <c r="E124" s="193" t="s">
        <v>59</v>
      </c>
      <c r="F124" s="193" t="s">
        <v>60</v>
      </c>
      <c r="G124" s="193" t="s">
        <v>145</v>
      </c>
      <c r="H124" s="193" t="s">
        <v>146</v>
      </c>
      <c r="I124" s="193" t="s">
        <v>147</v>
      </c>
      <c r="J124" s="193" t="s">
        <v>115</v>
      </c>
      <c r="K124" s="194" t="s">
        <v>148</v>
      </c>
      <c r="L124" s="195"/>
      <c r="M124" s="99" t="s">
        <v>1</v>
      </c>
      <c r="N124" s="100" t="s">
        <v>42</v>
      </c>
      <c r="O124" s="100" t="s">
        <v>149</v>
      </c>
      <c r="P124" s="100" t="s">
        <v>150</v>
      </c>
      <c r="Q124" s="100" t="s">
        <v>151</v>
      </c>
      <c r="R124" s="100" t="s">
        <v>152</v>
      </c>
      <c r="S124" s="100" t="s">
        <v>153</v>
      </c>
      <c r="T124" s="101" t="s">
        <v>154</v>
      </c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</row>
    <row r="125" s="2" customFormat="1" ht="22.8" customHeight="1">
      <c r="A125" s="37"/>
      <c r="B125" s="38"/>
      <c r="C125" s="106" t="s">
        <v>155</v>
      </c>
      <c r="D125" s="39"/>
      <c r="E125" s="39"/>
      <c r="F125" s="39"/>
      <c r="G125" s="39"/>
      <c r="H125" s="39"/>
      <c r="I125" s="39"/>
      <c r="J125" s="196">
        <f>BK125</f>
        <v>0</v>
      </c>
      <c r="K125" s="39"/>
      <c r="L125" s="43"/>
      <c r="M125" s="102"/>
      <c r="N125" s="197"/>
      <c r="O125" s="103"/>
      <c r="P125" s="198">
        <f>P126+P220</f>
        <v>0</v>
      </c>
      <c r="Q125" s="103"/>
      <c r="R125" s="198">
        <f>R126+R220</f>
        <v>10.738492000000001</v>
      </c>
      <c r="S125" s="103"/>
      <c r="T125" s="199">
        <f>T126+T220</f>
        <v>0.62359999999999993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77</v>
      </c>
      <c r="AU125" s="16" t="s">
        <v>117</v>
      </c>
      <c r="BK125" s="200">
        <f>BK126+BK220</f>
        <v>0</v>
      </c>
    </row>
    <row r="126" s="12" customFormat="1" ht="25.92" customHeight="1">
      <c r="A126" s="12"/>
      <c r="B126" s="201"/>
      <c r="C126" s="202"/>
      <c r="D126" s="203" t="s">
        <v>77</v>
      </c>
      <c r="E126" s="204" t="s">
        <v>156</v>
      </c>
      <c r="F126" s="204" t="s">
        <v>157</v>
      </c>
      <c r="G126" s="202"/>
      <c r="H126" s="202"/>
      <c r="I126" s="205"/>
      <c r="J126" s="206">
        <f>BK126</f>
        <v>0</v>
      </c>
      <c r="K126" s="202"/>
      <c r="L126" s="207"/>
      <c r="M126" s="208"/>
      <c r="N126" s="209"/>
      <c r="O126" s="209"/>
      <c r="P126" s="210">
        <f>P127+P164+P169+P209+P217</f>
        <v>0</v>
      </c>
      <c r="Q126" s="209"/>
      <c r="R126" s="210">
        <f>R127+R164+R169+R209+R217</f>
        <v>10.692652000000001</v>
      </c>
      <c r="S126" s="209"/>
      <c r="T126" s="211">
        <f>T127+T164+T169+T209+T217</f>
        <v>0.35999999999999999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86</v>
      </c>
      <c r="AT126" s="213" t="s">
        <v>77</v>
      </c>
      <c r="AU126" s="213" t="s">
        <v>78</v>
      </c>
      <c r="AY126" s="212" t="s">
        <v>158</v>
      </c>
      <c r="BK126" s="214">
        <f>BK127+BK164+BK169+BK209+BK217</f>
        <v>0</v>
      </c>
    </row>
    <row r="127" s="12" customFormat="1" ht="22.8" customHeight="1">
      <c r="A127" s="12"/>
      <c r="B127" s="201"/>
      <c r="C127" s="202"/>
      <c r="D127" s="203" t="s">
        <v>77</v>
      </c>
      <c r="E127" s="215" t="s">
        <v>86</v>
      </c>
      <c r="F127" s="215" t="s">
        <v>159</v>
      </c>
      <c r="G127" s="202"/>
      <c r="H127" s="202"/>
      <c r="I127" s="205"/>
      <c r="J127" s="216">
        <f>BK127</f>
        <v>0</v>
      </c>
      <c r="K127" s="202"/>
      <c r="L127" s="207"/>
      <c r="M127" s="208"/>
      <c r="N127" s="209"/>
      <c r="O127" s="209"/>
      <c r="P127" s="210">
        <f>SUM(P128:P163)</f>
        <v>0</v>
      </c>
      <c r="Q127" s="209"/>
      <c r="R127" s="210">
        <f>SUM(R128:R163)</f>
        <v>7.2000000000000002</v>
      </c>
      <c r="S127" s="209"/>
      <c r="T127" s="211">
        <f>SUM(T128:T163)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86</v>
      </c>
      <c r="AT127" s="213" t="s">
        <v>77</v>
      </c>
      <c r="AU127" s="213" t="s">
        <v>86</v>
      </c>
      <c r="AY127" s="212" t="s">
        <v>158</v>
      </c>
      <c r="BK127" s="214">
        <f>SUM(BK128:BK163)</f>
        <v>0</v>
      </c>
    </row>
    <row r="128" s="2" customFormat="1" ht="21.75" customHeight="1">
      <c r="A128" s="37"/>
      <c r="B128" s="38"/>
      <c r="C128" s="217" t="s">
        <v>86</v>
      </c>
      <c r="D128" s="217" t="s">
        <v>160</v>
      </c>
      <c r="E128" s="218" t="s">
        <v>2395</v>
      </c>
      <c r="F128" s="219" t="s">
        <v>2396</v>
      </c>
      <c r="G128" s="220" t="s">
        <v>163</v>
      </c>
      <c r="H128" s="221">
        <v>10.800000000000001</v>
      </c>
      <c r="I128" s="222"/>
      <c r="J128" s="223">
        <f>ROUND(I128*H128,2)</f>
        <v>0</v>
      </c>
      <c r="K128" s="219" t="s">
        <v>164</v>
      </c>
      <c r="L128" s="43"/>
      <c r="M128" s="224" t="s">
        <v>1</v>
      </c>
      <c r="N128" s="225" t="s">
        <v>43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165</v>
      </c>
      <c r="AT128" s="228" t="s">
        <v>160</v>
      </c>
      <c r="AU128" s="228" t="s">
        <v>88</v>
      </c>
      <c r="AY128" s="16" t="s">
        <v>158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86</v>
      </c>
      <c r="BK128" s="229">
        <f>ROUND(I128*H128,2)</f>
        <v>0</v>
      </c>
      <c r="BL128" s="16" t="s">
        <v>165</v>
      </c>
      <c r="BM128" s="228" t="s">
        <v>2397</v>
      </c>
    </row>
    <row r="129" s="2" customFormat="1">
      <c r="A129" s="37"/>
      <c r="B129" s="38"/>
      <c r="C129" s="39"/>
      <c r="D129" s="230" t="s">
        <v>167</v>
      </c>
      <c r="E129" s="39"/>
      <c r="F129" s="231" t="s">
        <v>2398</v>
      </c>
      <c r="G129" s="39"/>
      <c r="H129" s="39"/>
      <c r="I129" s="232"/>
      <c r="J129" s="39"/>
      <c r="K129" s="39"/>
      <c r="L129" s="43"/>
      <c r="M129" s="233"/>
      <c r="N129" s="234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167</v>
      </c>
      <c r="AU129" s="16" t="s">
        <v>88</v>
      </c>
    </row>
    <row r="130" s="14" customFormat="1">
      <c r="A130" s="14"/>
      <c r="B130" s="246"/>
      <c r="C130" s="247"/>
      <c r="D130" s="230" t="s">
        <v>169</v>
      </c>
      <c r="E130" s="248" t="s">
        <v>1</v>
      </c>
      <c r="F130" s="249" t="s">
        <v>2478</v>
      </c>
      <c r="G130" s="247"/>
      <c r="H130" s="248" t="s">
        <v>1</v>
      </c>
      <c r="I130" s="250"/>
      <c r="J130" s="247"/>
      <c r="K130" s="247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169</v>
      </c>
      <c r="AU130" s="255" t="s">
        <v>88</v>
      </c>
      <c r="AV130" s="14" t="s">
        <v>86</v>
      </c>
      <c r="AW130" s="14" t="s">
        <v>33</v>
      </c>
      <c r="AX130" s="14" t="s">
        <v>78</v>
      </c>
      <c r="AY130" s="255" t="s">
        <v>158</v>
      </c>
    </row>
    <row r="131" s="13" customFormat="1">
      <c r="A131" s="13"/>
      <c r="B131" s="235"/>
      <c r="C131" s="236"/>
      <c r="D131" s="230" t="s">
        <v>169</v>
      </c>
      <c r="E131" s="237" t="s">
        <v>1</v>
      </c>
      <c r="F131" s="238" t="s">
        <v>2479</v>
      </c>
      <c r="G131" s="236"/>
      <c r="H131" s="239">
        <v>10.800000000000001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169</v>
      </c>
      <c r="AU131" s="245" t="s">
        <v>88</v>
      </c>
      <c r="AV131" s="13" t="s">
        <v>88</v>
      </c>
      <c r="AW131" s="13" t="s">
        <v>33</v>
      </c>
      <c r="AX131" s="13" t="s">
        <v>78</v>
      </c>
      <c r="AY131" s="245" t="s">
        <v>158</v>
      </c>
    </row>
    <row r="132" s="2" customFormat="1" ht="16.5" customHeight="1">
      <c r="A132" s="37"/>
      <c r="B132" s="38"/>
      <c r="C132" s="217" t="s">
        <v>88</v>
      </c>
      <c r="D132" s="217" t="s">
        <v>160</v>
      </c>
      <c r="E132" s="218" t="s">
        <v>1307</v>
      </c>
      <c r="F132" s="219" t="s">
        <v>1308</v>
      </c>
      <c r="G132" s="220" t="s">
        <v>163</v>
      </c>
      <c r="H132" s="221">
        <v>5.4000000000000004</v>
      </c>
      <c r="I132" s="222"/>
      <c r="J132" s="223">
        <f>ROUND(I132*H132,2)</f>
        <v>0</v>
      </c>
      <c r="K132" s="219" t="s">
        <v>164</v>
      </c>
      <c r="L132" s="43"/>
      <c r="M132" s="224" t="s">
        <v>1</v>
      </c>
      <c r="N132" s="225" t="s">
        <v>43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165</v>
      </c>
      <c r="AT132" s="228" t="s">
        <v>160</v>
      </c>
      <c r="AU132" s="228" t="s">
        <v>88</v>
      </c>
      <c r="AY132" s="16" t="s">
        <v>158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86</v>
      </c>
      <c r="BK132" s="229">
        <f>ROUND(I132*H132,2)</f>
        <v>0</v>
      </c>
      <c r="BL132" s="16" t="s">
        <v>165</v>
      </c>
      <c r="BM132" s="228" t="s">
        <v>2401</v>
      </c>
    </row>
    <row r="133" s="2" customFormat="1">
      <c r="A133" s="37"/>
      <c r="B133" s="38"/>
      <c r="C133" s="39"/>
      <c r="D133" s="230" t="s">
        <v>167</v>
      </c>
      <c r="E133" s="39"/>
      <c r="F133" s="231" t="s">
        <v>1310</v>
      </c>
      <c r="G133" s="39"/>
      <c r="H133" s="39"/>
      <c r="I133" s="232"/>
      <c r="J133" s="39"/>
      <c r="K133" s="39"/>
      <c r="L133" s="43"/>
      <c r="M133" s="233"/>
      <c r="N133" s="234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167</v>
      </c>
      <c r="AU133" s="16" t="s">
        <v>88</v>
      </c>
    </row>
    <row r="134" s="14" customFormat="1">
      <c r="A134" s="14"/>
      <c r="B134" s="246"/>
      <c r="C134" s="247"/>
      <c r="D134" s="230" t="s">
        <v>169</v>
      </c>
      <c r="E134" s="248" t="s">
        <v>1</v>
      </c>
      <c r="F134" s="249" t="s">
        <v>2480</v>
      </c>
      <c r="G134" s="247"/>
      <c r="H134" s="248" t="s">
        <v>1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169</v>
      </c>
      <c r="AU134" s="255" t="s">
        <v>88</v>
      </c>
      <c r="AV134" s="14" t="s">
        <v>86</v>
      </c>
      <c r="AW134" s="14" t="s">
        <v>33</v>
      </c>
      <c r="AX134" s="14" t="s">
        <v>78</v>
      </c>
      <c r="AY134" s="255" t="s">
        <v>158</v>
      </c>
    </row>
    <row r="135" s="13" customFormat="1">
      <c r="A135" s="13"/>
      <c r="B135" s="235"/>
      <c r="C135" s="236"/>
      <c r="D135" s="230" t="s">
        <v>169</v>
      </c>
      <c r="E135" s="237" t="s">
        <v>1</v>
      </c>
      <c r="F135" s="238" t="s">
        <v>2481</v>
      </c>
      <c r="G135" s="236"/>
      <c r="H135" s="239">
        <v>5.4000000000000004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169</v>
      </c>
      <c r="AU135" s="245" t="s">
        <v>88</v>
      </c>
      <c r="AV135" s="13" t="s">
        <v>88</v>
      </c>
      <c r="AW135" s="13" t="s">
        <v>33</v>
      </c>
      <c r="AX135" s="13" t="s">
        <v>78</v>
      </c>
      <c r="AY135" s="245" t="s">
        <v>158</v>
      </c>
    </row>
    <row r="136" s="2" customFormat="1" ht="16.5" customHeight="1">
      <c r="A136" s="37"/>
      <c r="B136" s="38"/>
      <c r="C136" s="217" t="s">
        <v>176</v>
      </c>
      <c r="D136" s="217" t="s">
        <v>160</v>
      </c>
      <c r="E136" s="218" t="s">
        <v>214</v>
      </c>
      <c r="F136" s="219" t="s">
        <v>215</v>
      </c>
      <c r="G136" s="220" t="s">
        <v>163</v>
      </c>
      <c r="H136" s="221">
        <v>16.199999999999999</v>
      </c>
      <c r="I136" s="222"/>
      <c r="J136" s="223">
        <f>ROUND(I136*H136,2)</f>
        <v>0</v>
      </c>
      <c r="K136" s="219" t="s">
        <v>164</v>
      </c>
      <c r="L136" s="43"/>
      <c r="M136" s="224" t="s">
        <v>1</v>
      </c>
      <c r="N136" s="225" t="s">
        <v>43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165</v>
      </c>
      <c r="AT136" s="228" t="s">
        <v>160</v>
      </c>
      <c r="AU136" s="228" t="s">
        <v>88</v>
      </c>
      <c r="AY136" s="16" t="s">
        <v>158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86</v>
      </c>
      <c r="BK136" s="229">
        <f>ROUND(I136*H136,2)</f>
        <v>0</v>
      </c>
      <c r="BL136" s="16" t="s">
        <v>165</v>
      </c>
      <c r="BM136" s="228" t="s">
        <v>2404</v>
      </c>
    </row>
    <row r="137" s="2" customFormat="1">
      <c r="A137" s="37"/>
      <c r="B137" s="38"/>
      <c r="C137" s="39"/>
      <c r="D137" s="230" t="s">
        <v>167</v>
      </c>
      <c r="E137" s="39"/>
      <c r="F137" s="231" t="s">
        <v>217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167</v>
      </c>
      <c r="AU137" s="16" t="s">
        <v>88</v>
      </c>
    </row>
    <row r="138" s="14" customFormat="1">
      <c r="A138" s="14"/>
      <c r="B138" s="246"/>
      <c r="C138" s="247"/>
      <c r="D138" s="230" t="s">
        <v>169</v>
      </c>
      <c r="E138" s="248" t="s">
        <v>1</v>
      </c>
      <c r="F138" s="249" t="s">
        <v>2482</v>
      </c>
      <c r="G138" s="247"/>
      <c r="H138" s="248" t="s">
        <v>1</v>
      </c>
      <c r="I138" s="250"/>
      <c r="J138" s="247"/>
      <c r="K138" s="247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169</v>
      </c>
      <c r="AU138" s="255" t="s">
        <v>88</v>
      </c>
      <c r="AV138" s="14" t="s">
        <v>86</v>
      </c>
      <c r="AW138" s="14" t="s">
        <v>33</v>
      </c>
      <c r="AX138" s="14" t="s">
        <v>78</v>
      </c>
      <c r="AY138" s="255" t="s">
        <v>158</v>
      </c>
    </row>
    <row r="139" s="13" customFormat="1">
      <c r="A139" s="13"/>
      <c r="B139" s="235"/>
      <c r="C139" s="236"/>
      <c r="D139" s="230" t="s">
        <v>169</v>
      </c>
      <c r="E139" s="237" t="s">
        <v>1</v>
      </c>
      <c r="F139" s="238" t="s">
        <v>2483</v>
      </c>
      <c r="G139" s="236"/>
      <c r="H139" s="239">
        <v>5.4000000000000004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169</v>
      </c>
      <c r="AU139" s="245" t="s">
        <v>88</v>
      </c>
      <c r="AV139" s="13" t="s">
        <v>88</v>
      </c>
      <c r="AW139" s="13" t="s">
        <v>33</v>
      </c>
      <c r="AX139" s="13" t="s">
        <v>78</v>
      </c>
      <c r="AY139" s="245" t="s">
        <v>158</v>
      </c>
    </row>
    <row r="140" s="14" customFormat="1">
      <c r="A140" s="14"/>
      <c r="B140" s="246"/>
      <c r="C140" s="247"/>
      <c r="D140" s="230" t="s">
        <v>169</v>
      </c>
      <c r="E140" s="248" t="s">
        <v>1</v>
      </c>
      <c r="F140" s="249" t="s">
        <v>2407</v>
      </c>
      <c r="G140" s="247"/>
      <c r="H140" s="248" t="s">
        <v>1</v>
      </c>
      <c r="I140" s="250"/>
      <c r="J140" s="247"/>
      <c r="K140" s="247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169</v>
      </c>
      <c r="AU140" s="255" t="s">
        <v>88</v>
      </c>
      <c r="AV140" s="14" t="s">
        <v>86</v>
      </c>
      <c r="AW140" s="14" t="s">
        <v>33</v>
      </c>
      <c r="AX140" s="14" t="s">
        <v>78</v>
      </c>
      <c r="AY140" s="255" t="s">
        <v>158</v>
      </c>
    </row>
    <row r="141" s="13" customFormat="1">
      <c r="A141" s="13"/>
      <c r="B141" s="235"/>
      <c r="C141" s="236"/>
      <c r="D141" s="230" t="s">
        <v>169</v>
      </c>
      <c r="E141" s="237" t="s">
        <v>1</v>
      </c>
      <c r="F141" s="238" t="s">
        <v>2479</v>
      </c>
      <c r="G141" s="236"/>
      <c r="H141" s="239">
        <v>10.800000000000001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169</v>
      </c>
      <c r="AU141" s="245" t="s">
        <v>88</v>
      </c>
      <c r="AV141" s="13" t="s">
        <v>88</v>
      </c>
      <c r="AW141" s="13" t="s">
        <v>33</v>
      </c>
      <c r="AX141" s="13" t="s">
        <v>78</v>
      </c>
      <c r="AY141" s="245" t="s">
        <v>158</v>
      </c>
    </row>
    <row r="142" s="2" customFormat="1" ht="16.5" customHeight="1">
      <c r="A142" s="37"/>
      <c r="B142" s="38"/>
      <c r="C142" s="217" t="s">
        <v>165</v>
      </c>
      <c r="D142" s="217" t="s">
        <v>160</v>
      </c>
      <c r="E142" s="218" t="s">
        <v>265</v>
      </c>
      <c r="F142" s="219" t="s">
        <v>266</v>
      </c>
      <c r="G142" s="220" t="s">
        <v>163</v>
      </c>
      <c r="H142" s="221">
        <v>5.4000000000000004</v>
      </c>
      <c r="I142" s="222"/>
      <c r="J142" s="223">
        <f>ROUND(I142*H142,2)</f>
        <v>0</v>
      </c>
      <c r="K142" s="219" t="s">
        <v>164</v>
      </c>
      <c r="L142" s="43"/>
      <c r="M142" s="224" t="s">
        <v>1</v>
      </c>
      <c r="N142" s="225" t="s">
        <v>43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165</v>
      </c>
      <c r="AT142" s="228" t="s">
        <v>160</v>
      </c>
      <c r="AU142" s="228" t="s">
        <v>88</v>
      </c>
      <c r="AY142" s="16" t="s">
        <v>158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86</v>
      </c>
      <c r="BK142" s="229">
        <f>ROUND(I142*H142,2)</f>
        <v>0</v>
      </c>
      <c r="BL142" s="16" t="s">
        <v>165</v>
      </c>
      <c r="BM142" s="228" t="s">
        <v>2408</v>
      </c>
    </row>
    <row r="143" s="2" customFormat="1">
      <c r="A143" s="37"/>
      <c r="B143" s="38"/>
      <c r="C143" s="39"/>
      <c r="D143" s="230" t="s">
        <v>167</v>
      </c>
      <c r="E143" s="39"/>
      <c r="F143" s="231" t="s">
        <v>268</v>
      </c>
      <c r="G143" s="39"/>
      <c r="H143" s="39"/>
      <c r="I143" s="232"/>
      <c r="J143" s="39"/>
      <c r="K143" s="39"/>
      <c r="L143" s="43"/>
      <c r="M143" s="233"/>
      <c r="N143" s="23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167</v>
      </c>
      <c r="AU143" s="16" t="s">
        <v>88</v>
      </c>
    </row>
    <row r="144" s="14" customFormat="1">
      <c r="A144" s="14"/>
      <c r="B144" s="246"/>
      <c r="C144" s="247"/>
      <c r="D144" s="230" t="s">
        <v>169</v>
      </c>
      <c r="E144" s="248" t="s">
        <v>1</v>
      </c>
      <c r="F144" s="249" t="s">
        <v>2484</v>
      </c>
      <c r="G144" s="247"/>
      <c r="H144" s="248" t="s">
        <v>1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169</v>
      </c>
      <c r="AU144" s="255" t="s">
        <v>88</v>
      </c>
      <c r="AV144" s="14" t="s">
        <v>86</v>
      </c>
      <c r="AW144" s="14" t="s">
        <v>33</v>
      </c>
      <c r="AX144" s="14" t="s">
        <v>78</v>
      </c>
      <c r="AY144" s="255" t="s">
        <v>158</v>
      </c>
    </row>
    <row r="145" s="13" customFormat="1">
      <c r="A145" s="13"/>
      <c r="B145" s="235"/>
      <c r="C145" s="236"/>
      <c r="D145" s="230" t="s">
        <v>169</v>
      </c>
      <c r="E145" s="237" t="s">
        <v>1</v>
      </c>
      <c r="F145" s="238" t="s">
        <v>2485</v>
      </c>
      <c r="G145" s="236"/>
      <c r="H145" s="239">
        <v>5.4000000000000004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169</v>
      </c>
      <c r="AU145" s="245" t="s">
        <v>88</v>
      </c>
      <c r="AV145" s="13" t="s">
        <v>88</v>
      </c>
      <c r="AW145" s="13" t="s">
        <v>33</v>
      </c>
      <c r="AX145" s="13" t="s">
        <v>78</v>
      </c>
      <c r="AY145" s="245" t="s">
        <v>158</v>
      </c>
    </row>
    <row r="146" s="2" customFormat="1" ht="16.5" customHeight="1">
      <c r="A146" s="37"/>
      <c r="B146" s="38"/>
      <c r="C146" s="217" t="s">
        <v>188</v>
      </c>
      <c r="D146" s="217" t="s">
        <v>160</v>
      </c>
      <c r="E146" s="218" t="s">
        <v>229</v>
      </c>
      <c r="F146" s="219" t="s">
        <v>230</v>
      </c>
      <c r="G146" s="220" t="s">
        <v>231</v>
      </c>
      <c r="H146" s="221">
        <v>9.7200000000000006</v>
      </c>
      <c r="I146" s="222"/>
      <c r="J146" s="223">
        <f>ROUND(I146*H146,2)</f>
        <v>0</v>
      </c>
      <c r="K146" s="219" t="s">
        <v>164</v>
      </c>
      <c r="L146" s="43"/>
      <c r="M146" s="224" t="s">
        <v>1</v>
      </c>
      <c r="N146" s="225" t="s">
        <v>43</v>
      </c>
      <c r="O146" s="9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165</v>
      </c>
      <c r="AT146" s="228" t="s">
        <v>160</v>
      </c>
      <c r="AU146" s="228" t="s">
        <v>88</v>
      </c>
      <c r="AY146" s="16" t="s">
        <v>158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86</v>
      </c>
      <c r="BK146" s="229">
        <f>ROUND(I146*H146,2)</f>
        <v>0</v>
      </c>
      <c r="BL146" s="16" t="s">
        <v>165</v>
      </c>
      <c r="BM146" s="228" t="s">
        <v>2410</v>
      </c>
    </row>
    <row r="147" s="2" customFormat="1">
      <c r="A147" s="37"/>
      <c r="B147" s="38"/>
      <c r="C147" s="39"/>
      <c r="D147" s="230" t="s">
        <v>167</v>
      </c>
      <c r="E147" s="39"/>
      <c r="F147" s="231" t="s">
        <v>233</v>
      </c>
      <c r="G147" s="39"/>
      <c r="H147" s="39"/>
      <c r="I147" s="232"/>
      <c r="J147" s="39"/>
      <c r="K147" s="39"/>
      <c r="L147" s="43"/>
      <c r="M147" s="233"/>
      <c r="N147" s="234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167</v>
      </c>
      <c r="AU147" s="16" t="s">
        <v>88</v>
      </c>
    </row>
    <row r="148" s="14" customFormat="1">
      <c r="A148" s="14"/>
      <c r="B148" s="246"/>
      <c r="C148" s="247"/>
      <c r="D148" s="230" t="s">
        <v>169</v>
      </c>
      <c r="E148" s="248" t="s">
        <v>1</v>
      </c>
      <c r="F148" s="249" t="s">
        <v>2486</v>
      </c>
      <c r="G148" s="247"/>
      <c r="H148" s="248" t="s">
        <v>1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169</v>
      </c>
      <c r="AU148" s="255" t="s">
        <v>88</v>
      </c>
      <c r="AV148" s="14" t="s">
        <v>86</v>
      </c>
      <c r="AW148" s="14" t="s">
        <v>33</v>
      </c>
      <c r="AX148" s="14" t="s">
        <v>78</v>
      </c>
      <c r="AY148" s="255" t="s">
        <v>158</v>
      </c>
    </row>
    <row r="149" s="13" customFormat="1">
      <c r="A149" s="13"/>
      <c r="B149" s="235"/>
      <c r="C149" s="236"/>
      <c r="D149" s="230" t="s">
        <v>169</v>
      </c>
      <c r="E149" s="237" t="s">
        <v>1</v>
      </c>
      <c r="F149" s="238" t="s">
        <v>2487</v>
      </c>
      <c r="G149" s="236"/>
      <c r="H149" s="239">
        <v>5.4000000000000004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169</v>
      </c>
      <c r="AU149" s="245" t="s">
        <v>88</v>
      </c>
      <c r="AV149" s="13" t="s">
        <v>88</v>
      </c>
      <c r="AW149" s="13" t="s">
        <v>33</v>
      </c>
      <c r="AX149" s="13" t="s">
        <v>78</v>
      </c>
      <c r="AY149" s="245" t="s">
        <v>158</v>
      </c>
    </row>
    <row r="150" s="13" customFormat="1">
      <c r="A150" s="13"/>
      <c r="B150" s="235"/>
      <c r="C150" s="236"/>
      <c r="D150" s="230" t="s">
        <v>169</v>
      </c>
      <c r="E150" s="236"/>
      <c r="F150" s="238" t="s">
        <v>2488</v>
      </c>
      <c r="G150" s="236"/>
      <c r="H150" s="239">
        <v>9.7200000000000006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169</v>
      </c>
      <c r="AU150" s="245" t="s">
        <v>88</v>
      </c>
      <c r="AV150" s="13" t="s">
        <v>88</v>
      </c>
      <c r="AW150" s="13" t="s">
        <v>4</v>
      </c>
      <c r="AX150" s="13" t="s">
        <v>86</v>
      </c>
      <c r="AY150" s="245" t="s">
        <v>158</v>
      </c>
    </row>
    <row r="151" s="2" customFormat="1" ht="16.5" customHeight="1">
      <c r="A151" s="37"/>
      <c r="B151" s="38"/>
      <c r="C151" s="217" t="s">
        <v>196</v>
      </c>
      <c r="D151" s="217" t="s">
        <v>160</v>
      </c>
      <c r="E151" s="218" t="s">
        <v>238</v>
      </c>
      <c r="F151" s="219" t="s">
        <v>239</v>
      </c>
      <c r="G151" s="220" t="s">
        <v>163</v>
      </c>
      <c r="H151" s="221">
        <v>5.4000000000000004</v>
      </c>
      <c r="I151" s="222"/>
      <c r="J151" s="223">
        <f>ROUND(I151*H151,2)</f>
        <v>0</v>
      </c>
      <c r="K151" s="219" t="s">
        <v>164</v>
      </c>
      <c r="L151" s="43"/>
      <c r="M151" s="224" t="s">
        <v>1</v>
      </c>
      <c r="N151" s="225" t="s">
        <v>43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165</v>
      </c>
      <c r="AT151" s="228" t="s">
        <v>160</v>
      </c>
      <c r="AU151" s="228" t="s">
        <v>88</v>
      </c>
      <c r="AY151" s="16" t="s">
        <v>158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86</v>
      </c>
      <c r="BK151" s="229">
        <f>ROUND(I151*H151,2)</f>
        <v>0</v>
      </c>
      <c r="BL151" s="16" t="s">
        <v>165</v>
      </c>
      <c r="BM151" s="228" t="s">
        <v>2414</v>
      </c>
    </row>
    <row r="152" s="2" customFormat="1">
      <c r="A152" s="37"/>
      <c r="B152" s="38"/>
      <c r="C152" s="39"/>
      <c r="D152" s="230" t="s">
        <v>167</v>
      </c>
      <c r="E152" s="39"/>
      <c r="F152" s="231" t="s">
        <v>241</v>
      </c>
      <c r="G152" s="39"/>
      <c r="H152" s="39"/>
      <c r="I152" s="232"/>
      <c r="J152" s="39"/>
      <c r="K152" s="39"/>
      <c r="L152" s="43"/>
      <c r="M152" s="233"/>
      <c r="N152" s="23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167</v>
      </c>
      <c r="AU152" s="16" t="s">
        <v>88</v>
      </c>
    </row>
    <row r="153" s="2" customFormat="1" ht="16.5" customHeight="1">
      <c r="A153" s="37"/>
      <c r="B153" s="38"/>
      <c r="C153" s="217" t="s">
        <v>205</v>
      </c>
      <c r="D153" s="217" t="s">
        <v>160</v>
      </c>
      <c r="E153" s="218" t="s">
        <v>244</v>
      </c>
      <c r="F153" s="219" t="s">
        <v>245</v>
      </c>
      <c r="G153" s="220" t="s">
        <v>163</v>
      </c>
      <c r="H153" s="221">
        <v>5.4000000000000004</v>
      </c>
      <c r="I153" s="222"/>
      <c r="J153" s="223">
        <f>ROUND(I153*H153,2)</f>
        <v>0</v>
      </c>
      <c r="K153" s="219" t="s">
        <v>164</v>
      </c>
      <c r="L153" s="43"/>
      <c r="M153" s="224" t="s">
        <v>1</v>
      </c>
      <c r="N153" s="225" t="s">
        <v>43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165</v>
      </c>
      <c r="AT153" s="228" t="s">
        <v>160</v>
      </c>
      <c r="AU153" s="228" t="s">
        <v>88</v>
      </c>
      <c r="AY153" s="16" t="s">
        <v>158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86</v>
      </c>
      <c r="BK153" s="229">
        <f>ROUND(I153*H153,2)</f>
        <v>0</v>
      </c>
      <c r="BL153" s="16" t="s">
        <v>165</v>
      </c>
      <c r="BM153" s="228" t="s">
        <v>2416</v>
      </c>
    </row>
    <row r="154" s="2" customFormat="1">
      <c r="A154" s="37"/>
      <c r="B154" s="38"/>
      <c r="C154" s="39"/>
      <c r="D154" s="230" t="s">
        <v>167</v>
      </c>
      <c r="E154" s="39"/>
      <c r="F154" s="231" t="s">
        <v>247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167</v>
      </c>
      <c r="AU154" s="16" t="s">
        <v>88</v>
      </c>
    </row>
    <row r="155" s="14" customFormat="1">
      <c r="A155" s="14"/>
      <c r="B155" s="246"/>
      <c r="C155" s="247"/>
      <c r="D155" s="230" t="s">
        <v>169</v>
      </c>
      <c r="E155" s="248" t="s">
        <v>1</v>
      </c>
      <c r="F155" s="249" t="s">
        <v>2489</v>
      </c>
      <c r="G155" s="247"/>
      <c r="H155" s="248" t="s">
        <v>1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169</v>
      </c>
      <c r="AU155" s="255" t="s">
        <v>88</v>
      </c>
      <c r="AV155" s="14" t="s">
        <v>86</v>
      </c>
      <c r="AW155" s="14" t="s">
        <v>33</v>
      </c>
      <c r="AX155" s="14" t="s">
        <v>78</v>
      </c>
      <c r="AY155" s="255" t="s">
        <v>158</v>
      </c>
    </row>
    <row r="156" s="13" customFormat="1">
      <c r="A156" s="13"/>
      <c r="B156" s="235"/>
      <c r="C156" s="236"/>
      <c r="D156" s="230" t="s">
        <v>169</v>
      </c>
      <c r="E156" s="237" t="s">
        <v>1</v>
      </c>
      <c r="F156" s="238" t="s">
        <v>2485</v>
      </c>
      <c r="G156" s="236"/>
      <c r="H156" s="239">
        <v>5.4000000000000004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169</v>
      </c>
      <c r="AU156" s="245" t="s">
        <v>88</v>
      </c>
      <c r="AV156" s="13" t="s">
        <v>88</v>
      </c>
      <c r="AW156" s="13" t="s">
        <v>33</v>
      </c>
      <c r="AX156" s="13" t="s">
        <v>78</v>
      </c>
      <c r="AY156" s="245" t="s">
        <v>158</v>
      </c>
    </row>
    <row r="157" s="2" customFormat="1" ht="16.5" customHeight="1">
      <c r="A157" s="37"/>
      <c r="B157" s="38"/>
      <c r="C157" s="217" t="s">
        <v>213</v>
      </c>
      <c r="D157" s="217" t="s">
        <v>160</v>
      </c>
      <c r="E157" s="218" t="s">
        <v>274</v>
      </c>
      <c r="F157" s="219" t="s">
        <v>275</v>
      </c>
      <c r="G157" s="220" t="s">
        <v>163</v>
      </c>
      <c r="H157" s="221">
        <v>3.6000000000000001</v>
      </c>
      <c r="I157" s="222"/>
      <c r="J157" s="223">
        <f>ROUND(I157*H157,2)</f>
        <v>0</v>
      </c>
      <c r="K157" s="219" t="s">
        <v>164</v>
      </c>
      <c r="L157" s="43"/>
      <c r="M157" s="224" t="s">
        <v>1</v>
      </c>
      <c r="N157" s="225" t="s">
        <v>43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165</v>
      </c>
      <c r="AT157" s="228" t="s">
        <v>160</v>
      </c>
      <c r="AU157" s="228" t="s">
        <v>88</v>
      </c>
      <c r="AY157" s="16" t="s">
        <v>158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86</v>
      </c>
      <c r="BK157" s="229">
        <f>ROUND(I157*H157,2)</f>
        <v>0</v>
      </c>
      <c r="BL157" s="16" t="s">
        <v>165</v>
      </c>
      <c r="BM157" s="228" t="s">
        <v>2417</v>
      </c>
    </row>
    <row r="158" s="2" customFormat="1">
      <c r="A158" s="37"/>
      <c r="B158" s="38"/>
      <c r="C158" s="39"/>
      <c r="D158" s="230" t="s">
        <v>167</v>
      </c>
      <c r="E158" s="39"/>
      <c r="F158" s="231" t="s">
        <v>277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167</v>
      </c>
      <c r="AU158" s="16" t="s">
        <v>88</v>
      </c>
    </row>
    <row r="159" s="14" customFormat="1">
      <c r="A159" s="14"/>
      <c r="B159" s="246"/>
      <c r="C159" s="247"/>
      <c r="D159" s="230" t="s">
        <v>169</v>
      </c>
      <c r="E159" s="248" t="s">
        <v>1</v>
      </c>
      <c r="F159" s="249" t="s">
        <v>2489</v>
      </c>
      <c r="G159" s="247"/>
      <c r="H159" s="248" t="s">
        <v>1</v>
      </c>
      <c r="I159" s="250"/>
      <c r="J159" s="247"/>
      <c r="K159" s="247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169</v>
      </c>
      <c r="AU159" s="255" t="s">
        <v>88</v>
      </c>
      <c r="AV159" s="14" t="s">
        <v>86</v>
      </c>
      <c r="AW159" s="14" t="s">
        <v>33</v>
      </c>
      <c r="AX159" s="14" t="s">
        <v>78</v>
      </c>
      <c r="AY159" s="255" t="s">
        <v>158</v>
      </c>
    </row>
    <row r="160" s="13" customFormat="1">
      <c r="A160" s="13"/>
      <c r="B160" s="235"/>
      <c r="C160" s="236"/>
      <c r="D160" s="230" t="s">
        <v>169</v>
      </c>
      <c r="E160" s="237" t="s">
        <v>1</v>
      </c>
      <c r="F160" s="238" t="s">
        <v>2490</v>
      </c>
      <c r="G160" s="236"/>
      <c r="H160" s="239">
        <v>3.6000000000000001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169</v>
      </c>
      <c r="AU160" s="245" t="s">
        <v>88</v>
      </c>
      <c r="AV160" s="13" t="s">
        <v>88</v>
      </c>
      <c r="AW160" s="13" t="s">
        <v>33</v>
      </c>
      <c r="AX160" s="13" t="s">
        <v>78</v>
      </c>
      <c r="AY160" s="245" t="s">
        <v>158</v>
      </c>
    </row>
    <row r="161" s="2" customFormat="1" ht="16.5" customHeight="1">
      <c r="A161" s="37"/>
      <c r="B161" s="38"/>
      <c r="C161" s="256" t="s">
        <v>223</v>
      </c>
      <c r="D161" s="256" t="s">
        <v>255</v>
      </c>
      <c r="E161" s="257" t="s">
        <v>281</v>
      </c>
      <c r="F161" s="258" t="s">
        <v>282</v>
      </c>
      <c r="G161" s="259" t="s">
        <v>231</v>
      </c>
      <c r="H161" s="260">
        <v>7.2000000000000002</v>
      </c>
      <c r="I161" s="261"/>
      <c r="J161" s="262">
        <f>ROUND(I161*H161,2)</f>
        <v>0</v>
      </c>
      <c r="K161" s="258" t="s">
        <v>164</v>
      </c>
      <c r="L161" s="263"/>
      <c r="M161" s="264" t="s">
        <v>1</v>
      </c>
      <c r="N161" s="265" t="s">
        <v>43</v>
      </c>
      <c r="O161" s="90"/>
      <c r="P161" s="226">
        <f>O161*H161</f>
        <v>0</v>
      </c>
      <c r="Q161" s="226">
        <v>1</v>
      </c>
      <c r="R161" s="226">
        <f>Q161*H161</f>
        <v>7.2000000000000002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213</v>
      </c>
      <c r="AT161" s="228" t="s">
        <v>255</v>
      </c>
      <c r="AU161" s="228" t="s">
        <v>88</v>
      </c>
      <c r="AY161" s="16" t="s">
        <v>158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86</v>
      </c>
      <c r="BK161" s="229">
        <f>ROUND(I161*H161,2)</f>
        <v>0</v>
      </c>
      <c r="BL161" s="16" t="s">
        <v>165</v>
      </c>
      <c r="BM161" s="228" t="s">
        <v>2419</v>
      </c>
    </row>
    <row r="162" s="2" customFormat="1">
      <c r="A162" s="37"/>
      <c r="B162" s="38"/>
      <c r="C162" s="39"/>
      <c r="D162" s="230" t="s">
        <v>167</v>
      </c>
      <c r="E162" s="39"/>
      <c r="F162" s="231" t="s">
        <v>282</v>
      </c>
      <c r="G162" s="39"/>
      <c r="H162" s="39"/>
      <c r="I162" s="232"/>
      <c r="J162" s="39"/>
      <c r="K162" s="39"/>
      <c r="L162" s="43"/>
      <c r="M162" s="233"/>
      <c r="N162" s="23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167</v>
      </c>
      <c r="AU162" s="16" t="s">
        <v>88</v>
      </c>
    </row>
    <row r="163" s="13" customFormat="1">
      <c r="A163" s="13"/>
      <c r="B163" s="235"/>
      <c r="C163" s="236"/>
      <c r="D163" s="230" t="s">
        <v>169</v>
      </c>
      <c r="E163" s="236"/>
      <c r="F163" s="238" t="s">
        <v>2491</v>
      </c>
      <c r="G163" s="236"/>
      <c r="H163" s="239">
        <v>7.2000000000000002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169</v>
      </c>
      <c r="AU163" s="245" t="s">
        <v>88</v>
      </c>
      <c r="AV163" s="13" t="s">
        <v>88</v>
      </c>
      <c r="AW163" s="13" t="s">
        <v>4</v>
      </c>
      <c r="AX163" s="13" t="s">
        <v>86</v>
      </c>
      <c r="AY163" s="245" t="s">
        <v>158</v>
      </c>
    </row>
    <row r="164" s="12" customFormat="1" ht="22.8" customHeight="1">
      <c r="A164" s="12"/>
      <c r="B164" s="201"/>
      <c r="C164" s="202"/>
      <c r="D164" s="203" t="s">
        <v>77</v>
      </c>
      <c r="E164" s="215" t="s">
        <v>165</v>
      </c>
      <c r="F164" s="215" t="s">
        <v>451</v>
      </c>
      <c r="G164" s="202"/>
      <c r="H164" s="202"/>
      <c r="I164" s="205"/>
      <c r="J164" s="216">
        <f>BK164</f>
        <v>0</v>
      </c>
      <c r="K164" s="202"/>
      <c r="L164" s="207"/>
      <c r="M164" s="208"/>
      <c r="N164" s="209"/>
      <c r="O164" s="209"/>
      <c r="P164" s="210">
        <f>SUM(P165:P168)</f>
        <v>0</v>
      </c>
      <c r="Q164" s="209"/>
      <c r="R164" s="210">
        <f>SUM(R165:R168)</f>
        <v>3.4033860000000002</v>
      </c>
      <c r="S164" s="209"/>
      <c r="T164" s="211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2" t="s">
        <v>86</v>
      </c>
      <c r="AT164" s="213" t="s">
        <v>77</v>
      </c>
      <c r="AU164" s="213" t="s">
        <v>86</v>
      </c>
      <c r="AY164" s="212" t="s">
        <v>158</v>
      </c>
      <c r="BK164" s="214">
        <f>SUM(BK165:BK168)</f>
        <v>0</v>
      </c>
    </row>
    <row r="165" s="2" customFormat="1" ht="16.5" customHeight="1">
      <c r="A165" s="37"/>
      <c r="B165" s="38"/>
      <c r="C165" s="217" t="s">
        <v>228</v>
      </c>
      <c r="D165" s="217" t="s">
        <v>160</v>
      </c>
      <c r="E165" s="218" t="s">
        <v>463</v>
      </c>
      <c r="F165" s="219" t="s">
        <v>464</v>
      </c>
      <c r="G165" s="220" t="s">
        <v>163</v>
      </c>
      <c r="H165" s="221">
        <v>1.8</v>
      </c>
      <c r="I165" s="222"/>
      <c r="J165" s="223">
        <f>ROUND(I165*H165,2)</f>
        <v>0</v>
      </c>
      <c r="K165" s="219" t="s">
        <v>164</v>
      </c>
      <c r="L165" s="43"/>
      <c r="M165" s="224" t="s">
        <v>1</v>
      </c>
      <c r="N165" s="225" t="s">
        <v>43</v>
      </c>
      <c r="O165" s="90"/>
      <c r="P165" s="226">
        <f>O165*H165</f>
        <v>0</v>
      </c>
      <c r="Q165" s="226">
        <v>1.8907700000000001</v>
      </c>
      <c r="R165" s="226">
        <f>Q165*H165</f>
        <v>3.4033860000000002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165</v>
      </c>
      <c r="AT165" s="228" t="s">
        <v>160</v>
      </c>
      <c r="AU165" s="228" t="s">
        <v>88</v>
      </c>
      <c r="AY165" s="16" t="s">
        <v>158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86</v>
      </c>
      <c r="BK165" s="229">
        <f>ROUND(I165*H165,2)</f>
        <v>0</v>
      </c>
      <c r="BL165" s="16" t="s">
        <v>165</v>
      </c>
      <c r="BM165" s="228" t="s">
        <v>2421</v>
      </c>
    </row>
    <row r="166" s="2" customFormat="1">
      <c r="A166" s="37"/>
      <c r="B166" s="38"/>
      <c r="C166" s="39"/>
      <c r="D166" s="230" t="s">
        <v>167</v>
      </c>
      <c r="E166" s="39"/>
      <c r="F166" s="231" t="s">
        <v>466</v>
      </c>
      <c r="G166" s="39"/>
      <c r="H166" s="39"/>
      <c r="I166" s="232"/>
      <c r="J166" s="39"/>
      <c r="K166" s="39"/>
      <c r="L166" s="43"/>
      <c r="M166" s="233"/>
      <c r="N166" s="23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167</v>
      </c>
      <c r="AU166" s="16" t="s">
        <v>88</v>
      </c>
    </row>
    <row r="167" s="14" customFormat="1">
      <c r="A167" s="14"/>
      <c r="B167" s="246"/>
      <c r="C167" s="247"/>
      <c r="D167" s="230" t="s">
        <v>169</v>
      </c>
      <c r="E167" s="248" t="s">
        <v>1</v>
      </c>
      <c r="F167" s="249" t="s">
        <v>2489</v>
      </c>
      <c r="G167" s="247"/>
      <c r="H167" s="248" t="s">
        <v>1</v>
      </c>
      <c r="I167" s="250"/>
      <c r="J167" s="247"/>
      <c r="K167" s="247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169</v>
      </c>
      <c r="AU167" s="255" t="s">
        <v>88</v>
      </c>
      <c r="AV167" s="14" t="s">
        <v>86</v>
      </c>
      <c r="AW167" s="14" t="s">
        <v>33</v>
      </c>
      <c r="AX167" s="14" t="s">
        <v>78</v>
      </c>
      <c r="AY167" s="255" t="s">
        <v>158</v>
      </c>
    </row>
    <row r="168" s="13" customFormat="1">
      <c r="A168" s="13"/>
      <c r="B168" s="235"/>
      <c r="C168" s="236"/>
      <c r="D168" s="230" t="s">
        <v>169</v>
      </c>
      <c r="E168" s="237" t="s">
        <v>1</v>
      </c>
      <c r="F168" s="238" t="s">
        <v>2492</v>
      </c>
      <c r="G168" s="236"/>
      <c r="H168" s="239">
        <v>1.8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169</v>
      </c>
      <c r="AU168" s="245" t="s">
        <v>88</v>
      </c>
      <c r="AV168" s="13" t="s">
        <v>88</v>
      </c>
      <c r="AW168" s="13" t="s">
        <v>33</v>
      </c>
      <c r="AX168" s="13" t="s">
        <v>78</v>
      </c>
      <c r="AY168" s="245" t="s">
        <v>158</v>
      </c>
    </row>
    <row r="169" s="12" customFormat="1" ht="22.8" customHeight="1">
      <c r="A169" s="12"/>
      <c r="B169" s="201"/>
      <c r="C169" s="202"/>
      <c r="D169" s="203" t="s">
        <v>77</v>
      </c>
      <c r="E169" s="215" t="s">
        <v>213</v>
      </c>
      <c r="F169" s="215" t="s">
        <v>509</v>
      </c>
      <c r="G169" s="202"/>
      <c r="H169" s="202"/>
      <c r="I169" s="205"/>
      <c r="J169" s="216">
        <f>BK169</f>
        <v>0</v>
      </c>
      <c r="K169" s="202"/>
      <c r="L169" s="207"/>
      <c r="M169" s="208"/>
      <c r="N169" s="209"/>
      <c r="O169" s="209"/>
      <c r="P169" s="210">
        <f>SUM(P170:P208)</f>
        <v>0</v>
      </c>
      <c r="Q169" s="209"/>
      <c r="R169" s="210">
        <f>SUM(R170:R208)</f>
        <v>0.089265999999999998</v>
      </c>
      <c r="S169" s="209"/>
      <c r="T169" s="211">
        <f>SUM(T170:T208)</f>
        <v>0.35999999999999999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2" t="s">
        <v>86</v>
      </c>
      <c r="AT169" s="213" t="s">
        <v>77</v>
      </c>
      <c r="AU169" s="213" t="s">
        <v>86</v>
      </c>
      <c r="AY169" s="212" t="s">
        <v>158</v>
      </c>
      <c r="BK169" s="214">
        <f>SUM(BK170:BK208)</f>
        <v>0</v>
      </c>
    </row>
    <row r="170" s="2" customFormat="1" ht="21.75" customHeight="1">
      <c r="A170" s="37"/>
      <c r="B170" s="38"/>
      <c r="C170" s="217" t="s">
        <v>237</v>
      </c>
      <c r="D170" s="217" t="s">
        <v>160</v>
      </c>
      <c r="E170" s="218" t="s">
        <v>2493</v>
      </c>
      <c r="F170" s="219" t="s">
        <v>2494</v>
      </c>
      <c r="G170" s="220" t="s">
        <v>199</v>
      </c>
      <c r="H170" s="221">
        <v>12</v>
      </c>
      <c r="I170" s="222"/>
      <c r="J170" s="223">
        <f>ROUND(I170*H170,2)</f>
        <v>0</v>
      </c>
      <c r="K170" s="219" t="s">
        <v>164</v>
      </c>
      <c r="L170" s="43"/>
      <c r="M170" s="224" t="s">
        <v>1</v>
      </c>
      <c r="N170" s="225" t="s">
        <v>43</v>
      </c>
      <c r="O170" s="90"/>
      <c r="P170" s="226">
        <f>O170*H170</f>
        <v>0</v>
      </c>
      <c r="Q170" s="226">
        <v>1.0000000000000001E-05</v>
      </c>
      <c r="R170" s="226">
        <f>Q170*H170</f>
        <v>0.00012000000000000002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165</v>
      </c>
      <c r="AT170" s="228" t="s">
        <v>160</v>
      </c>
      <c r="AU170" s="228" t="s">
        <v>88</v>
      </c>
      <c r="AY170" s="16" t="s">
        <v>158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86</v>
      </c>
      <c r="BK170" s="229">
        <f>ROUND(I170*H170,2)</f>
        <v>0</v>
      </c>
      <c r="BL170" s="16" t="s">
        <v>165</v>
      </c>
      <c r="BM170" s="228" t="s">
        <v>2495</v>
      </c>
    </row>
    <row r="171" s="2" customFormat="1">
      <c r="A171" s="37"/>
      <c r="B171" s="38"/>
      <c r="C171" s="39"/>
      <c r="D171" s="230" t="s">
        <v>167</v>
      </c>
      <c r="E171" s="39"/>
      <c r="F171" s="231" t="s">
        <v>2496</v>
      </c>
      <c r="G171" s="39"/>
      <c r="H171" s="39"/>
      <c r="I171" s="232"/>
      <c r="J171" s="39"/>
      <c r="K171" s="39"/>
      <c r="L171" s="43"/>
      <c r="M171" s="233"/>
      <c r="N171" s="23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167</v>
      </c>
      <c r="AU171" s="16" t="s">
        <v>88</v>
      </c>
    </row>
    <row r="172" s="14" customFormat="1">
      <c r="A172" s="14"/>
      <c r="B172" s="246"/>
      <c r="C172" s="247"/>
      <c r="D172" s="230" t="s">
        <v>169</v>
      </c>
      <c r="E172" s="248" t="s">
        <v>1</v>
      </c>
      <c r="F172" s="249" t="s">
        <v>2478</v>
      </c>
      <c r="G172" s="247"/>
      <c r="H172" s="248" t="s">
        <v>1</v>
      </c>
      <c r="I172" s="250"/>
      <c r="J172" s="247"/>
      <c r="K172" s="247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169</v>
      </c>
      <c r="AU172" s="255" t="s">
        <v>88</v>
      </c>
      <c r="AV172" s="14" t="s">
        <v>86</v>
      </c>
      <c r="AW172" s="14" t="s">
        <v>33</v>
      </c>
      <c r="AX172" s="14" t="s">
        <v>78</v>
      </c>
      <c r="AY172" s="255" t="s">
        <v>158</v>
      </c>
    </row>
    <row r="173" s="13" customFormat="1">
      <c r="A173" s="13"/>
      <c r="B173" s="235"/>
      <c r="C173" s="236"/>
      <c r="D173" s="230" t="s">
        <v>169</v>
      </c>
      <c r="E173" s="237" t="s">
        <v>1</v>
      </c>
      <c r="F173" s="238" t="s">
        <v>2497</v>
      </c>
      <c r="G173" s="236"/>
      <c r="H173" s="239">
        <v>12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169</v>
      </c>
      <c r="AU173" s="245" t="s">
        <v>88</v>
      </c>
      <c r="AV173" s="13" t="s">
        <v>88</v>
      </c>
      <c r="AW173" s="13" t="s">
        <v>33</v>
      </c>
      <c r="AX173" s="13" t="s">
        <v>78</v>
      </c>
      <c r="AY173" s="245" t="s">
        <v>158</v>
      </c>
    </row>
    <row r="174" s="2" customFormat="1" ht="16.5" customHeight="1">
      <c r="A174" s="37"/>
      <c r="B174" s="38"/>
      <c r="C174" s="256" t="s">
        <v>243</v>
      </c>
      <c r="D174" s="256" t="s">
        <v>255</v>
      </c>
      <c r="E174" s="257" t="s">
        <v>2498</v>
      </c>
      <c r="F174" s="258" t="s">
        <v>2499</v>
      </c>
      <c r="G174" s="259" t="s">
        <v>199</v>
      </c>
      <c r="H174" s="260">
        <v>12.359999999999999</v>
      </c>
      <c r="I174" s="261"/>
      <c r="J174" s="262">
        <f>ROUND(I174*H174,2)</f>
        <v>0</v>
      </c>
      <c r="K174" s="258" t="s">
        <v>1</v>
      </c>
      <c r="L174" s="263"/>
      <c r="M174" s="264" t="s">
        <v>1</v>
      </c>
      <c r="N174" s="265" t="s">
        <v>43</v>
      </c>
      <c r="O174" s="90"/>
      <c r="P174" s="226">
        <f>O174*H174</f>
        <v>0</v>
      </c>
      <c r="Q174" s="226">
        <v>0.0014</v>
      </c>
      <c r="R174" s="226">
        <f>Q174*H174</f>
        <v>0.017304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213</v>
      </c>
      <c r="AT174" s="228" t="s">
        <v>255</v>
      </c>
      <c r="AU174" s="228" t="s">
        <v>88</v>
      </c>
      <c r="AY174" s="16" t="s">
        <v>158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86</v>
      </c>
      <c r="BK174" s="229">
        <f>ROUND(I174*H174,2)</f>
        <v>0</v>
      </c>
      <c r="BL174" s="16" t="s">
        <v>165</v>
      </c>
      <c r="BM174" s="228" t="s">
        <v>2500</v>
      </c>
    </row>
    <row r="175" s="2" customFormat="1">
      <c r="A175" s="37"/>
      <c r="B175" s="38"/>
      <c r="C175" s="39"/>
      <c r="D175" s="230" t="s">
        <v>167</v>
      </c>
      <c r="E175" s="39"/>
      <c r="F175" s="231" t="s">
        <v>2501</v>
      </c>
      <c r="G175" s="39"/>
      <c r="H175" s="39"/>
      <c r="I175" s="232"/>
      <c r="J175" s="39"/>
      <c r="K175" s="39"/>
      <c r="L175" s="43"/>
      <c r="M175" s="233"/>
      <c r="N175" s="234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167</v>
      </c>
      <c r="AU175" s="16" t="s">
        <v>88</v>
      </c>
    </row>
    <row r="176" s="13" customFormat="1">
      <c r="A176" s="13"/>
      <c r="B176" s="235"/>
      <c r="C176" s="236"/>
      <c r="D176" s="230" t="s">
        <v>169</v>
      </c>
      <c r="E176" s="236"/>
      <c r="F176" s="238" t="s">
        <v>2502</v>
      </c>
      <c r="G176" s="236"/>
      <c r="H176" s="239">
        <v>12.359999999999999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169</v>
      </c>
      <c r="AU176" s="245" t="s">
        <v>88</v>
      </c>
      <c r="AV176" s="13" t="s">
        <v>88</v>
      </c>
      <c r="AW176" s="13" t="s">
        <v>4</v>
      </c>
      <c r="AX176" s="13" t="s">
        <v>86</v>
      </c>
      <c r="AY176" s="245" t="s">
        <v>158</v>
      </c>
    </row>
    <row r="177" s="2" customFormat="1" ht="21.75" customHeight="1">
      <c r="A177" s="37"/>
      <c r="B177" s="38"/>
      <c r="C177" s="217" t="s">
        <v>254</v>
      </c>
      <c r="D177" s="217" t="s">
        <v>160</v>
      </c>
      <c r="E177" s="218" t="s">
        <v>2503</v>
      </c>
      <c r="F177" s="219" t="s">
        <v>2504</v>
      </c>
      <c r="G177" s="220" t="s">
        <v>199</v>
      </c>
      <c r="H177" s="221">
        <v>20</v>
      </c>
      <c r="I177" s="222"/>
      <c r="J177" s="223">
        <f>ROUND(I177*H177,2)</f>
        <v>0</v>
      </c>
      <c r="K177" s="219" t="s">
        <v>164</v>
      </c>
      <c r="L177" s="43"/>
      <c r="M177" s="224" t="s">
        <v>1</v>
      </c>
      <c r="N177" s="225" t="s">
        <v>43</v>
      </c>
      <c r="O177" s="90"/>
      <c r="P177" s="226">
        <f>O177*H177</f>
        <v>0</v>
      </c>
      <c r="Q177" s="226">
        <v>1.0000000000000001E-05</v>
      </c>
      <c r="R177" s="226">
        <f>Q177*H177</f>
        <v>0.00020000000000000001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165</v>
      </c>
      <c r="AT177" s="228" t="s">
        <v>160</v>
      </c>
      <c r="AU177" s="228" t="s">
        <v>88</v>
      </c>
      <c r="AY177" s="16" t="s">
        <v>158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86</v>
      </c>
      <c r="BK177" s="229">
        <f>ROUND(I177*H177,2)</f>
        <v>0</v>
      </c>
      <c r="BL177" s="16" t="s">
        <v>165</v>
      </c>
      <c r="BM177" s="228" t="s">
        <v>2505</v>
      </c>
    </row>
    <row r="178" s="2" customFormat="1">
      <c r="A178" s="37"/>
      <c r="B178" s="38"/>
      <c r="C178" s="39"/>
      <c r="D178" s="230" t="s">
        <v>167</v>
      </c>
      <c r="E178" s="39"/>
      <c r="F178" s="231" t="s">
        <v>2506</v>
      </c>
      <c r="G178" s="39"/>
      <c r="H178" s="39"/>
      <c r="I178" s="232"/>
      <c r="J178" s="39"/>
      <c r="K178" s="39"/>
      <c r="L178" s="43"/>
      <c r="M178" s="233"/>
      <c r="N178" s="23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167</v>
      </c>
      <c r="AU178" s="16" t="s">
        <v>88</v>
      </c>
    </row>
    <row r="179" s="14" customFormat="1">
      <c r="A179" s="14"/>
      <c r="B179" s="246"/>
      <c r="C179" s="247"/>
      <c r="D179" s="230" t="s">
        <v>169</v>
      </c>
      <c r="E179" s="248" t="s">
        <v>1</v>
      </c>
      <c r="F179" s="249" t="s">
        <v>2478</v>
      </c>
      <c r="G179" s="247"/>
      <c r="H179" s="248" t="s">
        <v>1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169</v>
      </c>
      <c r="AU179" s="255" t="s">
        <v>88</v>
      </c>
      <c r="AV179" s="14" t="s">
        <v>86</v>
      </c>
      <c r="AW179" s="14" t="s">
        <v>33</v>
      </c>
      <c r="AX179" s="14" t="s">
        <v>78</v>
      </c>
      <c r="AY179" s="255" t="s">
        <v>158</v>
      </c>
    </row>
    <row r="180" s="13" customFormat="1">
      <c r="A180" s="13"/>
      <c r="B180" s="235"/>
      <c r="C180" s="236"/>
      <c r="D180" s="230" t="s">
        <v>169</v>
      </c>
      <c r="E180" s="237" t="s">
        <v>1</v>
      </c>
      <c r="F180" s="238" t="s">
        <v>2306</v>
      </c>
      <c r="G180" s="236"/>
      <c r="H180" s="239">
        <v>20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169</v>
      </c>
      <c r="AU180" s="245" t="s">
        <v>88</v>
      </c>
      <c r="AV180" s="13" t="s">
        <v>88</v>
      </c>
      <c r="AW180" s="13" t="s">
        <v>33</v>
      </c>
      <c r="AX180" s="13" t="s">
        <v>78</v>
      </c>
      <c r="AY180" s="245" t="s">
        <v>158</v>
      </c>
    </row>
    <row r="181" s="2" customFormat="1" ht="16.5" customHeight="1">
      <c r="A181" s="37"/>
      <c r="B181" s="38"/>
      <c r="C181" s="256" t="s">
        <v>261</v>
      </c>
      <c r="D181" s="256" t="s">
        <v>255</v>
      </c>
      <c r="E181" s="257" t="s">
        <v>2507</v>
      </c>
      <c r="F181" s="258" t="s">
        <v>2508</v>
      </c>
      <c r="G181" s="259" t="s">
        <v>199</v>
      </c>
      <c r="H181" s="260">
        <v>20.600000000000001</v>
      </c>
      <c r="I181" s="261"/>
      <c r="J181" s="262">
        <f>ROUND(I181*H181,2)</f>
        <v>0</v>
      </c>
      <c r="K181" s="258" t="s">
        <v>164</v>
      </c>
      <c r="L181" s="263"/>
      <c r="M181" s="264" t="s">
        <v>1</v>
      </c>
      <c r="N181" s="265" t="s">
        <v>43</v>
      </c>
      <c r="O181" s="90"/>
      <c r="P181" s="226">
        <f>O181*H181</f>
        <v>0</v>
      </c>
      <c r="Q181" s="226">
        <v>0.0026700000000000001</v>
      </c>
      <c r="R181" s="226">
        <f>Q181*H181</f>
        <v>0.055002000000000002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213</v>
      </c>
      <c r="AT181" s="228" t="s">
        <v>255</v>
      </c>
      <c r="AU181" s="228" t="s">
        <v>88</v>
      </c>
      <c r="AY181" s="16" t="s">
        <v>158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86</v>
      </c>
      <c r="BK181" s="229">
        <f>ROUND(I181*H181,2)</f>
        <v>0</v>
      </c>
      <c r="BL181" s="16" t="s">
        <v>165</v>
      </c>
      <c r="BM181" s="228" t="s">
        <v>2509</v>
      </c>
    </row>
    <row r="182" s="2" customFormat="1">
      <c r="A182" s="37"/>
      <c r="B182" s="38"/>
      <c r="C182" s="39"/>
      <c r="D182" s="230" t="s">
        <v>167</v>
      </c>
      <c r="E182" s="39"/>
      <c r="F182" s="231" t="s">
        <v>2508</v>
      </c>
      <c r="G182" s="39"/>
      <c r="H182" s="39"/>
      <c r="I182" s="232"/>
      <c r="J182" s="39"/>
      <c r="K182" s="39"/>
      <c r="L182" s="43"/>
      <c r="M182" s="233"/>
      <c r="N182" s="234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167</v>
      </c>
      <c r="AU182" s="16" t="s">
        <v>88</v>
      </c>
    </row>
    <row r="183" s="13" customFormat="1">
      <c r="A183" s="13"/>
      <c r="B183" s="235"/>
      <c r="C183" s="236"/>
      <c r="D183" s="230" t="s">
        <v>169</v>
      </c>
      <c r="E183" s="236"/>
      <c r="F183" s="238" t="s">
        <v>2510</v>
      </c>
      <c r="G183" s="236"/>
      <c r="H183" s="239">
        <v>20.600000000000001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169</v>
      </c>
      <c r="AU183" s="245" t="s">
        <v>88</v>
      </c>
      <c r="AV183" s="13" t="s">
        <v>88</v>
      </c>
      <c r="AW183" s="13" t="s">
        <v>4</v>
      </c>
      <c r="AX183" s="13" t="s">
        <v>86</v>
      </c>
      <c r="AY183" s="245" t="s">
        <v>158</v>
      </c>
    </row>
    <row r="184" s="2" customFormat="1" ht="16.5" customHeight="1">
      <c r="A184" s="37"/>
      <c r="B184" s="38"/>
      <c r="C184" s="217" t="s">
        <v>8</v>
      </c>
      <c r="D184" s="217" t="s">
        <v>160</v>
      </c>
      <c r="E184" s="218" t="s">
        <v>2431</v>
      </c>
      <c r="F184" s="219" t="s">
        <v>2432</v>
      </c>
      <c r="G184" s="220" t="s">
        <v>199</v>
      </c>
      <c r="H184" s="221">
        <v>24</v>
      </c>
      <c r="I184" s="222"/>
      <c r="J184" s="223">
        <f>ROUND(I184*H184,2)</f>
        <v>0</v>
      </c>
      <c r="K184" s="219" t="s">
        <v>164</v>
      </c>
      <c r="L184" s="43"/>
      <c r="M184" s="224" t="s">
        <v>1</v>
      </c>
      <c r="N184" s="225" t="s">
        <v>43</v>
      </c>
      <c r="O184" s="90"/>
      <c r="P184" s="226">
        <f>O184*H184</f>
        <v>0</v>
      </c>
      <c r="Q184" s="226">
        <v>0</v>
      </c>
      <c r="R184" s="226">
        <f>Q184*H184</f>
        <v>0</v>
      </c>
      <c r="S184" s="226">
        <v>0.014999999999999999</v>
      </c>
      <c r="T184" s="227">
        <f>S184*H184</f>
        <v>0.35999999999999999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165</v>
      </c>
      <c r="AT184" s="228" t="s">
        <v>160</v>
      </c>
      <c r="AU184" s="228" t="s">
        <v>88</v>
      </c>
      <c r="AY184" s="16" t="s">
        <v>158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86</v>
      </c>
      <c r="BK184" s="229">
        <f>ROUND(I184*H184,2)</f>
        <v>0</v>
      </c>
      <c r="BL184" s="16" t="s">
        <v>165</v>
      </c>
      <c r="BM184" s="228" t="s">
        <v>2433</v>
      </c>
    </row>
    <row r="185" s="2" customFormat="1">
      <c r="A185" s="37"/>
      <c r="B185" s="38"/>
      <c r="C185" s="39"/>
      <c r="D185" s="230" t="s">
        <v>167</v>
      </c>
      <c r="E185" s="39"/>
      <c r="F185" s="231" t="s">
        <v>2434</v>
      </c>
      <c r="G185" s="39"/>
      <c r="H185" s="39"/>
      <c r="I185" s="232"/>
      <c r="J185" s="39"/>
      <c r="K185" s="39"/>
      <c r="L185" s="43"/>
      <c r="M185" s="233"/>
      <c r="N185" s="234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167</v>
      </c>
      <c r="AU185" s="16" t="s">
        <v>88</v>
      </c>
    </row>
    <row r="186" s="14" customFormat="1">
      <c r="A186" s="14"/>
      <c r="B186" s="246"/>
      <c r="C186" s="247"/>
      <c r="D186" s="230" t="s">
        <v>169</v>
      </c>
      <c r="E186" s="248" t="s">
        <v>1</v>
      </c>
      <c r="F186" s="249" t="s">
        <v>2489</v>
      </c>
      <c r="G186" s="247"/>
      <c r="H186" s="248" t="s">
        <v>1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169</v>
      </c>
      <c r="AU186" s="255" t="s">
        <v>88</v>
      </c>
      <c r="AV186" s="14" t="s">
        <v>86</v>
      </c>
      <c r="AW186" s="14" t="s">
        <v>33</v>
      </c>
      <c r="AX186" s="14" t="s">
        <v>78</v>
      </c>
      <c r="AY186" s="255" t="s">
        <v>158</v>
      </c>
    </row>
    <row r="187" s="13" customFormat="1">
      <c r="A187" s="13"/>
      <c r="B187" s="235"/>
      <c r="C187" s="236"/>
      <c r="D187" s="230" t="s">
        <v>169</v>
      </c>
      <c r="E187" s="237" t="s">
        <v>1</v>
      </c>
      <c r="F187" s="238" t="s">
        <v>2511</v>
      </c>
      <c r="G187" s="236"/>
      <c r="H187" s="239">
        <v>24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169</v>
      </c>
      <c r="AU187" s="245" t="s">
        <v>88</v>
      </c>
      <c r="AV187" s="13" t="s">
        <v>88</v>
      </c>
      <c r="AW187" s="13" t="s">
        <v>33</v>
      </c>
      <c r="AX187" s="13" t="s">
        <v>78</v>
      </c>
      <c r="AY187" s="245" t="s">
        <v>158</v>
      </c>
    </row>
    <row r="188" s="2" customFormat="1" ht="21.75" customHeight="1">
      <c r="A188" s="37"/>
      <c r="B188" s="38"/>
      <c r="C188" s="217" t="s">
        <v>270</v>
      </c>
      <c r="D188" s="217" t="s">
        <v>160</v>
      </c>
      <c r="E188" s="218" t="s">
        <v>522</v>
      </c>
      <c r="F188" s="219" t="s">
        <v>523</v>
      </c>
      <c r="G188" s="220" t="s">
        <v>412</v>
      </c>
      <c r="H188" s="221">
        <v>8</v>
      </c>
      <c r="I188" s="222"/>
      <c r="J188" s="223">
        <f>ROUND(I188*H188,2)</f>
        <v>0</v>
      </c>
      <c r="K188" s="219" t="s">
        <v>164</v>
      </c>
      <c r="L188" s="43"/>
      <c r="M188" s="224" t="s">
        <v>1</v>
      </c>
      <c r="N188" s="225" t="s">
        <v>43</v>
      </c>
      <c r="O188" s="90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165</v>
      </c>
      <c r="AT188" s="228" t="s">
        <v>160</v>
      </c>
      <c r="AU188" s="228" t="s">
        <v>88</v>
      </c>
      <c r="AY188" s="16" t="s">
        <v>158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86</v>
      </c>
      <c r="BK188" s="229">
        <f>ROUND(I188*H188,2)</f>
        <v>0</v>
      </c>
      <c r="BL188" s="16" t="s">
        <v>165</v>
      </c>
      <c r="BM188" s="228" t="s">
        <v>2436</v>
      </c>
    </row>
    <row r="189" s="2" customFormat="1">
      <c r="A189" s="37"/>
      <c r="B189" s="38"/>
      <c r="C189" s="39"/>
      <c r="D189" s="230" t="s">
        <v>167</v>
      </c>
      <c r="E189" s="39"/>
      <c r="F189" s="231" t="s">
        <v>525</v>
      </c>
      <c r="G189" s="39"/>
      <c r="H189" s="39"/>
      <c r="I189" s="232"/>
      <c r="J189" s="39"/>
      <c r="K189" s="39"/>
      <c r="L189" s="43"/>
      <c r="M189" s="233"/>
      <c r="N189" s="234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167</v>
      </c>
      <c r="AU189" s="16" t="s">
        <v>88</v>
      </c>
    </row>
    <row r="190" s="14" customFormat="1">
      <c r="A190" s="14"/>
      <c r="B190" s="246"/>
      <c r="C190" s="247"/>
      <c r="D190" s="230" t="s">
        <v>169</v>
      </c>
      <c r="E190" s="248" t="s">
        <v>1</v>
      </c>
      <c r="F190" s="249" t="s">
        <v>2512</v>
      </c>
      <c r="G190" s="247"/>
      <c r="H190" s="248" t="s">
        <v>1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169</v>
      </c>
      <c r="AU190" s="255" t="s">
        <v>88</v>
      </c>
      <c r="AV190" s="14" t="s">
        <v>86</v>
      </c>
      <c r="AW190" s="14" t="s">
        <v>33</v>
      </c>
      <c r="AX190" s="14" t="s">
        <v>78</v>
      </c>
      <c r="AY190" s="255" t="s">
        <v>158</v>
      </c>
    </row>
    <row r="191" s="13" customFormat="1">
      <c r="A191" s="13"/>
      <c r="B191" s="235"/>
      <c r="C191" s="236"/>
      <c r="D191" s="230" t="s">
        <v>169</v>
      </c>
      <c r="E191" s="237" t="s">
        <v>1</v>
      </c>
      <c r="F191" s="238" t="s">
        <v>213</v>
      </c>
      <c r="G191" s="236"/>
      <c r="H191" s="239">
        <v>8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169</v>
      </c>
      <c r="AU191" s="245" t="s">
        <v>88</v>
      </c>
      <c r="AV191" s="13" t="s">
        <v>88</v>
      </c>
      <c r="AW191" s="13" t="s">
        <v>33</v>
      </c>
      <c r="AX191" s="13" t="s">
        <v>78</v>
      </c>
      <c r="AY191" s="245" t="s">
        <v>158</v>
      </c>
    </row>
    <row r="192" s="2" customFormat="1" ht="16.5" customHeight="1">
      <c r="A192" s="37"/>
      <c r="B192" s="38"/>
      <c r="C192" s="256" t="s">
        <v>273</v>
      </c>
      <c r="D192" s="256" t="s">
        <v>255</v>
      </c>
      <c r="E192" s="257" t="s">
        <v>2438</v>
      </c>
      <c r="F192" s="258" t="s">
        <v>2439</v>
      </c>
      <c r="G192" s="259" t="s">
        <v>412</v>
      </c>
      <c r="H192" s="260">
        <v>8</v>
      </c>
      <c r="I192" s="261"/>
      <c r="J192" s="262">
        <f>ROUND(I192*H192,2)</f>
        <v>0</v>
      </c>
      <c r="K192" s="258" t="s">
        <v>1</v>
      </c>
      <c r="L192" s="263"/>
      <c r="M192" s="264" t="s">
        <v>1</v>
      </c>
      <c r="N192" s="265" t="s">
        <v>43</v>
      </c>
      <c r="O192" s="90"/>
      <c r="P192" s="226">
        <f>O192*H192</f>
        <v>0</v>
      </c>
      <c r="Q192" s="226">
        <v>0.00027999999999999998</v>
      </c>
      <c r="R192" s="226">
        <f>Q192*H192</f>
        <v>0.0022399999999999998</v>
      </c>
      <c r="S192" s="226">
        <v>0</v>
      </c>
      <c r="T192" s="227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8" t="s">
        <v>213</v>
      </c>
      <c r="AT192" s="228" t="s">
        <v>255</v>
      </c>
      <c r="AU192" s="228" t="s">
        <v>88</v>
      </c>
      <c r="AY192" s="16" t="s">
        <v>158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6" t="s">
        <v>86</v>
      </c>
      <c r="BK192" s="229">
        <f>ROUND(I192*H192,2)</f>
        <v>0</v>
      </c>
      <c r="BL192" s="16" t="s">
        <v>165</v>
      </c>
      <c r="BM192" s="228" t="s">
        <v>2440</v>
      </c>
    </row>
    <row r="193" s="2" customFormat="1">
      <c r="A193" s="37"/>
      <c r="B193" s="38"/>
      <c r="C193" s="39"/>
      <c r="D193" s="230" t="s">
        <v>167</v>
      </c>
      <c r="E193" s="39"/>
      <c r="F193" s="231" t="s">
        <v>530</v>
      </c>
      <c r="G193" s="39"/>
      <c r="H193" s="39"/>
      <c r="I193" s="232"/>
      <c r="J193" s="39"/>
      <c r="K193" s="39"/>
      <c r="L193" s="43"/>
      <c r="M193" s="233"/>
      <c r="N193" s="234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167</v>
      </c>
      <c r="AU193" s="16" t="s">
        <v>88</v>
      </c>
    </row>
    <row r="194" s="2" customFormat="1" ht="16.5" customHeight="1">
      <c r="A194" s="37"/>
      <c r="B194" s="38"/>
      <c r="C194" s="217" t="s">
        <v>280</v>
      </c>
      <c r="D194" s="217" t="s">
        <v>160</v>
      </c>
      <c r="E194" s="218" t="s">
        <v>549</v>
      </c>
      <c r="F194" s="219" t="s">
        <v>550</v>
      </c>
      <c r="G194" s="220" t="s">
        <v>412</v>
      </c>
      <c r="H194" s="221">
        <v>8</v>
      </c>
      <c r="I194" s="222"/>
      <c r="J194" s="223">
        <f>ROUND(I194*H194,2)</f>
        <v>0</v>
      </c>
      <c r="K194" s="219" t="s">
        <v>164</v>
      </c>
      <c r="L194" s="43"/>
      <c r="M194" s="224" t="s">
        <v>1</v>
      </c>
      <c r="N194" s="225" t="s">
        <v>43</v>
      </c>
      <c r="O194" s="90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8" t="s">
        <v>165</v>
      </c>
      <c r="AT194" s="228" t="s">
        <v>160</v>
      </c>
      <c r="AU194" s="228" t="s">
        <v>88</v>
      </c>
      <c r="AY194" s="16" t="s">
        <v>158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6" t="s">
        <v>86</v>
      </c>
      <c r="BK194" s="229">
        <f>ROUND(I194*H194,2)</f>
        <v>0</v>
      </c>
      <c r="BL194" s="16" t="s">
        <v>165</v>
      </c>
      <c r="BM194" s="228" t="s">
        <v>2441</v>
      </c>
    </row>
    <row r="195" s="2" customFormat="1">
      <c r="A195" s="37"/>
      <c r="B195" s="38"/>
      <c r="C195" s="39"/>
      <c r="D195" s="230" t="s">
        <v>167</v>
      </c>
      <c r="E195" s="39"/>
      <c r="F195" s="231" t="s">
        <v>552</v>
      </c>
      <c r="G195" s="39"/>
      <c r="H195" s="39"/>
      <c r="I195" s="232"/>
      <c r="J195" s="39"/>
      <c r="K195" s="39"/>
      <c r="L195" s="43"/>
      <c r="M195" s="233"/>
      <c r="N195" s="234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167</v>
      </c>
      <c r="AU195" s="16" t="s">
        <v>88</v>
      </c>
    </row>
    <row r="196" s="13" customFormat="1">
      <c r="A196" s="13"/>
      <c r="B196" s="235"/>
      <c r="C196" s="236"/>
      <c r="D196" s="230" t="s">
        <v>169</v>
      </c>
      <c r="E196" s="237" t="s">
        <v>1</v>
      </c>
      <c r="F196" s="238" t="s">
        <v>2513</v>
      </c>
      <c r="G196" s="236"/>
      <c r="H196" s="239">
        <v>8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169</v>
      </c>
      <c r="AU196" s="245" t="s">
        <v>88</v>
      </c>
      <c r="AV196" s="13" t="s">
        <v>88</v>
      </c>
      <c r="AW196" s="13" t="s">
        <v>33</v>
      </c>
      <c r="AX196" s="13" t="s">
        <v>78</v>
      </c>
      <c r="AY196" s="245" t="s">
        <v>158</v>
      </c>
    </row>
    <row r="197" s="2" customFormat="1" ht="16.5" customHeight="1">
      <c r="A197" s="37"/>
      <c r="B197" s="38"/>
      <c r="C197" s="256" t="s">
        <v>285</v>
      </c>
      <c r="D197" s="256" t="s">
        <v>255</v>
      </c>
      <c r="E197" s="257" t="s">
        <v>555</v>
      </c>
      <c r="F197" s="258" t="s">
        <v>556</v>
      </c>
      <c r="G197" s="259" t="s">
        <v>412</v>
      </c>
      <c r="H197" s="260">
        <v>8</v>
      </c>
      <c r="I197" s="261"/>
      <c r="J197" s="262">
        <f>ROUND(I197*H197,2)</f>
        <v>0</v>
      </c>
      <c r="K197" s="258" t="s">
        <v>164</v>
      </c>
      <c r="L197" s="263"/>
      <c r="M197" s="264" t="s">
        <v>1</v>
      </c>
      <c r="N197" s="265" t="s">
        <v>43</v>
      </c>
      <c r="O197" s="90"/>
      <c r="P197" s="226">
        <f>O197*H197</f>
        <v>0</v>
      </c>
      <c r="Q197" s="226">
        <v>0.0015</v>
      </c>
      <c r="R197" s="226">
        <f>Q197*H197</f>
        <v>0.012</v>
      </c>
      <c r="S197" s="226">
        <v>0</v>
      </c>
      <c r="T197" s="22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8" t="s">
        <v>213</v>
      </c>
      <c r="AT197" s="228" t="s">
        <v>255</v>
      </c>
      <c r="AU197" s="228" t="s">
        <v>88</v>
      </c>
      <c r="AY197" s="16" t="s">
        <v>158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6" t="s">
        <v>86</v>
      </c>
      <c r="BK197" s="229">
        <f>ROUND(I197*H197,2)</f>
        <v>0</v>
      </c>
      <c r="BL197" s="16" t="s">
        <v>165</v>
      </c>
      <c r="BM197" s="228" t="s">
        <v>2443</v>
      </c>
    </row>
    <row r="198" s="2" customFormat="1">
      <c r="A198" s="37"/>
      <c r="B198" s="38"/>
      <c r="C198" s="39"/>
      <c r="D198" s="230" t="s">
        <v>167</v>
      </c>
      <c r="E198" s="39"/>
      <c r="F198" s="231" t="s">
        <v>556</v>
      </c>
      <c r="G198" s="39"/>
      <c r="H198" s="39"/>
      <c r="I198" s="232"/>
      <c r="J198" s="39"/>
      <c r="K198" s="39"/>
      <c r="L198" s="43"/>
      <c r="M198" s="233"/>
      <c r="N198" s="234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167</v>
      </c>
      <c r="AU198" s="16" t="s">
        <v>88</v>
      </c>
    </row>
    <row r="199" s="2" customFormat="1" ht="16.5" customHeight="1">
      <c r="A199" s="37"/>
      <c r="B199" s="38"/>
      <c r="C199" s="217" t="s">
        <v>293</v>
      </c>
      <c r="D199" s="217" t="s">
        <v>160</v>
      </c>
      <c r="E199" s="218" t="s">
        <v>941</v>
      </c>
      <c r="F199" s="219" t="s">
        <v>942</v>
      </c>
      <c r="G199" s="220" t="s">
        <v>199</v>
      </c>
      <c r="H199" s="221">
        <v>32</v>
      </c>
      <c r="I199" s="222"/>
      <c r="J199" s="223">
        <f>ROUND(I199*H199,2)</f>
        <v>0</v>
      </c>
      <c r="K199" s="219" t="s">
        <v>164</v>
      </c>
      <c r="L199" s="43"/>
      <c r="M199" s="224" t="s">
        <v>1</v>
      </c>
      <c r="N199" s="225" t="s">
        <v>43</v>
      </c>
      <c r="O199" s="90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8" t="s">
        <v>270</v>
      </c>
      <c r="AT199" s="228" t="s">
        <v>160</v>
      </c>
      <c r="AU199" s="228" t="s">
        <v>88</v>
      </c>
      <c r="AY199" s="16" t="s">
        <v>158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86</v>
      </c>
      <c r="BK199" s="229">
        <f>ROUND(I199*H199,2)</f>
        <v>0</v>
      </c>
      <c r="BL199" s="16" t="s">
        <v>270</v>
      </c>
      <c r="BM199" s="228" t="s">
        <v>2514</v>
      </c>
    </row>
    <row r="200" s="2" customFormat="1">
      <c r="A200" s="37"/>
      <c r="B200" s="38"/>
      <c r="C200" s="39"/>
      <c r="D200" s="230" t="s">
        <v>167</v>
      </c>
      <c r="E200" s="39"/>
      <c r="F200" s="231" t="s">
        <v>944</v>
      </c>
      <c r="G200" s="39"/>
      <c r="H200" s="39"/>
      <c r="I200" s="232"/>
      <c r="J200" s="39"/>
      <c r="K200" s="39"/>
      <c r="L200" s="43"/>
      <c r="M200" s="233"/>
      <c r="N200" s="234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167</v>
      </c>
      <c r="AU200" s="16" t="s">
        <v>88</v>
      </c>
    </row>
    <row r="201" s="14" customFormat="1">
      <c r="A201" s="14"/>
      <c r="B201" s="246"/>
      <c r="C201" s="247"/>
      <c r="D201" s="230" t="s">
        <v>169</v>
      </c>
      <c r="E201" s="248" t="s">
        <v>1</v>
      </c>
      <c r="F201" s="249" t="s">
        <v>2478</v>
      </c>
      <c r="G201" s="247"/>
      <c r="H201" s="248" t="s">
        <v>1</v>
      </c>
      <c r="I201" s="250"/>
      <c r="J201" s="247"/>
      <c r="K201" s="247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169</v>
      </c>
      <c r="AU201" s="255" t="s">
        <v>88</v>
      </c>
      <c r="AV201" s="14" t="s">
        <v>86</v>
      </c>
      <c r="AW201" s="14" t="s">
        <v>33</v>
      </c>
      <c r="AX201" s="14" t="s">
        <v>78</v>
      </c>
      <c r="AY201" s="255" t="s">
        <v>158</v>
      </c>
    </row>
    <row r="202" s="13" customFormat="1">
      <c r="A202" s="13"/>
      <c r="B202" s="235"/>
      <c r="C202" s="236"/>
      <c r="D202" s="230" t="s">
        <v>169</v>
      </c>
      <c r="E202" s="237" t="s">
        <v>1</v>
      </c>
      <c r="F202" s="238" t="s">
        <v>2515</v>
      </c>
      <c r="G202" s="236"/>
      <c r="H202" s="239">
        <v>32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169</v>
      </c>
      <c r="AU202" s="245" t="s">
        <v>88</v>
      </c>
      <c r="AV202" s="13" t="s">
        <v>88</v>
      </c>
      <c r="AW202" s="13" t="s">
        <v>33</v>
      </c>
      <c r="AX202" s="13" t="s">
        <v>78</v>
      </c>
      <c r="AY202" s="245" t="s">
        <v>158</v>
      </c>
    </row>
    <row r="203" s="2" customFormat="1" ht="16.5" customHeight="1">
      <c r="A203" s="37"/>
      <c r="B203" s="38"/>
      <c r="C203" s="217" t="s">
        <v>7</v>
      </c>
      <c r="D203" s="217" t="s">
        <v>160</v>
      </c>
      <c r="E203" s="218" t="s">
        <v>948</v>
      </c>
      <c r="F203" s="219" t="s">
        <v>949</v>
      </c>
      <c r="G203" s="220" t="s">
        <v>199</v>
      </c>
      <c r="H203" s="221">
        <v>32</v>
      </c>
      <c r="I203" s="222"/>
      <c r="J203" s="223">
        <f>ROUND(I203*H203,2)</f>
        <v>0</v>
      </c>
      <c r="K203" s="219" t="s">
        <v>1</v>
      </c>
      <c r="L203" s="43"/>
      <c r="M203" s="224" t="s">
        <v>1</v>
      </c>
      <c r="N203" s="225" t="s">
        <v>43</v>
      </c>
      <c r="O203" s="90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8" t="s">
        <v>270</v>
      </c>
      <c r="AT203" s="228" t="s">
        <v>160</v>
      </c>
      <c r="AU203" s="228" t="s">
        <v>88</v>
      </c>
      <c r="AY203" s="16" t="s">
        <v>158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6" t="s">
        <v>86</v>
      </c>
      <c r="BK203" s="229">
        <f>ROUND(I203*H203,2)</f>
        <v>0</v>
      </c>
      <c r="BL203" s="16" t="s">
        <v>270</v>
      </c>
      <c r="BM203" s="228" t="s">
        <v>2448</v>
      </c>
    </row>
    <row r="204" s="2" customFormat="1">
      <c r="A204" s="37"/>
      <c r="B204" s="38"/>
      <c r="C204" s="39"/>
      <c r="D204" s="230" t="s">
        <v>167</v>
      </c>
      <c r="E204" s="39"/>
      <c r="F204" s="231" t="s">
        <v>949</v>
      </c>
      <c r="G204" s="39"/>
      <c r="H204" s="39"/>
      <c r="I204" s="232"/>
      <c r="J204" s="39"/>
      <c r="K204" s="39"/>
      <c r="L204" s="43"/>
      <c r="M204" s="233"/>
      <c r="N204" s="234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167</v>
      </c>
      <c r="AU204" s="16" t="s">
        <v>88</v>
      </c>
    </row>
    <row r="205" s="2" customFormat="1" ht="16.5" customHeight="1">
      <c r="A205" s="37"/>
      <c r="B205" s="38"/>
      <c r="C205" s="217" t="s">
        <v>303</v>
      </c>
      <c r="D205" s="217" t="s">
        <v>160</v>
      </c>
      <c r="E205" s="218" t="s">
        <v>559</v>
      </c>
      <c r="F205" s="219" t="s">
        <v>560</v>
      </c>
      <c r="G205" s="220" t="s">
        <v>199</v>
      </c>
      <c r="H205" s="221">
        <v>20</v>
      </c>
      <c r="I205" s="222"/>
      <c r="J205" s="223">
        <f>ROUND(I205*H205,2)</f>
        <v>0</v>
      </c>
      <c r="K205" s="219" t="s">
        <v>164</v>
      </c>
      <c r="L205" s="43"/>
      <c r="M205" s="224" t="s">
        <v>1</v>
      </c>
      <c r="N205" s="225" t="s">
        <v>43</v>
      </c>
      <c r="O205" s="90"/>
      <c r="P205" s="226">
        <f>O205*H205</f>
        <v>0</v>
      </c>
      <c r="Q205" s="226">
        <v>0.00012</v>
      </c>
      <c r="R205" s="226">
        <f>Q205*H205</f>
        <v>0.0024000000000000002</v>
      </c>
      <c r="S205" s="226">
        <v>0</v>
      </c>
      <c r="T205" s="22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8" t="s">
        <v>558</v>
      </c>
      <c r="AT205" s="228" t="s">
        <v>160</v>
      </c>
      <c r="AU205" s="228" t="s">
        <v>88</v>
      </c>
      <c r="AY205" s="16" t="s">
        <v>158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6" t="s">
        <v>86</v>
      </c>
      <c r="BK205" s="229">
        <f>ROUND(I205*H205,2)</f>
        <v>0</v>
      </c>
      <c r="BL205" s="16" t="s">
        <v>558</v>
      </c>
      <c r="BM205" s="228" t="s">
        <v>2449</v>
      </c>
    </row>
    <row r="206" s="2" customFormat="1">
      <c r="A206" s="37"/>
      <c r="B206" s="38"/>
      <c r="C206" s="39"/>
      <c r="D206" s="230" t="s">
        <v>167</v>
      </c>
      <c r="E206" s="39"/>
      <c r="F206" s="231" t="s">
        <v>562</v>
      </c>
      <c r="G206" s="39"/>
      <c r="H206" s="39"/>
      <c r="I206" s="232"/>
      <c r="J206" s="39"/>
      <c r="K206" s="39"/>
      <c r="L206" s="43"/>
      <c r="M206" s="233"/>
      <c r="N206" s="234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167</v>
      </c>
      <c r="AU206" s="16" t="s">
        <v>88</v>
      </c>
    </row>
    <row r="207" s="14" customFormat="1">
      <c r="A207" s="14"/>
      <c r="B207" s="246"/>
      <c r="C207" s="247"/>
      <c r="D207" s="230" t="s">
        <v>169</v>
      </c>
      <c r="E207" s="248" t="s">
        <v>1</v>
      </c>
      <c r="F207" s="249" t="s">
        <v>2516</v>
      </c>
      <c r="G207" s="247"/>
      <c r="H207" s="248" t="s">
        <v>1</v>
      </c>
      <c r="I207" s="250"/>
      <c r="J207" s="247"/>
      <c r="K207" s="247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169</v>
      </c>
      <c r="AU207" s="255" t="s">
        <v>88</v>
      </c>
      <c r="AV207" s="14" t="s">
        <v>86</v>
      </c>
      <c r="AW207" s="14" t="s">
        <v>33</v>
      </c>
      <c r="AX207" s="14" t="s">
        <v>78</v>
      </c>
      <c r="AY207" s="255" t="s">
        <v>158</v>
      </c>
    </row>
    <row r="208" s="13" customFormat="1">
      <c r="A208" s="13"/>
      <c r="B208" s="235"/>
      <c r="C208" s="236"/>
      <c r="D208" s="230" t="s">
        <v>169</v>
      </c>
      <c r="E208" s="237" t="s">
        <v>1</v>
      </c>
      <c r="F208" s="238" t="s">
        <v>2306</v>
      </c>
      <c r="G208" s="236"/>
      <c r="H208" s="239">
        <v>20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169</v>
      </c>
      <c r="AU208" s="245" t="s">
        <v>88</v>
      </c>
      <c r="AV208" s="13" t="s">
        <v>88</v>
      </c>
      <c r="AW208" s="13" t="s">
        <v>33</v>
      </c>
      <c r="AX208" s="13" t="s">
        <v>78</v>
      </c>
      <c r="AY208" s="245" t="s">
        <v>158</v>
      </c>
    </row>
    <row r="209" s="12" customFormat="1" ht="22.8" customHeight="1">
      <c r="A209" s="12"/>
      <c r="B209" s="201"/>
      <c r="C209" s="202"/>
      <c r="D209" s="203" t="s">
        <v>77</v>
      </c>
      <c r="E209" s="215" t="s">
        <v>777</v>
      </c>
      <c r="F209" s="215" t="s">
        <v>778</v>
      </c>
      <c r="G209" s="202"/>
      <c r="H209" s="202"/>
      <c r="I209" s="205"/>
      <c r="J209" s="216">
        <f>BK209</f>
        <v>0</v>
      </c>
      <c r="K209" s="202"/>
      <c r="L209" s="207"/>
      <c r="M209" s="208"/>
      <c r="N209" s="209"/>
      <c r="O209" s="209"/>
      <c r="P209" s="210">
        <f>SUM(P210:P216)</f>
        <v>0</v>
      </c>
      <c r="Q209" s="209"/>
      <c r="R209" s="210">
        <f>SUM(R210:R216)</f>
        <v>0</v>
      </c>
      <c r="S209" s="209"/>
      <c r="T209" s="211">
        <f>SUM(T210:T216)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2" t="s">
        <v>86</v>
      </c>
      <c r="AT209" s="213" t="s">
        <v>77</v>
      </c>
      <c r="AU209" s="213" t="s">
        <v>86</v>
      </c>
      <c r="AY209" s="212" t="s">
        <v>158</v>
      </c>
      <c r="BK209" s="214">
        <f>SUM(BK210:BK216)</f>
        <v>0</v>
      </c>
    </row>
    <row r="210" s="2" customFormat="1" ht="16.5" customHeight="1">
      <c r="A210" s="37"/>
      <c r="B210" s="38"/>
      <c r="C210" s="217" t="s">
        <v>309</v>
      </c>
      <c r="D210" s="217" t="s">
        <v>160</v>
      </c>
      <c r="E210" s="218" t="s">
        <v>2125</v>
      </c>
      <c r="F210" s="219" t="s">
        <v>2126</v>
      </c>
      <c r="G210" s="220" t="s">
        <v>231</v>
      </c>
      <c r="H210" s="221">
        <v>0.624</v>
      </c>
      <c r="I210" s="222"/>
      <c r="J210" s="223">
        <f>ROUND(I210*H210,2)</f>
        <v>0</v>
      </c>
      <c r="K210" s="219" t="s">
        <v>164</v>
      </c>
      <c r="L210" s="43"/>
      <c r="M210" s="224" t="s">
        <v>1</v>
      </c>
      <c r="N210" s="225" t="s">
        <v>43</v>
      </c>
      <c r="O210" s="90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8" t="s">
        <v>165</v>
      </c>
      <c r="AT210" s="228" t="s">
        <v>160</v>
      </c>
      <c r="AU210" s="228" t="s">
        <v>88</v>
      </c>
      <c r="AY210" s="16" t="s">
        <v>158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6" t="s">
        <v>86</v>
      </c>
      <c r="BK210" s="229">
        <f>ROUND(I210*H210,2)</f>
        <v>0</v>
      </c>
      <c r="BL210" s="16" t="s">
        <v>165</v>
      </c>
      <c r="BM210" s="228" t="s">
        <v>2451</v>
      </c>
    </row>
    <row r="211" s="2" customFormat="1">
      <c r="A211" s="37"/>
      <c r="B211" s="38"/>
      <c r="C211" s="39"/>
      <c r="D211" s="230" t="s">
        <v>167</v>
      </c>
      <c r="E211" s="39"/>
      <c r="F211" s="231" t="s">
        <v>2128</v>
      </c>
      <c r="G211" s="39"/>
      <c r="H211" s="39"/>
      <c r="I211" s="232"/>
      <c r="J211" s="39"/>
      <c r="K211" s="39"/>
      <c r="L211" s="43"/>
      <c r="M211" s="233"/>
      <c r="N211" s="234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167</v>
      </c>
      <c r="AU211" s="16" t="s">
        <v>88</v>
      </c>
    </row>
    <row r="212" s="2" customFormat="1" ht="16.5" customHeight="1">
      <c r="A212" s="37"/>
      <c r="B212" s="38"/>
      <c r="C212" s="217" t="s">
        <v>316</v>
      </c>
      <c r="D212" s="217" t="s">
        <v>160</v>
      </c>
      <c r="E212" s="218" t="s">
        <v>2134</v>
      </c>
      <c r="F212" s="219" t="s">
        <v>2135</v>
      </c>
      <c r="G212" s="220" t="s">
        <v>231</v>
      </c>
      <c r="H212" s="221">
        <v>8.7360000000000007</v>
      </c>
      <c r="I212" s="222"/>
      <c r="J212" s="223">
        <f>ROUND(I212*H212,2)</f>
        <v>0</v>
      </c>
      <c r="K212" s="219" t="s">
        <v>164</v>
      </c>
      <c r="L212" s="43"/>
      <c r="M212" s="224" t="s">
        <v>1</v>
      </c>
      <c r="N212" s="225" t="s">
        <v>43</v>
      </c>
      <c r="O212" s="90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8" t="s">
        <v>165</v>
      </c>
      <c r="AT212" s="228" t="s">
        <v>160</v>
      </c>
      <c r="AU212" s="228" t="s">
        <v>88</v>
      </c>
      <c r="AY212" s="16" t="s">
        <v>158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6" t="s">
        <v>86</v>
      </c>
      <c r="BK212" s="229">
        <f>ROUND(I212*H212,2)</f>
        <v>0</v>
      </c>
      <c r="BL212" s="16" t="s">
        <v>165</v>
      </c>
      <c r="BM212" s="228" t="s">
        <v>2452</v>
      </c>
    </row>
    <row r="213" s="2" customFormat="1">
      <c r="A213" s="37"/>
      <c r="B213" s="38"/>
      <c r="C213" s="39"/>
      <c r="D213" s="230" t="s">
        <v>167</v>
      </c>
      <c r="E213" s="39"/>
      <c r="F213" s="231" t="s">
        <v>2137</v>
      </c>
      <c r="G213" s="39"/>
      <c r="H213" s="39"/>
      <c r="I213" s="232"/>
      <c r="J213" s="39"/>
      <c r="K213" s="39"/>
      <c r="L213" s="43"/>
      <c r="M213" s="233"/>
      <c r="N213" s="234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167</v>
      </c>
      <c r="AU213" s="16" t="s">
        <v>88</v>
      </c>
    </row>
    <row r="214" s="13" customFormat="1">
      <c r="A214" s="13"/>
      <c r="B214" s="235"/>
      <c r="C214" s="236"/>
      <c r="D214" s="230" t="s">
        <v>169</v>
      </c>
      <c r="E214" s="236"/>
      <c r="F214" s="238" t="s">
        <v>2517</v>
      </c>
      <c r="G214" s="236"/>
      <c r="H214" s="239">
        <v>8.7360000000000007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169</v>
      </c>
      <c r="AU214" s="245" t="s">
        <v>88</v>
      </c>
      <c r="AV214" s="13" t="s">
        <v>88</v>
      </c>
      <c r="AW214" s="13" t="s">
        <v>4</v>
      </c>
      <c r="AX214" s="13" t="s">
        <v>86</v>
      </c>
      <c r="AY214" s="245" t="s">
        <v>158</v>
      </c>
    </row>
    <row r="215" s="2" customFormat="1" ht="21.75" customHeight="1">
      <c r="A215" s="37"/>
      <c r="B215" s="38"/>
      <c r="C215" s="217" t="s">
        <v>322</v>
      </c>
      <c r="D215" s="217" t="s">
        <v>160</v>
      </c>
      <c r="E215" s="218" t="s">
        <v>797</v>
      </c>
      <c r="F215" s="219" t="s">
        <v>798</v>
      </c>
      <c r="G215" s="220" t="s">
        <v>231</v>
      </c>
      <c r="H215" s="221">
        <v>0.624</v>
      </c>
      <c r="I215" s="222"/>
      <c r="J215" s="223">
        <f>ROUND(I215*H215,2)</f>
        <v>0</v>
      </c>
      <c r="K215" s="219" t="s">
        <v>164</v>
      </c>
      <c r="L215" s="43"/>
      <c r="M215" s="224" t="s">
        <v>1</v>
      </c>
      <c r="N215" s="225" t="s">
        <v>43</v>
      </c>
      <c r="O215" s="90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8" t="s">
        <v>165</v>
      </c>
      <c r="AT215" s="228" t="s">
        <v>160</v>
      </c>
      <c r="AU215" s="228" t="s">
        <v>88</v>
      </c>
      <c r="AY215" s="16" t="s">
        <v>158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6" t="s">
        <v>86</v>
      </c>
      <c r="BK215" s="229">
        <f>ROUND(I215*H215,2)</f>
        <v>0</v>
      </c>
      <c r="BL215" s="16" t="s">
        <v>165</v>
      </c>
      <c r="BM215" s="228" t="s">
        <v>2454</v>
      </c>
    </row>
    <row r="216" s="2" customFormat="1">
      <c r="A216" s="37"/>
      <c r="B216" s="38"/>
      <c r="C216" s="39"/>
      <c r="D216" s="230" t="s">
        <v>167</v>
      </c>
      <c r="E216" s="39"/>
      <c r="F216" s="231" t="s">
        <v>800</v>
      </c>
      <c r="G216" s="39"/>
      <c r="H216" s="39"/>
      <c r="I216" s="232"/>
      <c r="J216" s="39"/>
      <c r="K216" s="39"/>
      <c r="L216" s="43"/>
      <c r="M216" s="233"/>
      <c r="N216" s="234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167</v>
      </c>
      <c r="AU216" s="16" t="s">
        <v>88</v>
      </c>
    </row>
    <row r="217" s="12" customFormat="1" ht="22.8" customHeight="1">
      <c r="A217" s="12"/>
      <c r="B217" s="201"/>
      <c r="C217" s="202"/>
      <c r="D217" s="203" t="s">
        <v>77</v>
      </c>
      <c r="E217" s="215" t="s">
        <v>819</v>
      </c>
      <c r="F217" s="215" t="s">
        <v>820</v>
      </c>
      <c r="G217" s="202"/>
      <c r="H217" s="202"/>
      <c r="I217" s="205"/>
      <c r="J217" s="216">
        <f>BK217</f>
        <v>0</v>
      </c>
      <c r="K217" s="202"/>
      <c r="L217" s="207"/>
      <c r="M217" s="208"/>
      <c r="N217" s="209"/>
      <c r="O217" s="209"/>
      <c r="P217" s="210">
        <f>SUM(P218:P219)</f>
        <v>0</v>
      </c>
      <c r="Q217" s="209"/>
      <c r="R217" s="210">
        <f>SUM(R218:R219)</f>
        <v>0</v>
      </c>
      <c r="S217" s="209"/>
      <c r="T217" s="211">
        <f>SUM(T218:T219)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2" t="s">
        <v>86</v>
      </c>
      <c r="AT217" s="213" t="s">
        <v>77</v>
      </c>
      <c r="AU217" s="213" t="s">
        <v>86</v>
      </c>
      <c r="AY217" s="212" t="s">
        <v>158</v>
      </c>
      <c r="BK217" s="214">
        <f>SUM(BK218:BK219)</f>
        <v>0</v>
      </c>
    </row>
    <row r="218" s="2" customFormat="1" ht="21.75" customHeight="1">
      <c r="A218" s="37"/>
      <c r="B218" s="38"/>
      <c r="C218" s="217" t="s">
        <v>328</v>
      </c>
      <c r="D218" s="217" t="s">
        <v>160</v>
      </c>
      <c r="E218" s="218" t="s">
        <v>2163</v>
      </c>
      <c r="F218" s="219" t="s">
        <v>2164</v>
      </c>
      <c r="G218" s="220" t="s">
        <v>231</v>
      </c>
      <c r="H218" s="221">
        <v>10.69</v>
      </c>
      <c r="I218" s="222"/>
      <c r="J218" s="223">
        <f>ROUND(I218*H218,2)</f>
        <v>0</v>
      </c>
      <c r="K218" s="219" t="s">
        <v>164</v>
      </c>
      <c r="L218" s="43"/>
      <c r="M218" s="224" t="s">
        <v>1</v>
      </c>
      <c r="N218" s="225" t="s">
        <v>43</v>
      </c>
      <c r="O218" s="90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8" t="s">
        <v>165</v>
      </c>
      <c r="AT218" s="228" t="s">
        <v>160</v>
      </c>
      <c r="AU218" s="228" t="s">
        <v>88</v>
      </c>
      <c r="AY218" s="16" t="s">
        <v>158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6" t="s">
        <v>86</v>
      </c>
      <c r="BK218" s="229">
        <f>ROUND(I218*H218,2)</f>
        <v>0</v>
      </c>
      <c r="BL218" s="16" t="s">
        <v>165</v>
      </c>
      <c r="BM218" s="228" t="s">
        <v>2455</v>
      </c>
    </row>
    <row r="219" s="2" customFormat="1">
      <c r="A219" s="37"/>
      <c r="B219" s="38"/>
      <c r="C219" s="39"/>
      <c r="D219" s="230" t="s">
        <v>167</v>
      </c>
      <c r="E219" s="39"/>
      <c r="F219" s="231" t="s">
        <v>2166</v>
      </c>
      <c r="G219" s="39"/>
      <c r="H219" s="39"/>
      <c r="I219" s="232"/>
      <c r="J219" s="39"/>
      <c r="K219" s="39"/>
      <c r="L219" s="43"/>
      <c r="M219" s="233"/>
      <c r="N219" s="234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167</v>
      </c>
      <c r="AU219" s="16" t="s">
        <v>88</v>
      </c>
    </row>
    <row r="220" s="12" customFormat="1" ht="25.92" customHeight="1">
      <c r="A220" s="12"/>
      <c r="B220" s="201"/>
      <c r="C220" s="202"/>
      <c r="D220" s="203" t="s">
        <v>77</v>
      </c>
      <c r="E220" s="204" t="s">
        <v>826</v>
      </c>
      <c r="F220" s="204" t="s">
        <v>827</v>
      </c>
      <c r="G220" s="202"/>
      <c r="H220" s="202"/>
      <c r="I220" s="205"/>
      <c r="J220" s="206">
        <f>BK220</f>
        <v>0</v>
      </c>
      <c r="K220" s="202"/>
      <c r="L220" s="207"/>
      <c r="M220" s="208"/>
      <c r="N220" s="209"/>
      <c r="O220" s="209"/>
      <c r="P220" s="210">
        <f>P221+P226</f>
        <v>0</v>
      </c>
      <c r="Q220" s="209"/>
      <c r="R220" s="210">
        <f>R221+R226</f>
        <v>0.045839999999999999</v>
      </c>
      <c r="S220" s="209"/>
      <c r="T220" s="211">
        <f>T221+T226</f>
        <v>0.2636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2" t="s">
        <v>88</v>
      </c>
      <c r="AT220" s="213" t="s">
        <v>77</v>
      </c>
      <c r="AU220" s="213" t="s">
        <v>78</v>
      </c>
      <c r="AY220" s="212" t="s">
        <v>158</v>
      </c>
      <c r="BK220" s="214">
        <f>BK221+BK226</f>
        <v>0</v>
      </c>
    </row>
    <row r="221" s="12" customFormat="1" ht="22.8" customHeight="1">
      <c r="A221" s="12"/>
      <c r="B221" s="201"/>
      <c r="C221" s="202"/>
      <c r="D221" s="203" t="s">
        <v>77</v>
      </c>
      <c r="E221" s="215" t="s">
        <v>933</v>
      </c>
      <c r="F221" s="215" t="s">
        <v>934</v>
      </c>
      <c r="G221" s="202"/>
      <c r="H221" s="202"/>
      <c r="I221" s="205"/>
      <c r="J221" s="216">
        <f>BK221</f>
        <v>0</v>
      </c>
      <c r="K221" s="202"/>
      <c r="L221" s="207"/>
      <c r="M221" s="208"/>
      <c r="N221" s="209"/>
      <c r="O221" s="209"/>
      <c r="P221" s="210">
        <f>SUM(P222:P225)</f>
        <v>0</v>
      </c>
      <c r="Q221" s="209"/>
      <c r="R221" s="210">
        <f>SUM(R222:R225)</f>
        <v>0</v>
      </c>
      <c r="S221" s="209"/>
      <c r="T221" s="211">
        <f>SUM(T222:T225)</f>
        <v>0.16904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2" t="s">
        <v>88</v>
      </c>
      <c r="AT221" s="213" t="s">
        <v>77</v>
      </c>
      <c r="AU221" s="213" t="s">
        <v>86</v>
      </c>
      <c r="AY221" s="212" t="s">
        <v>158</v>
      </c>
      <c r="BK221" s="214">
        <f>SUM(BK222:BK225)</f>
        <v>0</v>
      </c>
    </row>
    <row r="222" s="2" customFormat="1" ht="16.5" customHeight="1">
      <c r="A222" s="37"/>
      <c r="B222" s="38"/>
      <c r="C222" s="217" t="s">
        <v>333</v>
      </c>
      <c r="D222" s="217" t="s">
        <v>160</v>
      </c>
      <c r="E222" s="218" t="s">
        <v>2456</v>
      </c>
      <c r="F222" s="219" t="s">
        <v>2457</v>
      </c>
      <c r="G222" s="220" t="s">
        <v>412</v>
      </c>
      <c r="H222" s="221">
        <v>8</v>
      </c>
      <c r="I222" s="222"/>
      <c r="J222" s="223">
        <f>ROUND(I222*H222,2)</f>
        <v>0</v>
      </c>
      <c r="K222" s="219" t="s">
        <v>164</v>
      </c>
      <c r="L222" s="43"/>
      <c r="M222" s="224" t="s">
        <v>1</v>
      </c>
      <c r="N222" s="225" t="s">
        <v>43</v>
      </c>
      <c r="O222" s="90"/>
      <c r="P222" s="226">
        <f>O222*H222</f>
        <v>0</v>
      </c>
      <c r="Q222" s="226">
        <v>0</v>
      </c>
      <c r="R222" s="226">
        <f>Q222*H222</f>
        <v>0</v>
      </c>
      <c r="S222" s="226">
        <v>0.021129999999999999</v>
      </c>
      <c r="T222" s="227">
        <f>S222*H222</f>
        <v>0.16904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8" t="s">
        <v>270</v>
      </c>
      <c r="AT222" s="228" t="s">
        <v>160</v>
      </c>
      <c r="AU222" s="228" t="s">
        <v>88</v>
      </c>
      <c r="AY222" s="16" t="s">
        <v>158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6" t="s">
        <v>86</v>
      </c>
      <c r="BK222" s="229">
        <f>ROUND(I222*H222,2)</f>
        <v>0</v>
      </c>
      <c r="BL222" s="16" t="s">
        <v>270</v>
      </c>
      <c r="BM222" s="228" t="s">
        <v>2458</v>
      </c>
    </row>
    <row r="223" s="2" customFormat="1">
      <c r="A223" s="37"/>
      <c r="B223" s="38"/>
      <c r="C223" s="39"/>
      <c r="D223" s="230" t="s">
        <v>167</v>
      </c>
      <c r="E223" s="39"/>
      <c r="F223" s="231" t="s">
        <v>2459</v>
      </c>
      <c r="G223" s="39"/>
      <c r="H223" s="39"/>
      <c r="I223" s="232"/>
      <c r="J223" s="39"/>
      <c r="K223" s="39"/>
      <c r="L223" s="43"/>
      <c r="M223" s="233"/>
      <c r="N223" s="234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167</v>
      </c>
      <c r="AU223" s="16" t="s">
        <v>88</v>
      </c>
    </row>
    <row r="224" s="14" customFormat="1">
      <c r="A224" s="14"/>
      <c r="B224" s="246"/>
      <c r="C224" s="247"/>
      <c r="D224" s="230" t="s">
        <v>169</v>
      </c>
      <c r="E224" s="248" t="s">
        <v>1</v>
      </c>
      <c r="F224" s="249" t="s">
        <v>2518</v>
      </c>
      <c r="G224" s="247"/>
      <c r="H224" s="248" t="s">
        <v>1</v>
      </c>
      <c r="I224" s="250"/>
      <c r="J224" s="247"/>
      <c r="K224" s="247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169</v>
      </c>
      <c r="AU224" s="255" t="s">
        <v>88</v>
      </c>
      <c r="AV224" s="14" t="s">
        <v>86</v>
      </c>
      <c r="AW224" s="14" t="s">
        <v>33</v>
      </c>
      <c r="AX224" s="14" t="s">
        <v>78</v>
      </c>
      <c r="AY224" s="255" t="s">
        <v>158</v>
      </c>
    </row>
    <row r="225" s="13" customFormat="1">
      <c r="A225" s="13"/>
      <c r="B225" s="235"/>
      <c r="C225" s="236"/>
      <c r="D225" s="230" t="s">
        <v>169</v>
      </c>
      <c r="E225" s="237" t="s">
        <v>1</v>
      </c>
      <c r="F225" s="238" t="s">
        <v>1828</v>
      </c>
      <c r="G225" s="236"/>
      <c r="H225" s="239">
        <v>8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169</v>
      </c>
      <c r="AU225" s="245" t="s">
        <v>88</v>
      </c>
      <c r="AV225" s="13" t="s">
        <v>88</v>
      </c>
      <c r="AW225" s="13" t="s">
        <v>33</v>
      </c>
      <c r="AX225" s="13" t="s">
        <v>78</v>
      </c>
      <c r="AY225" s="245" t="s">
        <v>158</v>
      </c>
    </row>
    <row r="226" s="12" customFormat="1" ht="22.8" customHeight="1">
      <c r="A226" s="12"/>
      <c r="B226" s="201"/>
      <c r="C226" s="202"/>
      <c r="D226" s="203" t="s">
        <v>77</v>
      </c>
      <c r="E226" s="215" t="s">
        <v>2462</v>
      </c>
      <c r="F226" s="215" t="s">
        <v>2463</v>
      </c>
      <c r="G226" s="202"/>
      <c r="H226" s="202"/>
      <c r="I226" s="205"/>
      <c r="J226" s="216">
        <f>BK226</f>
        <v>0</v>
      </c>
      <c r="K226" s="202"/>
      <c r="L226" s="207"/>
      <c r="M226" s="208"/>
      <c r="N226" s="209"/>
      <c r="O226" s="209"/>
      <c r="P226" s="210">
        <f>SUM(P227:P234)</f>
        <v>0</v>
      </c>
      <c r="Q226" s="209"/>
      <c r="R226" s="210">
        <f>SUM(R227:R234)</f>
        <v>0.045839999999999999</v>
      </c>
      <c r="S226" s="209"/>
      <c r="T226" s="211">
        <f>SUM(T227:T234)</f>
        <v>0.094560000000000005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2" t="s">
        <v>88</v>
      </c>
      <c r="AT226" s="213" t="s">
        <v>77</v>
      </c>
      <c r="AU226" s="213" t="s">
        <v>86</v>
      </c>
      <c r="AY226" s="212" t="s">
        <v>158</v>
      </c>
      <c r="BK226" s="214">
        <f>SUM(BK227:BK234)</f>
        <v>0</v>
      </c>
    </row>
    <row r="227" s="2" customFormat="1" ht="16.5" customHeight="1">
      <c r="A227" s="37"/>
      <c r="B227" s="38"/>
      <c r="C227" s="217" t="s">
        <v>343</v>
      </c>
      <c r="D227" s="217" t="s">
        <v>160</v>
      </c>
      <c r="E227" s="218" t="s">
        <v>2464</v>
      </c>
      <c r="F227" s="219" t="s">
        <v>2465</v>
      </c>
      <c r="G227" s="220" t="s">
        <v>199</v>
      </c>
      <c r="H227" s="221">
        <v>24</v>
      </c>
      <c r="I227" s="222"/>
      <c r="J227" s="223">
        <f>ROUND(I227*H227,2)</f>
        <v>0</v>
      </c>
      <c r="K227" s="219" t="s">
        <v>164</v>
      </c>
      <c r="L227" s="43"/>
      <c r="M227" s="224" t="s">
        <v>1</v>
      </c>
      <c r="N227" s="225" t="s">
        <v>43</v>
      </c>
      <c r="O227" s="90"/>
      <c r="P227" s="226">
        <f>O227*H227</f>
        <v>0</v>
      </c>
      <c r="Q227" s="226">
        <v>0</v>
      </c>
      <c r="R227" s="226">
        <f>Q227*H227</f>
        <v>0</v>
      </c>
      <c r="S227" s="226">
        <v>0.0039399999999999999</v>
      </c>
      <c r="T227" s="227">
        <f>S227*H227</f>
        <v>0.094560000000000005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8" t="s">
        <v>270</v>
      </c>
      <c r="AT227" s="228" t="s">
        <v>160</v>
      </c>
      <c r="AU227" s="228" t="s">
        <v>88</v>
      </c>
      <c r="AY227" s="16" t="s">
        <v>158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6" t="s">
        <v>86</v>
      </c>
      <c r="BK227" s="229">
        <f>ROUND(I227*H227,2)</f>
        <v>0</v>
      </c>
      <c r="BL227" s="16" t="s">
        <v>270</v>
      </c>
      <c r="BM227" s="228" t="s">
        <v>2466</v>
      </c>
    </row>
    <row r="228" s="2" customFormat="1">
      <c r="A228" s="37"/>
      <c r="B228" s="38"/>
      <c r="C228" s="39"/>
      <c r="D228" s="230" t="s">
        <v>167</v>
      </c>
      <c r="E228" s="39"/>
      <c r="F228" s="231" t="s">
        <v>2467</v>
      </c>
      <c r="G228" s="39"/>
      <c r="H228" s="39"/>
      <c r="I228" s="232"/>
      <c r="J228" s="39"/>
      <c r="K228" s="39"/>
      <c r="L228" s="43"/>
      <c r="M228" s="233"/>
      <c r="N228" s="234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167</v>
      </c>
      <c r="AU228" s="16" t="s">
        <v>88</v>
      </c>
    </row>
    <row r="229" s="13" customFormat="1">
      <c r="A229" s="13"/>
      <c r="B229" s="235"/>
      <c r="C229" s="236"/>
      <c r="D229" s="230" t="s">
        <v>169</v>
      </c>
      <c r="E229" s="237" t="s">
        <v>1</v>
      </c>
      <c r="F229" s="238" t="s">
        <v>2519</v>
      </c>
      <c r="G229" s="236"/>
      <c r="H229" s="239">
        <v>24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169</v>
      </c>
      <c r="AU229" s="245" t="s">
        <v>88</v>
      </c>
      <c r="AV229" s="13" t="s">
        <v>88</v>
      </c>
      <c r="AW229" s="13" t="s">
        <v>33</v>
      </c>
      <c r="AX229" s="13" t="s">
        <v>78</v>
      </c>
      <c r="AY229" s="245" t="s">
        <v>158</v>
      </c>
    </row>
    <row r="230" s="2" customFormat="1" ht="16.5" customHeight="1">
      <c r="A230" s="37"/>
      <c r="B230" s="38"/>
      <c r="C230" s="217" t="s">
        <v>349</v>
      </c>
      <c r="D230" s="217" t="s">
        <v>160</v>
      </c>
      <c r="E230" s="218" t="s">
        <v>2469</v>
      </c>
      <c r="F230" s="219" t="s">
        <v>2470</v>
      </c>
      <c r="G230" s="220" t="s">
        <v>199</v>
      </c>
      <c r="H230" s="221">
        <v>24</v>
      </c>
      <c r="I230" s="222"/>
      <c r="J230" s="223">
        <f>ROUND(I230*H230,2)</f>
        <v>0</v>
      </c>
      <c r="K230" s="219" t="s">
        <v>164</v>
      </c>
      <c r="L230" s="43"/>
      <c r="M230" s="224" t="s">
        <v>1</v>
      </c>
      <c r="N230" s="225" t="s">
        <v>43</v>
      </c>
      <c r="O230" s="90"/>
      <c r="P230" s="226">
        <f>O230*H230</f>
        <v>0</v>
      </c>
      <c r="Q230" s="226">
        <v>0.00191</v>
      </c>
      <c r="R230" s="226">
        <f>Q230*H230</f>
        <v>0.045839999999999999</v>
      </c>
      <c r="S230" s="226">
        <v>0</v>
      </c>
      <c r="T230" s="227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8" t="s">
        <v>270</v>
      </c>
      <c r="AT230" s="228" t="s">
        <v>160</v>
      </c>
      <c r="AU230" s="228" t="s">
        <v>88</v>
      </c>
      <c r="AY230" s="16" t="s">
        <v>158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6" t="s">
        <v>86</v>
      </c>
      <c r="BK230" s="229">
        <f>ROUND(I230*H230,2)</f>
        <v>0</v>
      </c>
      <c r="BL230" s="16" t="s">
        <v>270</v>
      </c>
      <c r="BM230" s="228" t="s">
        <v>2471</v>
      </c>
    </row>
    <row r="231" s="2" customFormat="1">
      <c r="A231" s="37"/>
      <c r="B231" s="38"/>
      <c r="C231" s="39"/>
      <c r="D231" s="230" t="s">
        <v>167</v>
      </c>
      <c r="E231" s="39"/>
      <c r="F231" s="231" t="s">
        <v>2472</v>
      </c>
      <c r="G231" s="39"/>
      <c r="H231" s="39"/>
      <c r="I231" s="232"/>
      <c r="J231" s="39"/>
      <c r="K231" s="39"/>
      <c r="L231" s="43"/>
      <c r="M231" s="233"/>
      <c r="N231" s="234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167</v>
      </c>
      <c r="AU231" s="16" t="s">
        <v>88</v>
      </c>
    </row>
    <row r="232" s="13" customFormat="1">
      <c r="A232" s="13"/>
      <c r="B232" s="235"/>
      <c r="C232" s="236"/>
      <c r="D232" s="230" t="s">
        <v>169</v>
      </c>
      <c r="E232" s="237" t="s">
        <v>1</v>
      </c>
      <c r="F232" s="238" t="s">
        <v>2519</v>
      </c>
      <c r="G232" s="236"/>
      <c r="H232" s="239">
        <v>24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169</v>
      </c>
      <c r="AU232" s="245" t="s">
        <v>88</v>
      </c>
      <c r="AV232" s="13" t="s">
        <v>88</v>
      </c>
      <c r="AW232" s="13" t="s">
        <v>33</v>
      </c>
      <c r="AX232" s="13" t="s">
        <v>78</v>
      </c>
      <c r="AY232" s="245" t="s">
        <v>158</v>
      </c>
    </row>
    <row r="233" s="2" customFormat="1" ht="16.5" customHeight="1">
      <c r="A233" s="37"/>
      <c r="B233" s="38"/>
      <c r="C233" s="217" t="s">
        <v>357</v>
      </c>
      <c r="D233" s="217" t="s">
        <v>160</v>
      </c>
      <c r="E233" s="218" t="s">
        <v>2473</v>
      </c>
      <c r="F233" s="219" t="s">
        <v>2474</v>
      </c>
      <c r="G233" s="220" t="s">
        <v>231</v>
      </c>
      <c r="H233" s="221">
        <v>0.045999999999999999</v>
      </c>
      <c r="I233" s="222"/>
      <c r="J233" s="223">
        <f>ROUND(I233*H233,2)</f>
        <v>0</v>
      </c>
      <c r="K233" s="219" t="s">
        <v>164</v>
      </c>
      <c r="L233" s="43"/>
      <c r="M233" s="224" t="s">
        <v>1</v>
      </c>
      <c r="N233" s="225" t="s">
        <v>43</v>
      </c>
      <c r="O233" s="90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8" t="s">
        <v>270</v>
      </c>
      <c r="AT233" s="228" t="s">
        <v>160</v>
      </c>
      <c r="AU233" s="228" t="s">
        <v>88</v>
      </c>
      <c r="AY233" s="16" t="s">
        <v>158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6" t="s">
        <v>86</v>
      </c>
      <c r="BK233" s="229">
        <f>ROUND(I233*H233,2)</f>
        <v>0</v>
      </c>
      <c r="BL233" s="16" t="s">
        <v>270</v>
      </c>
      <c r="BM233" s="228" t="s">
        <v>2475</v>
      </c>
    </row>
    <row r="234" s="2" customFormat="1">
      <c r="A234" s="37"/>
      <c r="B234" s="38"/>
      <c r="C234" s="39"/>
      <c r="D234" s="230" t="s">
        <v>167</v>
      </c>
      <c r="E234" s="39"/>
      <c r="F234" s="231" t="s">
        <v>2476</v>
      </c>
      <c r="G234" s="39"/>
      <c r="H234" s="39"/>
      <c r="I234" s="232"/>
      <c r="J234" s="39"/>
      <c r="K234" s="39"/>
      <c r="L234" s="43"/>
      <c r="M234" s="267"/>
      <c r="N234" s="268"/>
      <c r="O234" s="269"/>
      <c r="P234" s="269"/>
      <c r="Q234" s="269"/>
      <c r="R234" s="269"/>
      <c r="S234" s="269"/>
      <c r="T234" s="270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167</v>
      </c>
      <c r="AU234" s="16" t="s">
        <v>88</v>
      </c>
    </row>
    <row r="235" s="2" customFormat="1" ht="6.96" customHeight="1">
      <c r="A235" s="37"/>
      <c r="B235" s="65"/>
      <c r="C235" s="66"/>
      <c r="D235" s="66"/>
      <c r="E235" s="66"/>
      <c r="F235" s="66"/>
      <c r="G235" s="66"/>
      <c r="H235" s="66"/>
      <c r="I235" s="66"/>
      <c r="J235" s="66"/>
      <c r="K235" s="66"/>
      <c r="L235" s="43"/>
      <c r="M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</row>
  </sheetData>
  <sheetProtection sheet="1" autoFilter="0" formatColumns="0" formatRows="0" objects="1" scenarios="1" spinCount="100000" saltValue="/f9qXsb4/7v0yeYDLegaWu89VJSw+qt8GzKN5QRVN3ivk/45Q8uxc39uLwjIF1dojhcc+r3jRzki/jWqDUmqaw==" hashValue="U5i1PCwZJIq98Yx/VAgvoLQO+O7cJmGMcWI7cTo/iT+KqwpbWmZf0BQtId6+m9bjXWBTLd8t/UB6y3s8Ds3AoA==" algorithmName="SHA-512" password="CC35"/>
  <autoFilter ref="C124:K234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106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hidden="1" s="1" customFormat="1" ht="24.96" customHeight="1">
      <c r="B4" s="19"/>
      <c r="D4" s="137" t="s">
        <v>110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>K.Vary, úpravy nástupních prostor a komunikací u Tržnice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111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2520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26. 3. 2020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28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">
        <v>32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">
        <v>35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59.25" customHeight="1">
      <c r="A27" s="144"/>
      <c r="B27" s="145"/>
      <c r="C27" s="144"/>
      <c r="D27" s="144"/>
      <c r="E27" s="146" t="s">
        <v>37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38</v>
      </c>
      <c r="E30" s="37"/>
      <c r="F30" s="37"/>
      <c r="G30" s="37"/>
      <c r="H30" s="37"/>
      <c r="I30" s="37"/>
      <c r="J30" s="150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40</v>
      </c>
      <c r="G32" s="37"/>
      <c r="H32" s="37"/>
      <c r="I32" s="151" t="s">
        <v>39</v>
      </c>
      <c r="J32" s="151" t="s">
        <v>41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42</v>
      </c>
      <c r="E33" s="139" t="s">
        <v>43</v>
      </c>
      <c r="F33" s="153">
        <f>ROUND((SUM(BE125:BE226)),  2)</f>
        <v>0</v>
      </c>
      <c r="G33" s="37"/>
      <c r="H33" s="37"/>
      <c r="I33" s="154">
        <v>0.20999999999999999</v>
      </c>
      <c r="J33" s="153">
        <f>ROUND(((SUM(BE125:BE226))*I33),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44</v>
      </c>
      <c r="F34" s="153">
        <f>ROUND((SUM(BF125:BF226)),  2)</f>
        <v>0</v>
      </c>
      <c r="G34" s="37"/>
      <c r="H34" s="37"/>
      <c r="I34" s="154">
        <v>0.14999999999999999</v>
      </c>
      <c r="J34" s="153">
        <f>ROUND(((SUM(BF125:BF226))*I34),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45</v>
      </c>
      <c r="F35" s="153">
        <f>ROUND((SUM(BG125:BG226)),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46</v>
      </c>
      <c r="F36" s="153">
        <f>ROUND((SUM(BH125:BH226)),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47</v>
      </c>
      <c r="F37" s="153">
        <f>ROUND((SUM(BI125:BI226)),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51</v>
      </c>
      <c r="E50" s="163"/>
      <c r="F50" s="163"/>
      <c r="G50" s="162" t="s">
        <v>52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53</v>
      </c>
      <c r="E61" s="165"/>
      <c r="F61" s="166" t="s">
        <v>54</v>
      </c>
      <c r="G61" s="164" t="s">
        <v>53</v>
      </c>
      <c r="H61" s="165"/>
      <c r="I61" s="165"/>
      <c r="J61" s="167" t="s">
        <v>54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55</v>
      </c>
      <c r="E65" s="168"/>
      <c r="F65" s="168"/>
      <c r="G65" s="162" t="s">
        <v>56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53</v>
      </c>
      <c r="E76" s="165"/>
      <c r="F76" s="166" t="s">
        <v>54</v>
      </c>
      <c r="G76" s="164" t="s">
        <v>53</v>
      </c>
      <c r="H76" s="165"/>
      <c r="I76" s="165"/>
      <c r="J76" s="167" t="s">
        <v>54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K.Vary, úpravy nástupních prostor a komunikací u Tržnice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SO 103 - Elektroinstalace - veřejné osvětlení 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Karlovy Vary</v>
      </c>
      <c r="G89" s="39"/>
      <c r="H89" s="39"/>
      <c r="I89" s="31" t="s">
        <v>23</v>
      </c>
      <c r="J89" s="78" t="str">
        <f>IF(J12="","",J12)</f>
        <v>26. 3. 2020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 xml:space="preserve"> </v>
      </c>
      <c r="G91" s="39"/>
      <c r="H91" s="39"/>
      <c r="I91" s="31" t="s">
        <v>31</v>
      </c>
      <c r="J91" s="35" t="str">
        <f>E21</f>
        <v>BPO spol.s r.o.Ostrov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>Jitka Durdíková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114</v>
      </c>
      <c r="D94" s="175"/>
      <c r="E94" s="175"/>
      <c r="F94" s="175"/>
      <c r="G94" s="175"/>
      <c r="H94" s="175"/>
      <c r="I94" s="175"/>
      <c r="J94" s="176" t="s">
        <v>115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116</v>
      </c>
      <c r="D96" s="39"/>
      <c r="E96" s="39"/>
      <c r="F96" s="39"/>
      <c r="G96" s="39"/>
      <c r="H96" s="39"/>
      <c r="I96" s="39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117</v>
      </c>
    </row>
    <row r="97" s="9" customFormat="1" ht="24.96" customHeight="1">
      <c r="A97" s="9"/>
      <c r="B97" s="178"/>
      <c r="C97" s="179"/>
      <c r="D97" s="180" t="s">
        <v>2521</v>
      </c>
      <c r="E97" s="181"/>
      <c r="F97" s="181"/>
      <c r="G97" s="181"/>
      <c r="H97" s="181"/>
      <c r="I97" s="181"/>
      <c r="J97" s="182">
        <f>J126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2522</v>
      </c>
      <c r="E98" s="187"/>
      <c r="F98" s="187"/>
      <c r="G98" s="187"/>
      <c r="H98" s="187"/>
      <c r="I98" s="187"/>
      <c r="J98" s="188">
        <f>J127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2523</v>
      </c>
      <c r="E99" s="187"/>
      <c r="F99" s="187"/>
      <c r="G99" s="187"/>
      <c r="H99" s="187"/>
      <c r="I99" s="187"/>
      <c r="J99" s="188">
        <f>J136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8"/>
      <c r="C100" s="179"/>
      <c r="D100" s="180" t="s">
        <v>2524</v>
      </c>
      <c r="E100" s="181"/>
      <c r="F100" s="181"/>
      <c r="G100" s="181"/>
      <c r="H100" s="181"/>
      <c r="I100" s="181"/>
      <c r="J100" s="182">
        <f>J161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2525</v>
      </c>
      <c r="E101" s="181"/>
      <c r="F101" s="181"/>
      <c r="G101" s="181"/>
      <c r="H101" s="181"/>
      <c r="I101" s="181"/>
      <c r="J101" s="182">
        <f>J182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4"/>
      <c r="C102" s="185"/>
      <c r="D102" s="186" t="s">
        <v>2526</v>
      </c>
      <c r="E102" s="187"/>
      <c r="F102" s="187"/>
      <c r="G102" s="187"/>
      <c r="H102" s="187"/>
      <c r="I102" s="187"/>
      <c r="J102" s="188">
        <f>J183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2527</v>
      </c>
      <c r="E103" s="187"/>
      <c r="F103" s="187"/>
      <c r="G103" s="187"/>
      <c r="H103" s="187"/>
      <c r="I103" s="187"/>
      <c r="J103" s="188">
        <f>J200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2528</v>
      </c>
      <c r="E104" s="187"/>
      <c r="F104" s="187"/>
      <c r="G104" s="187"/>
      <c r="H104" s="187"/>
      <c r="I104" s="187"/>
      <c r="J104" s="188">
        <f>J205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8"/>
      <c r="C105" s="179"/>
      <c r="D105" s="180" t="s">
        <v>2521</v>
      </c>
      <c r="E105" s="181"/>
      <c r="F105" s="181"/>
      <c r="G105" s="181"/>
      <c r="H105" s="181"/>
      <c r="I105" s="181"/>
      <c r="J105" s="182">
        <f>J224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143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73" t="str">
        <f>E7</f>
        <v>K.Vary, úpravy nástupních prostor a komunikací u Tržnice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111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 xml:space="preserve">SO 103 - Elektroinstalace - veřejné osvětlení 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21</v>
      </c>
      <c r="D119" s="39"/>
      <c r="E119" s="39"/>
      <c r="F119" s="26" t="str">
        <f>F12</f>
        <v>Karlovy Vary</v>
      </c>
      <c r="G119" s="39"/>
      <c r="H119" s="39"/>
      <c r="I119" s="31" t="s">
        <v>23</v>
      </c>
      <c r="J119" s="78" t="str">
        <f>IF(J12="","",J12)</f>
        <v>26. 3. 2020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25</v>
      </c>
      <c r="D121" s="39"/>
      <c r="E121" s="39"/>
      <c r="F121" s="26" t="str">
        <f>E15</f>
        <v xml:space="preserve"> </v>
      </c>
      <c r="G121" s="39"/>
      <c r="H121" s="39"/>
      <c r="I121" s="31" t="s">
        <v>31</v>
      </c>
      <c r="J121" s="35" t="str">
        <f>E21</f>
        <v>BPO spol.s r.o.Ostrov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29</v>
      </c>
      <c r="D122" s="39"/>
      <c r="E122" s="39"/>
      <c r="F122" s="26" t="str">
        <f>IF(E18="","",E18)</f>
        <v>Vyplň údaj</v>
      </c>
      <c r="G122" s="39"/>
      <c r="H122" s="39"/>
      <c r="I122" s="31" t="s">
        <v>34</v>
      </c>
      <c r="J122" s="35" t="str">
        <f>E24</f>
        <v>Jitka Durdíková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90"/>
      <c r="B124" s="191"/>
      <c r="C124" s="192" t="s">
        <v>144</v>
      </c>
      <c r="D124" s="193" t="s">
        <v>63</v>
      </c>
      <c r="E124" s="193" t="s">
        <v>59</v>
      </c>
      <c r="F124" s="193" t="s">
        <v>60</v>
      </c>
      <c r="G124" s="193" t="s">
        <v>145</v>
      </c>
      <c r="H124" s="193" t="s">
        <v>146</v>
      </c>
      <c r="I124" s="193" t="s">
        <v>147</v>
      </c>
      <c r="J124" s="193" t="s">
        <v>115</v>
      </c>
      <c r="K124" s="194" t="s">
        <v>148</v>
      </c>
      <c r="L124" s="195"/>
      <c r="M124" s="99" t="s">
        <v>1</v>
      </c>
      <c r="N124" s="100" t="s">
        <v>42</v>
      </c>
      <c r="O124" s="100" t="s">
        <v>149</v>
      </c>
      <c r="P124" s="100" t="s">
        <v>150</v>
      </c>
      <c r="Q124" s="100" t="s">
        <v>151</v>
      </c>
      <c r="R124" s="100" t="s">
        <v>152</v>
      </c>
      <c r="S124" s="100" t="s">
        <v>153</v>
      </c>
      <c r="T124" s="101" t="s">
        <v>154</v>
      </c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</row>
    <row r="125" s="2" customFormat="1" ht="22.8" customHeight="1">
      <c r="A125" s="37"/>
      <c r="B125" s="38"/>
      <c r="C125" s="106" t="s">
        <v>155</v>
      </c>
      <c r="D125" s="39"/>
      <c r="E125" s="39"/>
      <c r="F125" s="39"/>
      <c r="G125" s="39"/>
      <c r="H125" s="39"/>
      <c r="I125" s="39"/>
      <c r="J125" s="196">
        <f>BK125</f>
        <v>0</v>
      </c>
      <c r="K125" s="39"/>
      <c r="L125" s="43"/>
      <c r="M125" s="102"/>
      <c r="N125" s="197"/>
      <c r="O125" s="103"/>
      <c r="P125" s="198">
        <f>P126+P161+P182+P224</f>
        <v>0</v>
      </c>
      <c r="Q125" s="103"/>
      <c r="R125" s="198">
        <f>R126+R161+R182+R224</f>
        <v>0</v>
      </c>
      <c r="S125" s="103"/>
      <c r="T125" s="199">
        <f>T126+T161+T182+T224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77</v>
      </c>
      <c r="AU125" s="16" t="s">
        <v>117</v>
      </c>
      <c r="BK125" s="200">
        <f>BK126+BK161+BK182+BK224</f>
        <v>0</v>
      </c>
    </row>
    <row r="126" s="12" customFormat="1" ht="25.92" customHeight="1">
      <c r="A126" s="12"/>
      <c r="B126" s="201"/>
      <c r="C126" s="202"/>
      <c r="D126" s="203" t="s">
        <v>77</v>
      </c>
      <c r="E126" s="204" t="s">
        <v>1196</v>
      </c>
      <c r="F126" s="204" t="s">
        <v>2529</v>
      </c>
      <c r="G126" s="202"/>
      <c r="H126" s="202"/>
      <c r="I126" s="205"/>
      <c r="J126" s="206">
        <f>BK126</f>
        <v>0</v>
      </c>
      <c r="K126" s="202"/>
      <c r="L126" s="207"/>
      <c r="M126" s="208"/>
      <c r="N126" s="209"/>
      <c r="O126" s="209"/>
      <c r="P126" s="210">
        <f>P127+P136</f>
        <v>0</v>
      </c>
      <c r="Q126" s="209"/>
      <c r="R126" s="210">
        <f>R127+R136</f>
        <v>0</v>
      </c>
      <c r="S126" s="209"/>
      <c r="T126" s="211">
        <f>T127+T136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86</v>
      </c>
      <c r="AT126" s="213" t="s">
        <v>77</v>
      </c>
      <c r="AU126" s="213" t="s">
        <v>78</v>
      </c>
      <c r="AY126" s="212" t="s">
        <v>158</v>
      </c>
      <c r="BK126" s="214">
        <f>BK127+BK136</f>
        <v>0</v>
      </c>
    </row>
    <row r="127" s="12" customFormat="1" ht="22.8" customHeight="1">
      <c r="A127" s="12"/>
      <c r="B127" s="201"/>
      <c r="C127" s="202"/>
      <c r="D127" s="203" t="s">
        <v>77</v>
      </c>
      <c r="E127" s="215" t="s">
        <v>1211</v>
      </c>
      <c r="F127" s="215" t="s">
        <v>2530</v>
      </c>
      <c r="G127" s="202"/>
      <c r="H127" s="202"/>
      <c r="I127" s="205"/>
      <c r="J127" s="216">
        <f>BK127</f>
        <v>0</v>
      </c>
      <c r="K127" s="202"/>
      <c r="L127" s="207"/>
      <c r="M127" s="208"/>
      <c r="N127" s="209"/>
      <c r="O127" s="209"/>
      <c r="P127" s="210">
        <f>SUM(P128:P135)</f>
        <v>0</v>
      </c>
      <c r="Q127" s="209"/>
      <c r="R127" s="210">
        <f>SUM(R128:R135)</f>
        <v>0</v>
      </c>
      <c r="S127" s="209"/>
      <c r="T127" s="211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86</v>
      </c>
      <c r="AT127" s="213" t="s">
        <v>77</v>
      </c>
      <c r="AU127" s="213" t="s">
        <v>86</v>
      </c>
      <c r="AY127" s="212" t="s">
        <v>158</v>
      </c>
      <c r="BK127" s="214">
        <f>SUM(BK128:BK135)</f>
        <v>0</v>
      </c>
    </row>
    <row r="128" s="2" customFormat="1" ht="16.5" customHeight="1">
      <c r="A128" s="37"/>
      <c r="B128" s="38"/>
      <c r="C128" s="217" t="s">
        <v>86</v>
      </c>
      <c r="D128" s="217" t="s">
        <v>160</v>
      </c>
      <c r="E128" s="218" t="s">
        <v>2531</v>
      </c>
      <c r="F128" s="219" t="s">
        <v>2532</v>
      </c>
      <c r="G128" s="220" t="s">
        <v>1149</v>
      </c>
      <c r="H128" s="221">
        <v>3</v>
      </c>
      <c r="I128" s="222"/>
      <c r="J128" s="223">
        <f>ROUND(I128*H128,2)</f>
        <v>0</v>
      </c>
      <c r="K128" s="219" t="s">
        <v>1</v>
      </c>
      <c r="L128" s="43"/>
      <c r="M128" s="224" t="s">
        <v>1</v>
      </c>
      <c r="N128" s="225" t="s">
        <v>43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165</v>
      </c>
      <c r="AT128" s="228" t="s">
        <v>160</v>
      </c>
      <c r="AU128" s="228" t="s">
        <v>88</v>
      </c>
      <c r="AY128" s="16" t="s">
        <v>158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86</v>
      </c>
      <c r="BK128" s="229">
        <f>ROUND(I128*H128,2)</f>
        <v>0</v>
      </c>
      <c r="BL128" s="16" t="s">
        <v>165</v>
      </c>
      <c r="BM128" s="228" t="s">
        <v>88</v>
      </c>
    </row>
    <row r="129" s="2" customFormat="1">
      <c r="A129" s="37"/>
      <c r="B129" s="38"/>
      <c r="C129" s="39"/>
      <c r="D129" s="230" t="s">
        <v>167</v>
      </c>
      <c r="E129" s="39"/>
      <c r="F129" s="231" t="s">
        <v>2532</v>
      </c>
      <c r="G129" s="39"/>
      <c r="H129" s="39"/>
      <c r="I129" s="232"/>
      <c r="J129" s="39"/>
      <c r="K129" s="39"/>
      <c r="L129" s="43"/>
      <c r="M129" s="233"/>
      <c r="N129" s="234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167</v>
      </c>
      <c r="AU129" s="16" t="s">
        <v>88</v>
      </c>
    </row>
    <row r="130" s="2" customFormat="1" ht="16.5" customHeight="1">
      <c r="A130" s="37"/>
      <c r="B130" s="38"/>
      <c r="C130" s="217" t="s">
        <v>88</v>
      </c>
      <c r="D130" s="217" t="s">
        <v>160</v>
      </c>
      <c r="E130" s="218" t="s">
        <v>2533</v>
      </c>
      <c r="F130" s="219" t="s">
        <v>2534</v>
      </c>
      <c r="G130" s="220" t="s">
        <v>1149</v>
      </c>
      <c r="H130" s="221">
        <v>5</v>
      </c>
      <c r="I130" s="222"/>
      <c r="J130" s="223">
        <f>ROUND(I130*H130,2)</f>
        <v>0</v>
      </c>
      <c r="K130" s="219" t="s">
        <v>1</v>
      </c>
      <c r="L130" s="43"/>
      <c r="M130" s="224" t="s">
        <v>1</v>
      </c>
      <c r="N130" s="225" t="s">
        <v>43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165</v>
      </c>
      <c r="AT130" s="228" t="s">
        <v>160</v>
      </c>
      <c r="AU130" s="228" t="s">
        <v>88</v>
      </c>
      <c r="AY130" s="16" t="s">
        <v>158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86</v>
      </c>
      <c r="BK130" s="229">
        <f>ROUND(I130*H130,2)</f>
        <v>0</v>
      </c>
      <c r="BL130" s="16" t="s">
        <v>165</v>
      </c>
      <c r="BM130" s="228" t="s">
        <v>165</v>
      </c>
    </row>
    <row r="131" s="2" customFormat="1">
      <c r="A131" s="37"/>
      <c r="B131" s="38"/>
      <c r="C131" s="39"/>
      <c r="D131" s="230" t="s">
        <v>167</v>
      </c>
      <c r="E131" s="39"/>
      <c r="F131" s="231" t="s">
        <v>2534</v>
      </c>
      <c r="G131" s="39"/>
      <c r="H131" s="39"/>
      <c r="I131" s="232"/>
      <c r="J131" s="39"/>
      <c r="K131" s="39"/>
      <c r="L131" s="43"/>
      <c r="M131" s="233"/>
      <c r="N131" s="234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167</v>
      </c>
      <c r="AU131" s="16" t="s">
        <v>88</v>
      </c>
    </row>
    <row r="132" s="2" customFormat="1" ht="16.5" customHeight="1">
      <c r="A132" s="37"/>
      <c r="B132" s="38"/>
      <c r="C132" s="217" t="s">
        <v>176</v>
      </c>
      <c r="D132" s="217" t="s">
        <v>160</v>
      </c>
      <c r="E132" s="218" t="s">
        <v>2535</v>
      </c>
      <c r="F132" s="219" t="s">
        <v>2536</v>
      </c>
      <c r="G132" s="220" t="s">
        <v>1149</v>
      </c>
      <c r="H132" s="221">
        <v>3</v>
      </c>
      <c r="I132" s="222"/>
      <c r="J132" s="223">
        <f>ROUND(I132*H132,2)</f>
        <v>0</v>
      </c>
      <c r="K132" s="219" t="s">
        <v>1</v>
      </c>
      <c r="L132" s="43"/>
      <c r="M132" s="224" t="s">
        <v>1</v>
      </c>
      <c r="N132" s="225" t="s">
        <v>43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165</v>
      </c>
      <c r="AT132" s="228" t="s">
        <v>160</v>
      </c>
      <c r="AU132" s="228" t="s">
        <v>88</v>
      </c>
      <c r="AY132" s="16" t="s">
        <v>158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86</v>
      </c>
      <c r="BK132" s="229">
        <f>ROUND(I132*H132,2)</f>
        <v>0</v>
      </c>
      <c r="BL132" s="16" t="s">
        <v>165</v>
      </c>
      <c r="BM132" s="228" t="s">
        <v>196</v>
      </c>
    </row>
    <row r="133" s="2" customFormat="1">
      <c r="A133" s="37"/>
      <c r="B133" s="38"/>
      <c r="C133" s="39"/>
      <c r="D133" s="230" t="s">
        <v>167</v>
      </c>
      <c r="E133" s="39"/>
      <c r="F133" s="231" t="s">
        <v>2536</v>
      </c>
      <c r="G133" s="39"/>
      <c r="H133" s="39"/>
      <c r="I133" s="232"/>
      <c r="J133" s="39"/>
      <c r="K133" s="39"/>
      <c r="L133" s="43"/>
      <c r="M133" s="233"/>
      <c r="N133" s="234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167</v>
      </c>
      <c r="AU133" s="16" t="s">
        <v>88</v>
      </c>
    </row>
    <row r="134" s="2" customFormat="1" ht="16.5" customHeight="1">
      <c r="A134" s="37"/>
      <c r="B134" s="38"/>
      <c r="C134" s="217" t="s">
        <v>165</v>
      </c>
      <c r="D134" s="217" t="s">
        <v>160</v>
      </c>
      <c r="E134" s="218" t="s">
        <v>2537</v>
      </c>
      <c r="F134" s="219" t="s">
        <v>2538</v>
      </c>
      <c r="G134" s="220" t="s">
        <v>1149</v>
      </c>
      <c r="H134" s="221">
        <v>5</v>
      </c>
      <c r="I134" s="222"/>
      <c r="J134" s="223">
        <f>ROUND(I134*H134,2)</f>
        <v>0</v>
      </c>
      <c r="K134" s="219" t="s">
        <v>1</v>
      </c>
      <c r="L134" s="43"/>
      <c r="M134" s="224" t="s">
        <v>1</v>
      </c>
      <c r="N134" s="225" t="s">
        <v>43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165</v>
      </c>
      <c r="AT134" s="228" t="s">
        <v>160</v>
      </c>
      <c r="AU134" s="228" t="s">
        <v>88</v>
      </c>
      <c r="AY134" s="16" t="s">
        <v>158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86</v>
      </c>
      <c r="BK134" s="229">
        <f>ROUND(I134*H134,2)</f>
        <v>0</v>
      </c>
      <c r="BL134" s="16" t="s">
        <v>165</v>
      </c>
      <c r="BM134" s="228" t="s">
        <v>213</v>
      </c>
    </row>
    <row r="135" s="2" customFormat="1">
      <c r="A135" s="37"/>
      <c r="B135" s="38"/>
      <c r="C135" s="39"/>
      <c r="D135" s="230" t="s">
        <v>167</v>
      </c>
      <c r="E135" s="39"/>
      <c r="F135" s="231" t="s">
        <v>2538</v>
      </c>
      <c r="G135" s="39"/>
      <c r="H135" s="39"/>
      <c r="I135" s="232"/>
      <c r="J135" s="39"/>
      <c r="K135" s="39"/>
      <c r="L135" s="43"/>
      <c r="M135" s="233"/>
      <c r="N135" s="23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167</v>
      </c>
      <c r="AU135" s="16" t="s">
        <v>88</v>
      </c>
    </row>
    <row r="136" s="12" customFormat="1" ht="22.8" customHeight="1">
      <c r="A136" s="12"/>
      <c r="B136" s="201"/>
      <c r="C136" s="202"/>
      <c r="D136" s="203" t="s">
        <v>77</v>
      </c>
      <c r="E136" s="215" t="s">
        <v>2539</v>
      </c>
      <c r="F136" s="215" t="s">
        <v>2540</v>
      </c>
      <c r="G136" s="202"/>
      <c r="H136" s="202"/>
      <c r="I136" s="205"/>
      <c r="J136" s="216">
        <f>BK136</f>
        <v>0</v>
      </c>
      <c r="K136" s="202"/>
      <c r="L136" s="207"/>
      <c r="M136" s="208"/>
      <c r="N136" s="209"/>
      <c r="O136" s="209"/>
      <c r="P136" s="210">
        <f>SUM(P137:P160)</f>
        <v>0</v>
      </c>
      <c r="Q136" s="209"/>
      <c r="R136" s="210">
        <f>SUM(R137:R160)</f>
        <v>0</v>
      </c>
      <c r="S136" s="209"/>
      <c r="T136" s="211">
        <f>SUM(T137:T160)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2" t="s">
        <v>86</v>
      </c>
      <c r="AT136" s="213" t="s">
        <v>77</v>
      </c>
      <c r="AU136" s="213" t="s">
        <v>86</v>
      </c>
      <c r="AY136" s="212" t="s">
        <v>158</v>
      </c>
      <c r="BK136" s="214">
        <f>SUM(BK137:BK160)</f>
        <v>0</v>
      </c>
    </row>
    <row r="137" s="2" customFormat="1" ht="16.5" customHeight="1">
      <c r="A137" s="37"/>
      <c r="B137" s="38"/>
      <c r="C137" s="217" t="s">
        <v>188</v>
      </c>
      <c r="D137" s="217" t="s">
        <v>160</v>
      </c>
      <c r="E137" s="218" t="s">
        <v>2541</v>
      </c>
      <c r="F137" s="219" t="s">
        <v>2542</v>
      </c>
      <c r="G137" s="220" t="s">
        <v>2543</v>
      </c>
      <c r="H137" s="221">
        <v>20</v>
      </c>
      <c r="I137" s="222"/>
      <c r="J137" s="223">
        <f>ROUND(I137*H137,2)</f>
        <v>0</v>
      </c>
      <c r="K137" s="219" t="s">
        <v>1</v>
      </c>
      <c r="L137" s="43"/>
      <c r="M137" s="224" t="s">
        <v>1</v>
      </c>
      <c r="N137" s="225" t="s">
        <v>43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165</v>
      </c>
      <c r="AT137" s="228" t="s">
        <v>160</v>
      </c>
      <c r="AU137" s="228" t="s">
        <v>88</v>
      </c>
      <c r="AY137" s="16" t="s">
        <v>158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86</v>
      </c>
      <c r="BK137" s="229">
        <f>ROUND(I137*H137,2)</f>
        <v>0</v>
      </c>
      <c r="BL137" s="16" t="s">
        <v>165</v>
      </c>
      <c r="BM137" s="228" t="s">
        <v>228</v>
      </c>
    </row>
    <row r="138" s="2" customFormat="1">
      <c r="A138" s="37"/>
      <c r="B138" s="38"/>
      <c r="C138" s="39"/>
      <c r="D138" s="230" t="s">
        <v>167</v>
      </c>
      <c r="E138" s="39"/>
      <c r="F138" s="231" t="s">
        <v>2542</v>
      </c>
      <c r="G138" s="39"/>
      <c r="H138" s="39"/>
      <c r="I138" s="232"/>
      <c r="J138" s="39"/>
      <c r="K138" s="39"/>
      <c r="L138" s="43"/>
      <c r="M138" s="233"/>
      <c r="N138" s="23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167</v>
      </c>
      <c r="AU138" s="16" t="s">
        <v>88</v>
      </c>
    </row>
    <row r="139" s="2" customFormat="1" ht="16.5" customHeight="1">
      <c r="A139" s="37"/>
      <c r="B139" s="38"/>
      <c r="C139" s="217" t="s">
        <v>196</v>
      </c>
      <c r="D139" s="217" t="s">
        <v>160</v>
      </c>
      <c r="E139" s="218" t="s">
        <v>2544</v>
      </c>
      <c r="F139" s="219" t="s">
        <v>2545</v>
      </c>
      <c r="G139" s="220" t="s">
        <v>1149</v>
      </c>
      <c r="H139" s="221">
        <v>10</v>
      </c>
      <c r="I139" s="222"/>
      <c r="J139" s="223">
        <f>ROUND(I139*H139,2)</f>
        <v>0</v>
      </c>
      <c r="K139" s="219" t="s">
        <v>1</v>
      </c>
      <c r="L139" s="43"/>
      <c r="M139" s="224" t="s">
        <v>1</v>
      </c>
      <c r="N139" s="225" t="s">
        <v>43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165</v>
      </c>
      <c r="AT139" s="228" t="s">
        <v>160</v>
      </c>
      <c r="AU139" s="228" t="s">
        <v>88</v>
      </c>
      <c r="AY139" s="16" t="s">
        <v>158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86</v>
      </c>
      <c r="BK139" s="229">
        <f>ROUND(I139*H139,2)</f>
        <v>0</v>
      </c>
      <c r="BL139" s="16" t="s">
        <v>165</v>
      </c>
      <c r="BM139" s="228" t="s">
        <v>243</v>
      </c>
    </row>
    <row r="140" s="2" customFormat="1">
      <c r="A140" s="37"/>
      <c r="B140" s="38"/>
      <c r="C140" s="39"/>
      <c r="D140" s="230" t="s">
        <v>167</v>
      </c>
      <c r="E140" s="39"/>
      <c r="F140" s="231" t="s">
        <v>2545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167</v>
      </c>
      <c r="AU140" s="16" t="s">
        <v>88</v>
      </c>
    </row>
    <row r="141" s="2" customFormat="1" ht="16.5" customHeight="1">
      <c r="A141" s="37"/>
      <c r="B141" s="38"/>
      <c r="C141" s="217" t="s">
        <v>205</v>
      </c>
      <c r="D141" s="217" t="s">
        <v>160</v>
      </c>
      <c r="E141" s="218" t="s">
        <v>2546</v>
      </c>
      <c r="F141" s="219" t="s">
        <v>2547</v>
      </c>
      <c r="G141" s="220" t="s">
        <v>1149</v>
      </c>
      <c r="H141" s="221">
        <v>10</v>
      </c>
      <c r="I141" s="222"/>
      <c r="J141" s="223">
        <f>ROUND(I141*H141,2)</f>
        <v>0</v>
      </c>
      <c r="K141" s="219" t="s">
        <v>1</v>
      </c>
      <c r="L141" s="43"/>
      <c r="M141" s="224" t="s">
        <v>1</v>
      </c>
      <c r="N141" s="225" t="s">
        <v>43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165</v>
      </c>
      <c r="AT141" s="228" t="s">
        <v>160</v>
      </c>
      <c r="AU141" s="228" t="s">
        <v>88</v>
      </c>
      <c r="AY141" s="16" t="s">
        <v>158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86</v>
      </c>
      <c r="BK141" s="229">
        <f>ROUND(I141*H141,2)</f>
        <v>0</v>
      </c>
      <c r="BL141" s="16" t="s">
        <v>165</v>
      </c>
      <c r="BM141" s="228" t="s">
        <v>261</v>
      </c>
    </row>
    <row r="142" s="2" customFormat="1">
      <c r="A142" s="37"/>
      <c r="B142" s="38"/>
      <c r="C142" s="39"/>
      <c r="D142" s="230" t="s">
        <v>167</v>
      </c>
      <c r="E142" s="39"/>
      <c r="F142" s="231" t="s">
        <v>2547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167</v>
      </c>
      <c r="AU142" s="16" t="s">
        <v>88</v>
      </c>
    </row>
    <row r="143" s="2" customFormat="1" ht="16.5" customHeight="1">
      <c r="A143" s="37"/>
      <c r="B143" s="38"/>
      <c r="C143" s="217" t="s">
        <v>213</v>
      </c>
      <c r="D143" s="217" t="s">
        <v>160</v>
      </c>
      <c r="E143" s="218" t="s">
        <v>2533</v>
      </c>
      <c r="F143" s="219" t="s">
        <v>2534</v>
      </c>
      <c r="G143" s="220" t="s">
        <v>1149</v>
      </c>
      <c r="H143" s="221">
        <v>20</v>
      </c>
      <c r="I143" s="222"/>
      <c r="J143" s="223">
        <f>ROUND(I143*H143,2)</f>
        <v>0</v>
      </c>
      <c r="K143" s="219" t="s">
        <v>1</v>
      </c>
      <c r="L143" s="43"/>
      <c r="M143" s="224" t="s">
        <v>1</v>
      </c>
      <c r="N143" s="225" t="s">
        <v>43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165</v>
      </c>
      <c r="AT143" s="228" t="s">
        <v>160</v>
      </c>
      <c r="AU143" s="228" t="s">
        <v>88</v>
      </c>
      <c r="AY143" s="16" t="s">
        <v>158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86</v>
      </c>
      <c r="BK143" s="229">
        <f>ROUND(I143*H143,2)</f>
        <v>0</v>
      </c>
      <c r="BL143" s="16" t="s">
        <v>165</v>
      </c>
      <c r="BM143" s="228" t="s">
        <v>270</v>
      </c>
    </row>
    <row r="144" s="2" customFormat="1">
      <c r="A144" s="37"/>
      <c r="B144" s="38"/>
      <c r="C144" s="39"/>
      <c r="D144" s="230" t="s">
        <v>167</v>
      </c>
      <c r="E144" s="39"/>
      <c r="F144" s="231" t="s">
        <v>2534</v>
      </c>
      <c r="G144" s="39"/>
      <c r="H144" s="39"/>
      <c r="I144" s="232"/>
      <c r="J144" s="39"/>
      <c r="K144" s="39"/>
      <c r="L144" s="43"/>
      <c r="M144" s="233"/>
      <c r="N144" s="23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167</v>
      </c>
      <c r="AU144" s="16" t="s">
        <v>88</v>
      </c>
    </row>
    <row r="145" s="2" customFormat="1" ht="16.5" customHeight="1">
      <c r="A145" s="37"/>
      <c r="B145" s="38"/>
      <c r="C145" s="217" t="s">
        <v>223</v>
      </c>
      <c r="D145" s="217" t="s">
        <v>160</v>
      </c>
      <c r="E145" s="218" t="s">
        <v>2535</v>
      </c>
      <c r="F145" s="219" t="s">
        <v>2536</v>
      </c>
      <c r="G145" s="220" t="s">
        <v>1149</v>
      </c>
      <c r="H145" s="221">
        <v>10</v>
      </c>
      <c r="I145" s="222"/>
      <c r="J145" s="223">
        <f>ROUND(I145*H145,2)</f>
        <v>0</v>
      </c>
      <c r="K145" s="219" t="s">
        <v>1</v>
      </c>
      <c r="L145" s="43"/>
      <c r="M145" s="224" t="s">
        <v>1</v>
      </c>
      <c r="N145" s="225" t="s">
        <v>43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165</v>
      </c>
      <c r="AT145" s="228" t="s">
        <v>160</v>
      </c>
      <c r="AU145" s="228" t="s">
        <v>88</v>
      </c>
      <c r="AY145" s="16" t="s">
        <v>158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86</v>
      </c>
      <c r="BK145" s="229">
        <f>ROUND(I145*H145,2)</f>
        <v>0</v>
      </c>
      <c r="BL145" s="16" t="s">
        <v>165</v>
      </c>
      <c r="BM145" s="228" t="s">
        <v>280</v>
      </c>
    </row>
    <row r="146" s="2" customFormat="1">
      <c r="A146" s="37"/>
      <c r="B146" s="38"/>
      <c r="C146" s="39"/>
      <c r="D146" s="230" t="s">
        <v>167</v>
      </c>
      <c r="E146" s="39"/>
      <c r="F146" s="231" t="s">
        <v>2536</v>
      </c>
      <c r="G146" s="39"/>
      <c r="H146" s="39"/>
      <c r="I146" s="232"/>
      <c r="J146" s="39"/>
      <c r="K146" s="39"/>
      <c r="L146" s="43"/>
      <c r="M146" s="233"/>
      <c r="N146" s="23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167</v>
      </c>
      <c r="AU146" s="16" t="s">
        <v>88</v>
      </c>
    </row>
    <row r="147" s="2" customFormat="1" ht="16.5" customHeight="1">
      <c r="A147" s="37"/>
      <c r="B147" s="38"/>
      <c r="C147" s="217" t="s">
        <v>228</v>
      </c>
      <c r="D147" s="217" t="s">
        <v>160</v>
      </c>
      <c r="E147" s="218" t="s">
        <v>2548</v>
      </c>
      <c r="F147" s="219" t="s">
        <v>2549</v>
      </c>
      <c r="G147" s="220" t="s">
        <v>1149</v>
      </c>
      <c r="H147" s="221">
        <v>3</v>
      </c>
      <c r="I147" s="222"/>
      <c r="J147" s="223">
        <f>ROUND(I147*H147,2)</f>
        <v>0</v>
      </c>
      <c r="K147" s="219" t="s">
        <v>1</v>
      </c>
      <c r="L147" s="43"/>
      <c r="M147" s="224" t="s">
        <v>1</v>
      </c>
      <c r="N147" s="225" t="s">
        <v>43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165</v>
      </c>
      <c r="AT147" s="228" t="s">
        <v>160</v>
      </c>
      <c r="AU147" s="228" t="s">
        <v>88</v>
      </c>
      <c r="AY147" s="16" t="s">
        <v>158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86</v>
      </c>
      <c r="BK147" s="229">
        <f>ROUND(I147*H147,2)</f>
        <v>0</v>
      </c>
      <c r="BL147" s="16" t="s">
        <v>165</v>
      </c>
      <c r="BM147" s="228" t="s">
        <v>293</v>
      </c>
    </row>
    <row r="148" s="2" customFormat="1">
      <c r="A148" s="37"/>
      <c r="B148" s="38"/>
      <c r="C148" s="39"/>
      <c r="D148" s="230" t="s">
        <v>167</v>
      </c>
      <c r="E148" s="39"/>
      <c r="F148" s="231" t="s">
        <v>2549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167</v>
      </c>
      <c r="AU148" s="16" t="s">
        <v>88</v>
      </c>
    </row>
    <row r="149" s="2" customFormat="1" ht="16.5" customHeight="1">
      <c r="A149" s="37"/>
      <c r="B149" s="38"/>
      <c r="C149" s="217" t="s">
        <v>237</v>
      </c>
      <c r="D149" s="217" t="s">
        <v>160</v>
      </c>
      <c r="E149" s="218" t="s">
        <v>2550</v>
      </c>
      <c r="F149" s="219" t="s">
        <v>2551</v>
      </c>
      <c r="G149" s="220" t="s">
        <v>1149</v>
      </c>
      <c r="H149" s="221">
        <v>12</v>
      </c>
      <c r="I149" s="222"/>
      <c r="J149" s="223">
        <f>ROUND(I149*H149,2)</f>
        <v>0</v>
      </c>
      <c r="K149" s="219" t="s">
        <v>1</v>
      </c>
      <c r="L149" s="43"/>
      <c r="M149" s="224" t="s">
        <v>1</v>
      </c>
      <c r="N149" s="225" t="s">
        <v>43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165</v>
      </c>
      <c r="AT149" s="228" t="s">
        <v>160</v>
      </c>
      <c r="AU149" s="228" t="s">
        <v>88</v>
      </c>
      <c r="AY149" s="16" t="s">
        <v>158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86</v>
      </c>
      <c r="BK149" s="229">
        <f>ROUND(I149*H149,2)</f>
        <v>0</v>
      </c>
      <c r="BL149" s="16" t="s">
        <v>165</v>
      </c>
      <c r="BM149" s="228" t="s">
        <v>303</v>
      </c>
    </row>
    <row r="150" s="2" customFormat="1">
      <c r="A150" s="37"/>
      <c r="B150" s="38"/>
      <c r="C150" s="39"/>
      <c r="D150" s="230" t="s">
        <v>167</v>
      </c>
      <c r="E150" s="39"/>
      <c r="F150" s="231" t="s">
        <v>2551</v>
      </c>
      <c r="G150" s="39"/>
      <c r="H150" s="39"/>
      <c r="I150" s="232"/>
      <c r="J150" s="39"/>
      <c r="K150" s="39"/>
      <c r="L150" s="43"/>
      <c r="M150" s="233"/>
      <c r="N150" s="23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167</v>
      </c>
      <c r="AU150" s="16" t="s">
        <v>88</v>
      </c>
    </row>
    <row r="151" s="2" customFormat="1" ht="16.5" customHeight="1">
      <c r="A151" s="37"/>
      <c r="B151" s="38"/>
      <c r="C151" s="217" t="s">
        <v>243</v>
      </c>
      <c r="D151" s="217" t="s">
        <v>160</v>
      </c>
      <c r="E151" s="218" t="s">
        <v>2552</v>
      </c>
      <c r="F151" s="219" t="s">
        <v>2553</v>
      </c>
      <c r="G151" s="220" t="s">
        <v>199</v>
      </c>
      <c r="H151" s="221">
        <v>505</v>
      </c>
      <c r="I151" s="222"/>
      <c r="J151" s="223">
        <f>ROUND(I151*H151,2)</f>
        <v>0</v>
      </c>
      <c r="K151" s="219" t="s">
        <v>1</v>
      </c>
      <c r="L151" s="43"/>
      <c r="M151" s="224" t="s">
        <v>1</v>
      </c>
      <c r="N151" s="225" t="s">
        <v>43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165</v>
      </c>
      <c r="AT151" s="228" t="s">
        <v>160</v>
      </c>
      <c r="AU151" s="228" t="s">
        <v>88</v>
      </c>
      <c r="AY151" s="16" t="s">
        <v>158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86</v>
      </c>
      <c r="BK151" s="229">
        <f>ROUND(I151*H151,2)</f>
        <v>0</v>
      </c>
      <c r="BL151" s="16" t="s">
        <v>165</v>
      </c>
      <c r="BM151" s="228" t="s">
        <v>316</v>
      </c>
    </row>
    <row r="152" s="2" customFormat="1">
      <c r="A152" s="37"/>
      <c r="B152" s="38"/>
      <c r="C152" s="39"/>
      <c r="D152" s="230" t="s">
        <v>167</v>
      </c>
      <c r="E152" s="39"/>
      <c r="F152" s="231" t="s">
        <v>2553</v>
      </c>
      <c r="G152" s="39"/>
      <c r="H152" s="39"/>
      <c r="I152" s="232"/>
      <c r="J152" s="39"/>
      <c r="K152" s="39"/>
      <c r="L152" s="43"/>
      <c r="M152" s="233"/>
      <c r="N152" s="23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167</v>
      </c>
      <c r="AU152" s="16" t="s">
        <v>88</v>
      </c>
    </row>
    <row r="153" s="2" customFormat="1" ht="16.5" customHeight="1">
      <c r="A153" s="37"/>
      <c r="B153" s="38"/>
      <c r="C153" s="217" t="s">
        <v>254</v>
      </c>
      <c r="D153" s="217" t="s">
        <v>160</v>
      </c>
      <c r="E153" s="218" t="s">
        <v>2554</v>
      </c>
      <c r="F153" s="219" t="s">
        <v>2555</v>
      </c>
      <c r="G153" s="220" t="s">
        <v>1149</v>
      </c>
      <c r="H153" s="221">
        <v>10</v>
      </c>
      <c r="I153" s="222"/>
      <c r="J153" s="223">
        <f>ROUND(I153*H153,2)</f>
        <v>0</v>
      </c>
      <c r="K153" s="219" t="s">
        <v>1</v>
      </c>
      <c r="L153" s="43"/>
      <c r="M153" s="224" t="s">
        <v>1</v>
      </c>
      <c r="N153" s="225" t="s">
        <v>43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165</v>
      </c>
      <c r="AT153" s="228" t="s">
        <v>160</v>
      </c>
      <c r="AU153" s="228" t="s">
        <v>88</v>
      </c>
      <c r="AY153" s="16" t="s">
        <v>158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86</v>
      </c>
      <c r="BK153" s="229">
        <f>ROUND(I153*H153,2)</f>
        <v>0</v>
      </c>
      <c r="BL153" s="16" t="s">
        <v>165</v>
      </c>
      <c r="BM153" s="228" t="s">
        <v>328</v>
      </c>
    </row>
    <row r="154" s="2" customFormat="1">
      <c r="A154" s="37"/>
      <c r="B154" s="38"/>
      <c r="C154" s="39"/>
      <c r="D154" s="230" t="s">
        <v>167</v>
      </c>
      <c r="E154" s="39"/>
      <c r="F154" s="231" t="s">
        <v>2555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167</v>
      </c>
      <c r="AU154" s="16" t="s">
        <v>88</v>
      </c>
    </row>
    <row r="155" s="2" customFormat="1" ht="16.5" customHeight="1">
      <c r="A155" s="37"/>
      <c r="B155" s="38"/>
      <c r="C155" s="217" t="s">
        <v>261</v>
      </c>
      <c r="D155" s="217" t="s">
        <v>160</v>
      </c>
      <c r="E155" s="218" t="s">
        <v>2556</v>
      </c>
      <c r="F155" s="219" t="s">
        <v>2557</v>
      </c>
      <c r="G155" s="220" t="s">
        <v>199</v>
      </c>
      <c r="H155" s="221">
        <v>120</v>
      </c>
      <c r="I155" s="222"/>
      <c r="J155" s="223">
        <f>ROUND(I155*H155,2)</f>
        <v>0</v>
      </c>
      <c r="K155" s="219" t="s">
        <v>1</v>
      </c>
      <c r="L155" s="43"/>
      <c r="M155" s="224" t="s">
        <v>1</v>
      </c>
      <c r="N155" s="225" t="s">
        <v>43</v>
      </c>
      <c r="O155" s="9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165</v>
      </c>
      <c r="AT155" s="228" t="s">
        <v>160</v>
      </c>
      <c r="AU155" s="228" t="s">
        <v>88</v>
      </c>
      <c r="AY155" s="16" t="s">
        <v>158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86</v>
      </c>
      <c r="BK155" s="229">
        <f>ROUND(I155*H155,2)</f>
        <v>0</v>
      </c>
      <c r="BL155" s="16" t="s">
        <v>165</v>
      </c>
      <c r="BM155" s="228" t="s">
        <v>343</v>
      </c>
    </row>
    <row r="156" s="2" customFormat="1">
      <c r="A156" s="37"/>
      <c r="B156" s="38"/>
      <c r="C156" s="39"/>
      <c r="D156" s="230" t="s">
        <v>167</v>
      </c>
      <c r="E156" s="39"/>
      <c r="F156" s="231" t="s">
        <v>2557</v>
      </c>
      <c r="G156" s="39"/>
      <c r="H156" s="39"/>
      <c r="I156" s="232"/>
      <c r="J156" s="39"/>
      <c r="K156" s="39"/>
      <c r="L156" s="43"/>
      <c r="M156" s="233"/>
      <c r="N156" s="23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167</v>
      </c>
      <c r="AU156" s="16" t="s">
        <v>88</v>
      </c>
    </row>
    <row r="157" s="2" customFormat="1" ht="16.5" customHeight="1">
      <c r="A157" s="37"/>
      <c r="B157" s="38"/>
      <c r="C157" s="217" t="s">
        <v>8</v>
      </c>
      <c r="D157" s="217" t="s">
        <v>160</v>
      </c>
      <c r="E157" s="218" t="s">
        <v>2558</v>
      </c>
      <c r="F157" s="219" t="s">
        <v>2559</v>
      </c>
      <c r="G157" s="220" t="s">
        <v>199</v>
      </c>
      <c r="H157" s="221">
        <v>505</v>
      </c>
      <c r="I157" s="222"/>
      <c r="J157" s="223">
        <f>ROUND(I157*H157,2)</f>
        <v>0</v>
      </c>
      <c r="K157" s="219" t="s">
        <v>1</v>
      </c>
      <c r="L157" s="43"/>
      <c r="M157" s="224" t="s">
        <v>1</v>
      </c>
      <c r="N157" s="225" t="s">
        <v>43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165</v>
      </c>
      <c r="AT157" s="228" t="s">
        <v>160</v>
      </c>
      <c r="AU157" s="228" t="s">
        <v>88</v>
      </c>
      <c r="AY157" s="16" t="s">
        <v>158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86</v>
      </c>
      <c r="BK157" s="229">
        <f>ROUND(I157*H157,2)</f>
        <v>0</v>
      </c>
      <c r="BL157" s="16" t="s">
        <v>165</v>
      </c>
      <c r="BM157" s="228" t="s">
        <v>357</v>
      </c>
    </row>
    <row r="158" s="2" customFormat="1">
      <c r="A158" s="37"/>
      <c r="B158" s="38"/>
      <c r="C158" s="39"/>
      <c r="D158" s="230" t="s">
        <v>167</v>
      </c>
      <c r="E158" s="39"/>
      <c r="F158" s="231" t="s">
        <v>2559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167</v>
      </c>
      <c r="AU158" s="16" t="s">
        <v>88</v>
      </c>
    </row>
    <row r="159" s="2" customFormat="1" ht="16.5" customHeight="1">
      <c r="A159" s="37"/>
      <c r="B159" s="38"/>
      <c r="C159" s="217" t="s">
        <v>270</v>
      </c>
      <c r="D159" s="217" t="s">
        <v>160</v>
      </c>
      <c r="E159" s="218" t="s">
        <v>2560</v>
      </c>
      <c r="F159" s="219" t="s">
        <v>2561</v>
      </c>
      <c r="G159" s="220" t="s">
        <v>1209</v>
      </c>
      <c r="H159" s="221">
        <v>1</v>
      </c>
      <c r="I159" s="222"/>
      <c r="J159" s="223">
        <f>ROUND(I159*H159,2)</f>
        <v>0</v>
      </c>
      <c r="K159" s="219" t="s">
        <v>1</v>
      </c>
      <c r="L159" s="43"/>
      <c r="M159" s="224" t="s">
        <v>1</v>
      </c>
      <c r="N159" s="225" t="s">
        <v>43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165</v>
      </c>
      <c r="AT159" s="228" t="s">
        <v>160</v>
      </c>
      <c r="AU159" s="228" t="s">
        <v>88</v>
      </c>
      <c r="AY159" s="16" t="s">
        <v>158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86</v>
      </c>
      <c r="BK159" s="229">
        <f>ROUND(I159*H159,2)</f>
        <v>0</v>
      </c>
      <c r="BL159" s="16" t="s">
        <v>165</v>
      </c>
      <c r="BM159" s="228" t="s">
        <v>2562</v>
      </c>
    </row>
    <row r="160" s="2" customFormat="1">
      <c r="A160" s="37"/>
      <c r="B160" s="38"/>
      <c r="C160" s="39"/>
      <c r="D160" s="230" t="s">
        <v>167</v>
      </c>
      <c r="E160" s="39"/>
      <c r="F160" s="231" t="s">
        <v>2561</v>
      </c>
      <c r="G160" s="39"/>
      <c r="H160" s="39"/>
      <c r="I160" s="232"/>
      <c r="J160" s="39"/>
      <c r="K160" s="39"/>
      <c r="L160" s="43"/>
      <c r="M160" s="233"/>
      <c r="N160" s="23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167</v>
      </c>
      <c r="AU160" s="16" t="s">
        <v>88</v>
      </c>
    </row>
    <row r="161" s="12" customFormat="1" ht="25.92" customHeight="1">
      <c r="A161" s="12"/>
      <c r="B161" s="201"/>
      <c r="C161" s="202"/>
      <c r="D161" s="203" t="s">
        <v>77</v>
      </c>
      <c r="E161" s="204" t="s">
        <v>2563</v>
      </c>
      <c r="F161" s="204" t="s">
        <v>2564</v>
      </c>
      <c r="G161" s="202"/>
      <c r="H161" s="202"/>
      <c r="I161" s="205"/>
      <c r="J161" s="206">
        <f>BK161</f>
        <v>0</v>
      </c>
      <c r="K161" s="202"/>
      <c r="L161" s="207"/>
      <c r="M161" s="208"/>
      <c r="N161" s="209"/>
      <c r="O161" s="209"/>
      <c r="P161" s="210">
        <f>SUM(P162:P181)</f>
        <v>0</v>
      </c>
      <c r="Q161" s="209"/>
      <c r="R161" s="210">
        <f>SUM(R162:R181)</f>
        <v>0</v>
      </c>
      <c r="S161" s="209"/>
      <c r="T161" s="211">
        <f>SUM(T162:T181)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2" t="s">
        <v>86</v>
      </c>
      <c r="AT161" s="213" t="s">
        <v>77</v>
      </c>
      <c r="AU161" s="213" t="s">
        <v>78</v>
      </c>
      <c r="AY161" s="212" t="s">
        <v>158</v>
      </c>
      <c r="BK161" s="214">
        <f>SUM(BK162:BK181)</f>
        <v>0</v>
      </c>
    </row>
    <row r="162" s="2" customFormat="1" ht="16.5" customHeight="1">
      <c r="A162" s="37"/>
      <c r="B162" s="38"/>
      <c r="C162" s="217" t="s">
        <v>273</v>
      </c>
      <c r="D162" s="217" t="s">
        <v>160</v>
      </c>
      <c r="E162" s="218" t="s">
        <v>2565</v>
      </c>
      <c r="F162" s="219" t="s">
        <v>2566</v>
      </c>
      <c r="G162" s="220" t="s">
        <v>2567</v>
      </c>
      <c r="H162" s="221">
        <v>0.5</v>
      </c>
      <c r="I162" s="222"/>
      <c r="J162" s="223">
        <f>ROUND(I162*H162,2)</f>
        <v>0</v>
      </c>
      <c r="K162" s="219" t="s">
        <v>1</v>
      </c>
      <c r="L162" s="43"/>
      <c r="M162" s="224" t="s">
        <v>1</v>
      </c>
      <c r="N162" s="225" t="s">
        <v>43</v>
      </c>
      <c r="O162" s="9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165</v>
      </c>
      <c r="AT162" s="228" t="s">
        <v>160</v>
      </c>
      <c r="AU162" s="228" t="s">
        <v>86</v>
      </c>
      <c r="AY162" s="16" t="s">
        <v>158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86</v>
      </c>
      <c r="BK162" s="229">
        <f>ROUND(I162*H162,2)</f>
        <v>0</v>
      </c>
      <c r="BL162" s="16" t="s">
        <v>165</v>
      </c>
      <c r="BM162" s="228" t="s">
        <v>373</v>
      </c>
    </row>
    <row r="163" s="2" customFormat="1">
      <c r="A163" s="37"/>
      <c r="B163" s="38"/>
      <c r="C163" s="39"/>
      <c r="D163" s="230" t="s">
        <v>167</v>
      </c>
      <c r="E163" s="39"/>
      <c r="F163" s="231" t="s">
        <v>2566</v>
      </c>
      <c r="G163" s="39"/>
      <c r="H163" s="39"/>
      <c r="I163" s="232"/>
      <c r="J163" s="39"/>
      <c r="K163" s="39"/>
      <c r="L163" s="43"/>
      <c r="M163" s="233"/>
      <c r="N163" s="234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167</v>
      </c>
      <c r="AU163" s="16" t="s">
        <v>86</v>
      </c>
    </row>
    <row r="164" s="2" customFormat="1" ht="21.75" customHeight="1">
      <c r="A164" s="37"/>
      <c r="B164" s="38"/>
      <c r="C164" s="217" t="s">
        <v>280</v>
      </c>
      <c r="D164" s="217" t="s">
        <v>160</v>
      </c>
      <c r="E164" s="218" t="s">
        <v>2568</v>
      </c>
      <c r="F164" s="219" t="s">
        <v>2569</v>
      </c>
      <c r="G164" s="220" t="s">
        <v>412</v>
      </c>
      <c r="H164" s="221">
        <v>20</v>
      </c>
      <c r="I164" s="222"/>
      <c r="J164" s="223">
        <f>ROUND(I164*H164,2)</f>
        <v>0</v>
      </c>
      <c r="K164" s="219" t="s">
        <v>1</v>
      </c>
      <c r="L164" s="43"/>
      <c r="M164" s="224" t="s">
        <v>1</v>
      </c>
      <c r="N164" s="225" t="s">
        <v>43</v>
      </c>
      <c r="O164" s="90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165</v>
      </c>
      <c r="AT164" s="228" t="s">
        <v>160</v>
      </c>
      <c r="AU164" s="228" t="s">
        <v>86</v>
      </c>
      <c r="AY164" s="16" t="s">
        <v>158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86</v>
      </c>
      <c r="BK164" s="229">
        <f>ROUND(I164*H164,2)</f>
        <v>0</v>
      </c>
      <c r="BL164" s="16" t="s">
        <v>165</v>
      </c>
      <c r="BM164" s="228" t="s">
        <v>387</v>
      </c>
    </row>
    <row r="165" s="2" customFormat="1">
      <c r="A165" s="37"/>
      <c r="B165" s="38"/>
      <c r="C165" s="39"/>
      <c r="D165" s="230" t="s">
        <v>167</v>
      </c>
      <c r="E165" s="39"/>
      <c r="F165" s="231" t="s">
        <v>2569</v>
      </c>
      <c r="G165" s="39"/>
      <c r="H165" s="39"/>
      <c r="I165" s="232"/>
      <c r="J165" s="39"/>
      <c r="K165" s="39"/>
      <c r="L165" s="43"/>
      <c r="M165" s="233"/>
      <c r="N165" s="234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167</v>
      </c>
      <c r="AU165" s="16" t="s">
        <v>86</v>
      </c>
    </row>
    <row r="166" s="2" customFormat="1" ht="16.5" customHeight="1">
      <c r="A166" s="37"/>
      <c r="B166" s="38"/>
      <c r="C166" s="217" t="s">
        <v>285</v>
      </c>
      <c r="D166" s="217" t="s">
        <v>160</v>
      </c>
      <c r="E166" s="218" t="s">
        <v>1224</v>
      </c>
      <c r="F166" s="219" t="s">
        <v>1225</v>
      </c>
      <c r="G166" s="220" t="s">
        <v>163</v>
      </c>
      <c r="H166" s="221">
        <v>25</v>
      </c>
      <c r="I166" s="222"/>
      <c r="J166" s="223">
        <f>ROUND(I166*H166,2)</f>
        <v>0</v>
      </c>
      <c r="K166" s="219" t="s">
        <v>1</v>
      </c>
      <c r="L166" s="43"/>
      <c r="M166" s="224" t="s">
        <v>1</v>
      </c>
      <c r="N166" s="225" t="s">
        <v>43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165</v>
      </c>
      <c r="AT166" s="228" t="s">
        <v>160</v>
      </c>
      <c r="AU166" s="228" t="s">
        <v>86</v>
      </c>
      <c r="AY166" s="16" t="s">
        <v>158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86</v>
      </c>
      <c r="BK166" s="229">
        <f>ROUND(I166*H166,2)</f>
        <v>0</v>
      </c>
      <c r="BL166" s="16" t="s">
        <v>165</v>
      </c>
      <c r="BM166" s="228" t="s">
        <v>403</v>
      </c>
    </row>
    <row r="167" s="2" customFormat="1">
      <c r="A167" s="37"/>
      <c r="B167" s="38"/>
      <c r="C167" s="39"/>
      <c r="D167" s="230" t="s">
        <v>167</v>
      </c>
      <c r="E167" s="39"/>
      <c r="F167" s="231" t="s">
        <v>1225</v>
      </c>
      <c r="G167" s="39"/>
      <c r="H167" s="39"/>
      <c r="I167" s="232"/>
      <c r="J167" s="39"/>
      <c r="K167" s="39"/>
      <c r="L167" s="43"/>
      <c r="M167" s="233"/>
      <c r="N167" s="234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167</v>
      </c>
      <c r="AU167" s="16" t="s">
        <v>86</v>
      </c>
    </row>
    <row r="168" s="2" customFormat="1" ht="16.5" customHeight="1">
      <c r="A168" s="37"/>
      <c r="B168" s="38"/>
      <c r="C168" s="217" t="s">
        <v>293</v>
      </c>
      <c r="D168" s="217" t="s">
        <v>160</v>
      </c>
      <c r="E168" s="218" t="s">
        <v>1226</v>
      </c>
      <c r="F168" s="219" t="s">
        <v>1227</v>
      </c>
      <c r="G168" s="220" t="s">
        <v>199</v>
      </c>
      <c r="H168" s="221">
        <v>370</v>
      </c>
      <c r="I168" s="222"/>
      <c r="J168" s="223">
        <f>ROUND(I168*H168,2)</f>
        <v>0</v>
      </c>
      <c r="K168" s="219" t="s">
        <v>1</v>
      </c>
      <c r="L168" s="43"/>
      <c r="M168" s="224" t="s">
        <v>1</v>
      </c>
      <c r="N168" s="225" t="s">
        <v>43</v>
      </c>
      <c r="O168" s="90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165</v>
      </c>
      <c r="AT168" s="228" t="s">
        <v>160</v>
      </c>
      <c r="AU168" s="228" t="s">
        <v>86</v>
      </c>
      <c r="AY168" s="16" t="s">
        <v>158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86</v>
      </c>
      <c r="BK168" s="229">
        <f>ROUND(I168*H168,2)</f>
        <v>0</v>
      </c>
      <c r="BL168" s="16" t="s">
        <v>165</v>
      </c>
      <c r="BM168" s="228" t="s">
        <v>416</v>
      </c>
    </row>
    <row r="169" s="2" customFormat="1">
      <c r="A169" s="37"/>
      <c r="B169" s="38"/>
      <c r="C169" s="39"/>
      <c r="D169" s="230" t="s">
        <v>167</v>
      </c>
      <c r="E169" s="39"/>
      <c r="F169" s="231" t="s">
        <v>1227</v>
      </c>
      <c r="G169" s="39"/>
      <c r="H169" s="39"/>
      <c r="I169" s="232"/>
      <c r="J169" s="39"/>
      <c r="K169" s="39"/>
      <c r="L169" s="43"/>
      <c r="M169" s="233"/>
      <c r="N169" s="234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167</v>
      </c>
      <c r="AU169" s="16" t="s">
        <v>86</v>
      </c>
    </row>
    <row r="170" s="2" customFormat="1" ht="16.5" customHeight="1">
      <c r="A170" s="37"/>
      <c r="B170" s="38"/>
      <c r="C170" s="217" t="s">
        <v>7</v>
      </c>
      <c r="D170" s="217" t="s">
        <v>160</v>
      </c>
      <c r="E170" s="218" t="s">
        <v>1228</v>
      </c>
      <c r="F170" s="219" t="s">
        <v>1229</v>
      </c>
      <c r="G170" s="220" t="s">
        <v>199</v>
      </c>
      <c r="H170" s="221">
        <v>78</v>
      </c>
      <c r="I170" s="222"/>
      <c r="J170" s="223">
        <f>ROUND(I170*H170,2)</f>
        <v>0</v>
      </c>
      <c r="K170" s="219" t="s">
        <v>1</v>
      </c>
      <c r="L170" s="43"/>
      <c r="M170" s="224" t="s">
        <v>1</v>
      </c>
      <c r="N170" s="225" t="s">
        <v>43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165</v>
      </c>
      <c r="AT170" s="228" t="s">
        <v>160</v>
      </c>
      <c r="AU170" s="228" t="s">
        <v>86</v>
      </c>
      <c r="AY170" s="16" t="s">
        <v>158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86</v>
      </c>
      <c r="BK170" s="229">
        <f>ROUND(I170*H170,2)</f>
        <v>0</v>
      </c>
      <c r="BL170" s="16" t="s">
        <v>165</v>
      </c>
      <c r="BM170" s="228" t="s">
        <v>427</v>
      </c>
    </row>
    <row r="171" s="2" customFormat="1">
      <c r="A171" s="37"/>
      <c r="B171" s="38"/>
      <c r="C171" s="39"/>
      <c r="D171" s="230" t="s">
        <v>167</v>
      </c>
      <c r="E171" s="39"/>
      <c r="F171" s="231" t="s">
        <v>1229</v>
      </c>
      <c r="G171" s="39"/>
      <c r="H171" s="39"/>
      <c r="I171" s="232"/>
      <c r="J171" s="39"/>
      <c r="K171" s="39"/>
      <c r="L171" s="43"/>
      <c r="M171" s="233"/>
      <c r="N171" s="23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167</v>
      </c>
      <c r="AU171" s="16" t="s">
        <v>86</v>
      </c>
    </row>
    <row r="172" s="2" customFormat="1" ht="16.5" customHeight="1">
      <c r="A172" s="37"/>
      <c r="B172" s="38"/>
      <c r="C172" s="217" t="s">
        <v>303</v>
      </c>
      <c r="D172" s="217" t="s">
        <v>160</v>
      </c>
      <c r="E172" s="218" t="s">
        <v>1230</v>
      </c>
      <c r="F172" s="219" t="s">
        <v>1231</v>
      </c>
      <c r="G172" s="220" t="s">
        <v>199</v>
      </c>
      <c r="H172" s="221">
        <v>535</v>
      </c>
      <c r="I172" s="222"/>
      <c r="J172" s="223">
        <f>ROUND(I172*H172,2)</f>
        <v>0</v>
      </c>
      <c r="K172" s="219" t="s">
        <v>1</v>
      </c>
      <c r="L172" s="43"/>
      <c r="M172" s="224" t="s">
        <v>1</v>
      </c>
      <c r="N172" s="225" t="s">
        <v>43</v>
      </c>
      <c r="O172" s="90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8" t="s">
        <v>165</v>
      </c>
      <c r="AT172" s="228" t="s">
        <v>160</v>
      </c>
      <c r="AU172" s="228" t="s">
        <v>86</v>
      </c>
      <c r="AY172" s="16" t="s">
        <v>158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6" t="s">
        <v>86</v>
      </c>
      <c r="BK172" s="229">
        <f>ROUND(I172*H172,2)</f>
        <v>0</v>
      </c>
      <c r="BL172" s="16" t="s">
        <v>165</v>
      </c>
      <c r="BM172" s="228" t="s">
        <v>437</v>
      </c>
    </row>
    <row r="173" s="2" customFormat="1">
      <c r="A173" s="37"/>
      <c r="B173" s="38"/>
      <c r="C173" s="39"/>
      <c r="D173" s="230" t="s">
        <v>167</v>
      </c>
      <c r="E173" s="39"/>
      <c r="F173" s="231" t="s">
        <v>1231</v>
      </c>
      <c r="G173" s="39"/>
      <c r="H173" s="39"/>
      <c r="I173" s="232"/>
      <c r="J173" s="39"/>
      <c r="K173" s="39"/>
      <c r="L173" s="43"/>
      <c r="M173" s="233"/>
      <c r="N173" s="234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167</v>
      </c>
      <c r="AU173" s="16" t="s">
        <v>86</v>
      </c>
    </row>
    <row r="174" s="2" customFormat="1" ht="16.5" customHeight="1">
      <c r="A174" s="37"/>
      <c r="B174" s="38"/>
      <c r="C174" s="217" t="s">
        <v>309</v>
      </c>
      <c r="D174" s="217" t="s">
        <v>160</v>
      </c>
      <c r="E174" s="218" t="s">
        <v>1232</v>
      </c>
      <c r="F174" s="219" t="s">
        <v>1233</v>
      </c>
      <c r="G174" s="220" t="s">
        <v>199</v>
      </c>
      <c r="H174" s="221">
        <v>92</v>
      </c>
      <c r="I174" s="222"/>
      <c r="J174" s="223">
        <f>ROUND(I174*H174,2)</f>
        <v>0</v>
      </c>
      <c r="K174" s="219" t="s">
        <v>1</v>
      </c>
      <c r="L174" s="43"/>
      <c r="M174" s="224" t="s">
        <v>1</v>
      </c>
      <c r="N174" s="225" t="s">
        <v>43</v>
      </c>
      <c r="O174" s="90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165</v>
      </c>
      <c r="AT174" s="228" t="s">
        <v>160</v>
      </c>
      <c r="AU174" s="228" t="s">
        <v>86</v>
      </c>
      <c r="AY174" s="16" t="s">
        <v>158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86</v>
      </c>
      <c r="BK174" s="229">
        <f>ROUND(I174*H174,2)</f>
        <v>0</v>
      </c>
      <c r="BL174" s="16" t="s">
        <v>165</v>
      </c>
      <c r="BM174" s="228" t="s">
        <v>445</v>
      </c>
    </row>
    <row r="175" s="2" customFormat="1">
      <c r="A175" s="37"/>
      <c r="B175" s="38"/>
      <c r="C175" s="39"/>
      <c r="D175" s="230" t="s">
        <v>167</v>
      </c>
      <c r="E175" s="39"/>
      <c r="F175" s="231" t="s">
        <v>1233</v>
      </c>
      <c r="G175" s="39"/>
      <c r="H175" s="39"/>
      <c r="I175" s="232"/>
      <c r="J175" s="39"/>
      <c r="K175" s="39"/>
      <c r="L175" s="43"/>
      <c r="M175" s="233"/>
      <c r="N175" s="234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167</v>
      </c>
      <c r="AU175" s="16" t="s">
        <v>86</v>
      </c>
    </row>
    <row r="176" s="2" customFormat="1" ht="16.5" customHeight="1">
      <c r="A176" s="37"/>
      <c r="B176" s="38"/>
      <c r="C176" s="217" t="s">
        <v>316</v>
      </c>
      <c r="D176" s="217" t="s">
        <v>160</v>
      </c>
      <c r="E176" s="218" t="s">
        <v>1236</v>
      </c>
      <c r="F176" s="219" t="s">
        <v>1237</v>
      </c>
      <c r="G176" s="220" t="s">
        <v>199</v>
      </c>
      <c r="H176" s="221">
        <v>370</v>
      </c>
      <c r="I176" s="222"/>
      <c r="J176" s="223">
        <f>ROUND(I176*H176,2)</f>
        <v>0</v>
      </c>
      <c r="K176" s="219" t="s">
        <v>1</v>
      </c>
      <c r="L176" s="43"/>
      <c r="M176" s="224" t="s">
        <v>1</v>
      </c>
      <c r="N176" s="225" t="s">
        <v>43</v>
      </c>
      <c r="O176" s="90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8" t="s">
        <v>165</v>
      </c>
      <c r="AT176" s="228" t="s">
        <v>160</v>
      </c>
      <c r="AU176" s="228" t="s">
        <v>86</v>
      </c>
      <c r="AY176" s="16" t="s">
        <v>158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86</v>
      </c>
      <c r="BK176" s="229">
        <f>ROUND(I176*H176,2)</f>
        <v>0</v>
      </c>
      <c r="BL176" s="16" t="s">
        <v>165</v>
      </c>
      <c r="BM176" s="228" t="s">
        <v>458</v>
      </c>
    </row>
    <row r="177" s="2" customFormat="1">
      <c r="A177" s="37"/>
      <c r="B177" s="38"/>
      <c r="C177" s="39"/>
      <c r="D177" s="230" t="s">
        <v>167</v>
      </c>
      <c r="E177" s="39"/>
      <c r="F177" s="231" t="s">
        <v>1237</v>
      </c>
      <c r="G177" s="39"/>
      <c r="H177" s="39"/>
      <c r="I177" s="232"/>
      <c r="J177" s="39"/>
      <c r="K177" s="39"/>
      <c r="L177" s="43"/>
      <c r="M177" s="233"/>
      <c r="N177" s="234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167</v>
      </c>
      <c r="AU177" s="16" t="s">
        <v>86</v>
      </c>
    </row>
    <row r="178" s="2" customFormat="1" ht="16.5" customHeight="1">
      <c r="A178" s="37"/>
      <c r="B178" s="38"/>
      <c r="C178" s="217" t="s">
        <v>322</v>
      </c>
      <c r="D178" s="217" t="s">
        <v>160</v>
      </c>
      <c r="E178" s="218" t="s">
        <v>1238</v>
      </c>
      <c r="F178" s="219" t="s">
        <v>1239</v>
      </c>
      <c r="G178" s="220" t="s">
        <v>199</v>
      </c>
      <c r="H178" s="221">
        <v>78</v>
      </c>
      <c r="I178" s="222"/>
      <c r="J178" s="223">
        <f>ROUND(I178*H178,2)</f>
        <v>0</v>
      </c>
      <c r="K178" s="219" t="s">
        <v>1</v>
      </c>
      <c r="L178" s="43"/>
      <c r="M178" s="224" t="s">
        <v>1</v>
      </c>
      <c r="N178" s="225" t="s">
        <v>43</v>
      </c>
      <c r="O178" s="90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165</v>
      </c>
      <c r="AT178" s="228" t="s">
        <v>160</v>
      </c>
      <c r="AU178" s="228" t="s">
        <v>86</v>
      </c>
      <c r="AY178" s="16" t="s">
        <v>158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86</v>
      </c>
      <c r="BK178" s="229">
        <f>ROUND(I178*H178,2)</f>
        <v>0</v>
      </c>
      <c r="BL178" s="16" t="s">
        <v>165</v>
      </c>
      <c r="BM178" s="228" t="s">
        <v>468</v>
      </c>
    </row>
    <row r="179" s="2" customFormat="1">
      <c r="A179" s="37"/>
      <c r="B179" s="38"/>
      <c r="C179" s="39"/>
      <c r="D179" s="230" t="s">
        <v>167</v>
      </c>
      <c r="E179" s="39"/>
      <c r="F179" s="231" t="s">
        <v>1239</v>
      </c>
      <c r="G179" s="39"/>
      <c r="H179" s="39"/>
      <c r="I179" s="232"/>
      <c r="J179" s="39"/>
      <c r="K179" s="39"/>
      <c r="L179" s="43"/>
      <c r="M179" s="233"/>
      <c r="N179" s="23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167</v>
      </c>
      <c r="AU179" s="16" t="s">
        <v>86</v>
      </c>
    </row>
    <row r="180" s="2" customFormat="1" ht="16.5" customHeight="1">
      <c r="A180" s="37"/>
      <c r="B180" s="38"/>
      <c r="C180" s="217" t="s">
        <v>328</v>
      </c>
      <c r="D180" s="217" t="s">
        <v>160</v>
      </c>
      <c r="E180" s="218" t="s">
        <v>1242</v>
      </c>
      <c r="F180" s="219" t="s">
        <v>2570</v>
      </c>
      <c r="G180" s="220" t="s">
        <v>1209</v>
      </c>
      <c r="H180" s="221">
        <v>1</v>
      </c>
      <c r="I180" s="222"/>
      <c r="J180" s="223">
        <f>ROUND(I180*H180,2)</f>
        <v>0</v>
      </c>
      <c r="K180" s="219" t="s">
        <v>1</v>
      </c>
      <c r="L180" s="43"/>
      <c r="M180" s="224" t="s">
        <v>1</v>
      </c>
      <c r="N180" s="225" t="s">
        <v>43</v>
      </c>
      <c r="O180" s="90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165</v>
      </c>
      <c r="AT180" s="228" t="s">
        <v>160</v>
      </c>
      <c r="AU180" s="228" t="s">
        <v>86</v>
      </c>
      <c r="AY180" s="16" t="s">
        <v>158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86</v>
      </c>
      <c r="BK180" s="229">
        <f>ROUND(I180*H180,2)</f>
        <v>0</v>
      </c>
      <c r="BL180" s="16" t="s">
        <v>165</v>
      </c>
      <c r="BM180" s="228" t="s">
        <v>2571</v>
      </c>
    </row>
    <row r="181" s="2" customFormat="1">
      <c r="A181" s="37"/>
      <c r="B181" s="38"/>
      <c r="C181" s="39"/>
      <c r="D181" s="230" t="s">
        <v>167</v>
      </c>
      <c r="E181" s="39"/>
      <c r="F181" s="231" t="s">
        <v>1245</v>
      </c>
      <c r="G181" s="39"/>
      <c r="H181" s="39"/>
      <c r="I181" s="232"/>
      <c r="J181" s="39"/>
      <c r="K181" s="39"/>
      <c r="L181" s="43"/>
      <c r="M181" s="233"/>
      <c r="N181" s="234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167</v>
      </c>
      <c r="AU181" s="16" t="s">
        <v>86</v>
      </c>
    </row>
    <row r="182" s="12" customFormat="1" ht="25.92" customHeight="1">
      <c r="A182" s="12"/>
      <c r="B182" s="201"/>
      <c r="C182" s="202"/>
      <c r="D182" s="203" t="s">
        <v>77</v>
      </c>
      <c r="E182" s="204" t="s">
        <v>1246</v>
      </c>
      <c r="F182" s="204" t="s">
        <v>2572</v>
      </c>
      <c r="G182" s="202"/>
      <c r="H182" s="202"/>
      <c r="I182" s="205"/>
      <c r="J182" s="206">
        <f>BK182</f>
        <v>0</v>
      </c>
      <c r="K182" s="202"/>
      <c r="L182" s="207"/>
      <c r="M182" s="208"/>
      <c r="N182" s="209"/>
      <c r="O182" s="209"/>
      <c r="P182" s="210">
        <f>P183+P200+P205</f>
        <v>0</v>
      </c>
      <c r="Q182" s="209"/>
      <c r="R182" s="210">
        <f>R183+R200+R205</f>
        <v>0</v>
      </c>
      <c r="S182" s="209"/>
      <c r="T182" s="211">
        <f>T183+T200+T205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2" t="s">
        <v>86</v>
      </c>
      <c r="AT182" s="213" t="s">
        <v>77</v>
      </c>
      <c r="AU182" s="213" t="s">
        <v>78</v>
      </c>
      <c r="AY182" s="212" t="s">
        <v>158</v>
      </c>
      <c r="BK182" s="214">
        <f>BK183+BK200+BK205</f>
        <v>0</v>
      </c>
    </row>
    <row r="183" s="12" customFormat="1" ht="22.8" customHeight="1">
      <c r="A183" s="12"/>
      <c r="B183" s="201"/>
      <c r="C183" s="202"/>
      <c r="D183" s="203" t="s">
        <v>77</v>
      </c>
      <c r="E183" s="215" t="s">
        <v>1256</v>
      </c>
      <c r="F183" s="215" t="s">
        <v>2573</v>
      </c>
      <c r="G183" s="202"/>
      <c r="H183" s="202"/>
      <c r="I183" s="205"/>
      <c r="J183" s="216">
        <f>BK183</f>
        <v>0</v>
      </c>
      <c r="K183" s="202"/>
      <c r="L183" s="207"/>
      <c r="M183" s="208"/>
      <c r="N183" s="209"/>
      <c r="O183" s="209"/>
      <c r="P183" s="210">
        <f>SUM(P184:P199)</f>
        <v>0</v>
      </c>
      <c r="Q183" s="209"/>
      <c r="R183" s="210">
        <f>SUM(R184:R199)</f>
        <v>0</v>
      </c>
      <c r="S183" s="209"/>
      <c r="T183" s="211">
        <f>SUM(T184:T199)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2" t="s">
        <v>86</v>
      </c>
      <c r="AT183" s="213" t="s">
        <v>77</v>
      </c>
      <c r="AU183" s="213" t="s">
        <v>86</v>
      </c>
      <c r="AY183" s="212" t="s">
        <v>158</v>
      </c>
      <c r="BK183" s="214">
        <f>SUM(BK184:BK199)</f>
        <v>0</v>
      </c>
    </row>
    <row r="184" s="2" customFormat="1" ht="16.5" customHeight="1">
      <c r="A184" s="37"/>
      <c r="B184" s="38"/>
      <c r="C184" s="256" t="s">
        <v>333</v>
      </c>
      <c r="D184" s="256" t="s">
        <v>255</v>
      </c>
      <c r="E184" s="257" t="s">
        <v>2574</v>
      </c>
      <c r="F184" s="258" t="s">
        <v>2575</v>
      </c>
      <c r="G184" s="259" t="s">
        <v>2576</v>
      </c>
      <c r="H184" s="260">
        <v>3</v>
      </c>
      <c r="I184" s="261"/>
      <c r="J184" s="262">
        <f>ROUND(I184*H184,2)</f>
        <v>0</v>
      </c>
      <c r="K184" s="258" t="s">
        <v>1</v>
      </c>
      <c r="L184" s="263"/>
      <c r="M184" s="264" t="s">
        <v>1</v>
      </c>
      <c r="N184" s="265" t="s">
        <v>43</v>
      </c>
      <c r="O184" s="90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213</v>
      </c>
      <c r="AT184" s="228" t="s">
        <v>255</v>
      </c>
      <c r="AU184" s="228" t="s">
        <v>88</v>
      </c>
      <c r="AY184" s="16" t="s">
        <v>158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86</v>
      </c>
      <c r="BK184" s="229">
        <f>ROUND(I184*H184,2)</f>
        <v>0</v>
      </c>
      <c r="BL184" s="16" t="s">
        <v>165</v>
      </c>
      <c r="BM184" s="228" t="s">
        <v>481</v>
      </c>
    </row>
    <row r="185" s="2" customFormat="1">
      <c r="A185" s="37"/>
      <c r="B185" s="38"/>
      <c r="C185" s="39"/>
      <c r="D185" s="230" t="s">
        <v>167</v>
      </c>
      <c r="E185" s="39"/>
      <c r="F185" s="231" t="s">
        <v>2575</v>
      </c>
      <c r="G185" s="39"/>
      <c r="H185" s="39"/>
      <c r="I185" s="232"/>
      <c r="J185" s="39"/>
      <c r="K185" s="39"/>
      <c r="L185" s="43"/>
      <c r="M185" s="233"/>
      <c r="N185" s="234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167</v>
      </c>
      <c r="AU185" s="16" t="s">
        <v>88</v>
      </c>
    </row>
    <row r="186" s="2" customFormat="1" ht="16.5" customHeight="1">
      <c r="A186" s="37"/>
      <c r="B186" s="38"/>
      <c r="C186" s="256" t="s">
        <v>343</v>
      </c>
      <c r="D186" s="256" t="s">
        <v>255</v>
      </c>
      <c r="E186" s="257" t="s">
        <v>2577</v>
      </c>
      <c r="F186" s="258" t="s">
        <v>2578</v>
      </c>
      <c r="G186" s="259" t="s">
        <v>255</v>
      </c>
      <c r="H186" s="260">
        <v>545</v>
      </c>
      <c r="I186" s="261"/>
      <c r="J186" s="262">
        <f>ROUND(I186*H186,2)</f>
        <v>0</v>
      </c>
      <c r="K186" s="258" t="s">
        <v>1</v>
      </c>
      <c r="L186" s="263"/>
      <c r="M186" s="264" t="s">
        <v>1</v>
      </c>
      <c r="N186" s="265" t="s">
        <v>43</v>
      </c>
      <c r="O186" s="90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213</v>
      </c>
      <c r="AT186" s="228" t="s">
        <v>255</v>
      </c>
      <c r="AU186" s="228" t="s">
        <v>88</v>
      </c>
      <c r="AY186" s="16" t="s">
        <v>158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86</v>
      </c>
      <c r="BK186" s="229">
        <f>ROUND(I186*H186,2)</f>
        <v>0</v>
      </c>
      <c r="BL186" s="16" t="s">
        <v>165</v>
      </c>
      <c r="BM186" s="228" t="s">
        <v>491</v>
      </c>
    </row>
    <row r="187" s="2" customFormat="1">
      <c r="A187" s="37"/>
      <c r="B187" s="38"/>
      <c r="C187" s="39"/>
      <c r="D187" s="230" t="s">
        <v>167</v>
      </c>
      <c r="E187" s="39"/>
      <c r="F187" s="231" t="s">
        <v>2578</v>
      </c>
      <c r="G187" s="39"/>
      <c r="H187" s="39"/>
      <c r="I187" s="232"/>
      <c r="J187" s="39"/>
      <c r="K187" s="39"/>
      <c r="L187" s="43"/>
      <c r="M187" s="233"/>
      <c r="N187" s="23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167</v>
      </c>
      <c r="AU187" s="16" t="s">
        <v>88</v>
      </c>
    </row>
    <row r="188" s="2" customFormat="1" ht="16.5" customHeight="1">
      <c r="A188" s="37"/>
      <c r="B188" s="38"/>
      <c r="C188" s="256" t="s">
        <v>349</v>
      </c>
      <c r="D188" s="256" t="s">
        <v>255</v>
      </c>
      <c r="E188" s="257" t="s">
        <v>2579</v>
      </c>
      <c r="F188" s="258" t="s">
        <v>2580</v>
      </c>
      <c r="G188" s="259" t="s">
        <v>255</v>
      </c>
      <c r="H188" s="260">
        <v>140</v>
      </c>
      <c r="I188" s="261"/>
      <c r="J188" s="262">
        <f>ROUND(I188*H188,2)</f>
        <v>0</v>
      </c>
      <c r="K188" s="258" t="s">
        <v>1</v>
      </c>
      <c r="L188" s="263"/>
      <c r="M188" s="264" t="s">
        <v>1</v>
      </c>
      <c r="N188" s="265" t="s">
        <v>43</v>
      </c>
      <c r="O188" s="90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213</v>
      </c>
      <c r="AT188" s="228" t="s">
        <v>255</v>
      </c>
      <c r="AU188" s="228" t="s">
        <v>88</v>
      </c>
      <c r="AY188" s="16" t="s">
        <v>158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86</v>
      </c>
      <c r="BK188" s="229">
        <f>ROUND(I188*H188,2)</f>
        <v>0</v>
      </c>
      <c r="BL188" s="16" t="s">
        <v>165</v>
      </c>
      <c r="BM188" s="228" t="s">
        <v>503</v>
      </c>
    </row>
    <row r="189" s="2" customFormat="1">
      <c r="A189" s="37"/>
      <c r="B189" s="38"/>
      <c r="C189" s="39"/>
      <c r="D189" s="230" t="s">
        <v>167</v>
      </c>
      <c r="E189" s="39"/>
      <c r="F189" s="231" t="s">
        <v>2580</v>
      </c>
      <c r="G189" s="39"/>
      <c r="H189" s="39"/>
      <c r="I189" s="232"/>
      <c r="J189" s="39"/>
      <c r="K189" s="39"/>
      <c r="L189" s="43"/>
      <c r="M189" s="233"/>
      <c r="N189" s="234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167</v>
      </c>
      <c r="AU189" s="16" t="s">
        <v>88</v>
      </c>
    </row>
    <row r="190" s="2" customFormat="1" ht="16.5" customHeight="1">
      <c r="A190" s="37"/>
      <c r="B190" s="38"/>
      <c r="C190" s="256" t="s">
        <v>357</v>
      </c>
      <c r="D190" s="256" t="s">
        <v>255</v>
      </c>
      <c r="E190" s="257" t="s">
        <v>2581</v>
      </c>
      <c r="F190" s="258" t="s">
        <v>2582</v>
      </c>
      <c r="G190" s="259" t="s">
        <v>2576</v>
      </c>
      <c r="H190" s="260">
        <v>12</v>
      </c>
      <c r="I190" s="261"/>
      <c r="J190" s="262">
        <f>ROUND(I190*H190,2)</f>
        <v>0</v>
      </c>
      <c r="K190" s="258" t="s">
        <v>1</v>
      </c>
      <c r="L190" s="263"/>
      <c r="M190" s="264" t="s">
        <v>1</v>
      </c>
      <c r="N190" s="265" t="s">
        <v>43</v>
      </c>
      <c r="O190" s="90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8" t="s">
        <v>213</v>
      </c>
      <c r="AT190" s="228" t="s">
        <v>255</v>
      </c>
      <c r="AU190" s="228" t="s">
        <v>88</v>
      </c>
      <c r="AY190" s="16" t="s">
        <v>158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6" t="s">
        <v>86</v>
      </c>
      <c r="BK190" s="229">
        <f>ROUND(I190*H190,2)</f>
        <v>0</v>
      </c>
      <c r="BL190" s="16" t="s">
        <v>165</v>
      </c>
      <c r="BM190" s="228" t="s">
        <v>516</v>
      </c>
    </row>
    <row r="191" s="2" customFormat="1">
      <c r="A191" s="37"/>
      <c r="B191" s="38"/>
      <c r="C191" s="39"/>
      <c r="D191" s="230" t="s">
        <v>167</v>
      </c>
      <c r="E191" s="39"/>
      <c r="F191" s="231" t="s">
        <v>2582</v>
      </c>
      <c r="G191" s="39"/>
      <c r="H191" s="39"/>
      <c r="I191" s="232"/>
      <c r="J191" s="39"/>
      <c r="K191" s="39"/>
      <c r="L191" s="43"/>
      <c r="M191" s="233"/>
      <c r="N191" s="234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167</v>
      </c>
      <c r="AU191" s="16" t="s">
        <v>88</v>
      </c>
    </row>
    <row r="192" s="2" customFormat="1" ht="16.5" customHeight="1">
      <c r="A192" s="37"/>
      <c r="B192" s="38"/>
      <c r="C192" s="256" t="s">
        <v>363</v>
      </c>
      <c r="D192" s="256" t="s">
        <v>255</v>
      </c>
      <c r="E192" s="257" t="s">
        <v>2583</v>
      </c>
      <c r="F192" s="258" t="s">
        <v>2584</v>
      </c>
      <c r="G192" s="259" t="s">
        <v>2576</v>
      </c>
      <c r="H192" s="260">
        <v>10</v>
      </c>
      <c r="I192" s="261"/>
      <c r="J192" s="262">
        <f>ROUND(I192*H192,2)</f>
        <v>0</v>
      </c>
      <c r="K192" s="258" t="s">
        <v>1</v>
      </c>
      <c r="L192" s="263"/>
      <c r="M192" s="264" t="s">
        <v>1</v>
      </c>
      <c r="N192" s="265" t="s">
        <v>43</v>
      </c>
      <c r="O192" s="90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8" t="s">
        <v>213</v>
      </c>
      <c r="AT192" s="228" t="s">
        <v>255</v>
      </c>
      <c r="AU192" s="228" t="s">
        <v>88</v>
      </c>
      <c r="AY192" s="16" t="s">
        <v>158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6" t="s">
        <v>86</v>
      </c>
      <c r="BK192" s="229">
        <f>ROUND(I192*H192,2)</f>
        <v>0</v>
      </c>
      <c r="BL192" s="16" t="s">
        <v>165</v>
      </c>
      <c r="BM192" s="228" t="s">
        <v>528</v>
      </c>
    </row>
    <row r="193" s="2" customFormat="1">
      <c r="A193" s="37"/>
      <c r="B193" s="38"/>
      <c r="C193" s="39"/>
      <c r="D193" s="230" t="s">
        <v>167</v>
      </c>
      <c r="E193" s="39"/>
      <c r="F193" s="231" t="s">
        <v>2584</v>
      </c>
      <c r="G193" s="39"/>
      <c r="H193" s="39"/>
      <c r="I193" s="232"/>
      <c r="J193" s="39"/>
      <c r="K193" s="39"/>
      <c r="L193" s="43"/>
      <c r="M193" s="233"/>
      <c r="N193" s="234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167</v>
      </c>
      <c r="AU193" s="16" t="s">
        <v>88</v>
      </c>
    </row>
    <row r="194" s="2" customFormat="1" ht="16.5" customHeight="1">
      <c r="A194" s="37"/>
      <c r="B194" s="38"/>
      <c r="C194" s="256" t="s">
        <v>373</v>
      </c>
      <c r="D194" s="256" t="s">
        <v>255</v>
      </c>
      <c r="E194" s="257" t="s">
        <v>2583</v>
      </c>
      <c r="F194" s="258" t="s">
        <v>2584</v>
      </c>
      <c r="G194" s="259" t="s">
        <v>2576</v>
      </c>
      <c r="H194" s="260">
        <v>5</v>
      </c>
      <c r="I194" s="261"/>
      <c r="J194" s="262">
        <f>ROUND(I194*H194,2)</f>
        <v>0</v>
      </c>
      <c r="K194" s="258" t="s">
        <v>1</v>
      </c>
      <c r="L194" s="263"/>
      <c r="M194" s="264" t="s">
        <v>1</v>
      </c>
      <c r="N194" s="265" t="s">
        <v>43</v>
      </c>
      <c r="O194" s="90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8" t="s">
        <v>213</v>
      </c>
      <c r="AT194" s="228" t="s">
        <v>255</v>
      </c>
      <c r="AU194" s="228" t="s">
        <v>88</v>
      </c>
      <c r="AY194" s="16" t="s">
        <v>158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6" t="s">
        <v>86</v>
      </c>
      <c r="BK194" s="229">
        <f>ROUND(I194*H194,2)</f>
        <v>0</v>
      </c>
      <c r="BL194" s="16" t="s">
        <v>165</v>
      </c>
      <c r="BM194" s="228" t="s">
        <v>539</v>
      </c>
    </row>
    <row r="195" s="2" customFormat="1">
      <c r="A195" s="37"/>
      <c r="B195" s="38"/>
      <c r="C195" s="39"/>
      <c r="D195" s="230" t="s">
        <v>167</v>
      </c>
      <c r="E195" s="39"/>
      <c r="F195" s="231" t="s">
        <v>2584</v>
      </c>
      <c r="G195" s="39"/>
      <c r="H195" s="39"/>
      <c r="I195" s="232"/>
      <c r="J195" s="39"/>
      <c r="K195" s="39"/>
      <c r="L195" s="43"/>
      <c r="M195" s="233"/>
      <c r="N195" s="234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167</v>
      </c>
      <c r="AU195" s="16" t="s">
        <v>88</v>
      </c>
    </row>
    <row r="196" s="2" customFormat="1" ht="16.5" customHeight="1">
      <c r="A196" s="37"/>
      <c r="B196" s="38"/>
      <c r="C196" s="256" t="s">
        <v>382</v>
      </c>
      <c r="D196" s="256" t="s">
        <v>255</v>
      </c>
      <c r="E196" s="257" t="s">
        <v>2585</v>
      </c>
      <c r="F196" s="258" t="s">
        <v>2586</v>
      </c>
      <c r="G196" s="259" t="s">
        <v>2576</v>
      </c>
      <c r="H196" s="260">
        <v>101</v>
      </c>
      <c r="I196" s="261"/>
      <c r="J196" s="262">
        <f>ROUND(I196*H196,2)</f>
        <v>0</v>
      </c>
      <c r="K196" s="258" t="s">
        <v>1</v>
      </c>
      <c r="L196" s="263"/>
      <c r="M196" s="264" t="s">
        <v>1</v>
      </c>
      <c r="N196" s="265" t="s">
        <v>43</v>
      </c>
      <c r="O196" s="90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213</v>
      </c>
      <c r="AT196" s="228" t="s">
        <v>255</v>
      </c>
      <c r="AU196" s="228" t="s">
        <v>88</v>
      </c>
      <c r="AY196" s="16" t="s">
        <v>158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6" t="s">
        <v>86</v>
      </c>
      <c r="BK196" s="229">
        <f>ROUND(I196*H196,2)</f>
        <v>0</v>
      </c>
      <c r="BL196" s="16" t="s">
        <v>165</v>
      </c>
      <c r="BM196" s="228" t="s">
        <v>548</v>
      </c>
    </row>
    <row r="197" s="2" customFormat="1">
      <c r="A197" s="37"/>
      <c r="B197" s="38"/>
      <c r="C197" s="39"/>
      <c r="D197" s="230" t="s">
        <v>167</v>
      </c>
      <c r="E197" s="39"/>
      <c r="F197" s="231" t="s">
        <v>2586</v>
      </c>
      <c r="G197" s="39"/>
      <c r="H197" s="39"/>
      <c r="I197" s="232"/>
      <c r="J197" s="39"/>
      <c r="K197" s="39"/>
      <c r="L197" s="43"/>
      <c r="M197" s="233"/>
      <c r="N197" s="234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167</v>
      </c>
      <c r="AU197" s="16" t="s">
        <v>88</v>
      </c>
    </row>
    <row r="198" s="2" customFormat="1" ht="16.5" customHeight="1">
      <c r="A198" s="37"/>
      <c r="B198" s="38"/>
      <c r="C198" s="256" t="s">
        <v>387</v>
      </c>
      <c r="D198" s="256" t="s">
        <v>255</v>
      </c>
      <c r="E198" s="257" t="s">
        <v>2587</v>
      </c>
      <c r="F198" s="258" t="s">
        <v>2588</v>
      </c>
      <c r="G198" s="259" t="s">
        <v>2589</v>
      </c>
      <c r="H198" s="260">
        <v>505</v>
      </c>
      <c r="I198" s="261"/>
      <c r="J198" s="262">
        <f>ROUND(I198*H198,2)</f>
        <v>0</v>
      </c>
      <c r="K198" s="258" t="s">
        <v>1</v>
      </c>
      <c r="L198" s="263"/>
      <c r="M198" s="264" t="s">
        <v>1</v>
      </c>
      <c r="N198" s="265" t="s">
        <v>43</v>
      </c>
      <c r="O198" s="90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213</v>
      </c>
      <c r="AT198" s="228" t="s">
        <v>255</v>
      </c>
      <c r="AU198" s="228" t="s">
        <v>88</v>
      </c>
      <c r="AY198" s="16" t="s">
        <v>158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86</v>
      </c>
      <c r="BK198" s="229">
        <f>ROUND(I198*H198,2)</f>
        <v>0</v>
      </c>
      <c r="BL198" s="16" t="s">
        <v>165</v>
      </c>
      <c r="BM198" s="228" t="s">
        <v>558</v>
      </c>
    </row>
    <row r="199" s="2" customFormat="1">
      <c r="A199" s="37"/>
      <c r="B199" s="38"/>
      <c r="C199" s="39"/>
      <c r="D199" s="230" t="s">
        <v>167</v>
      </c>
      <c r="E199" s="39"/>
      <c r="F199" s="231" t="s">
        <v>2588</v>
      </c>
      <c r="G199" s="39"/>
      <c r="H199" s="39"/>
      <c r="I199" s="232"/>
      <c r="J199" s="39"/>
      <c r="K199" s="39"/>
      <c r="L199" s="43"/>
      <c r="M199" s="233"/>
      <c r="N199" s="234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167</v>
      </c>
      <c r="AU199" s="16" t="s">
        <v>88</v>
      </c>
    </row>
    <row r="200" s="12" customFormat="1" ht="22.8" customHeight="1">
      <c r="A200" s="12"/>
      <c r="B200" s="201"/>
      <c r="C200" s="202"/>
      <c r="D200" s="203" t="s">
        <v>77</v>
      </c>
      <c r="E200" s="215" t="s">
        <v>1261</v>
      </c>
      <c r="F200" s="215" t="s">
        <v>2590</v>
      </c>
      <c r="G200" s="202"/>
      <c r="H200" s="202"/>
      <c r="I200" s="205"/>
      <c r="J200" s="216">
        <f>BK200</f>
        <v>0</v>
      </c>
      <c r="K200" s="202"/>
      <c r="L200" s="207"/>
      <c r="M200" s="208"/>
      <c r="N200" s="209"/>
      <c r="O200" s="209"/>
      <c r="P200" s="210">
        <f>SUM(P201:P204)</f>
        <v>0</v>
      </c>
      <c r="Q200" s="209"/>
      <c r="R200" s="210">
        <f>SUM(R201:R204)</f>
        <v>0</v>
      </c>
      <c r="S200" s="209"/>
      <c r="T200" s="211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2" t="s">
        <v>86</v>
      </c>
      <c r="AT200" s="213" t="s">
        <v>77</v>
      </c>
      <c r="AU200" s="213" t="s">
        <v>86</v>
      </c>
      <c r="AY200" s="212" t="s">
        <v>158</v>
      </c>
      <c r="BK200" s="214">
        <f>SUM(BK201:BK204)</f>
        <v>0</v>
      </c>
    </row>
    <row r="201" s="2" customFormat="1" ht="16.5" customHeight="1">
      <c r="A201" s="37"/>
      <c r="B201" s="38"/>
      <c r="C201" s="256" t="s">
        <v>395</v>
      </c>
      <c r="D201" s="256" t="s">
        <v>255</v>
      </c>
      <c r="E201" s="257" t="s">
        <v>1263</v>
      </c>
      <c r="F201" s="258" t="s">
        <v>1264</v>
      </c>
      <c r="G201" s="259" t="s">
        <v>255</v>
      </c>
      <c r="H201" s="260">
        <v>92</v>
      </c>
      <c r="I201" s="261"/>
      <c r="J201" s="262">
        <f>ROUND(I201*H201,2)</f>
        <v>0</v>
      </c>
      <c r="K201" s="258" t="s">
        <v>1</v>
      </c>
      <c r="L201" s="263"/>
      <c r="M201" s="264" t="s">
        <v>1</v>
      </c>
      <c r="N201" s="265" t="s">
        <v>43</v>
      </c>
      <c r="O201" s="90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8" t="s">
        <v>213</v>
      </c>
      <c r="AT201" s="228" t="s">
        <v>255</v>
      </c>
      <c r="AU201" s="228" t="s">
        <v>88</v>
      </c>
      <c r="AY201" s="16" t="s">
        <v>158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6" t="s">
        <v>86</v>
      </c>
      <c r="BK201" s="229">
        <f>ROUND(I201*H201,2)</f>
        <v>0</v>
      </c>
      <c r="BL201" s="16" t="s">
        <v>165</v>
      </c>
      <c r="BM201" s="228" t="s">
        <v>575</v>
      </c>
    </row>
    <row r="202" s="2" customFormat="1">
      <c r="A202" s="37"/>
      <c r="B202" s="38"/>
      <c r="C202" s="39"/>
      <c r="D202" s="230" t="s">
        <v>167</v>
      </c>
      <c r="E202" s="39"/>
      <c r="F202" s="231" t="s">
        <v>1264</v>
      </c>
      <c r="G202" s="39"/>
      <c r="H202" s="39"/>
      <c r="I202" s="232"/>
      <c r="J202" s="39"/>
      <c r="K202" s="39"/>
      <c r="L202" s="43"/>
      <c r="M202" s="233"/>
      <c r="N202" s="234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167</v>
      </c>
      <c r="AU202" s="16" t="s">
        <v>88</v>
      </c>
    </row>
    <row r="203" s="2" customFormat="1" ht="16.5" customHeight="1">
      <c r="A203" s="37"/>
      <c r="B203" s="38"/>
      <c r="C203" s="256" t="s">
        <v>403</v>
      </c>
      <c r="D203" s="256" t="s">
        <v>255</v>
      </c>
      <c r="E203" s="257" t="s">
        <v>1266</v>
      </c>
      <c r="F203" s="258" t="s">
        <v>1267</v>
      </c>
      <c r="G203" s="259" t="s">
        <v>255</v>
      </c>
      <c r="H203" s="260">
        <v>555</v>
      </c>
      <c r="I203" s="261"/>
      <c r="J203" s="262">
        <f>ROUND(I203*H203,2)</f>
        <v>0</v>
      </c>
      <c r="K203" s="258" t="s">
        <v>1</v>
      </c>
      <c r="L203" s="263"/>
      <c r="M203" s="264" t="s">
        <v>1</v>
      </c>
      <c r="N203" s="265" t="s">
        <v>43</v>
      </c>
      <c r="O203" s="90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8" t="s">
        <v>213</v>
      </c>
      <c r="AT203" s="228" t="s">
        <v>255</v>
      </c>
      <c r="AU203" s="228" t="s">
        <v>88</v>
      </c>
      <c r="AY203" s="16" t="s">
        <v>158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6" t="s">
        <v>86</v>
      </c>
      <c r="BK203" s="229">
        <f>ROUND(I203*H203,2)</f>
        <v>0</v>
      </c>
      <c r="BL203" s="16" t="s">
        <v>165</v>
      </c>
      <c r="BM203" s="228" t="s">
        <v>586</v>
      </c>
    </row>
    <row r="204" s="2" customFormat="1">
      <c r="A204" s="37"/>
      <c r="B204" s="38"/>
      <c r="C204" s="39"/>
      <c r="D204" s="230" t="s">
        <v>167</v>
      </c>
      <c r="E204" s="39"/>
      <c r="F204" s="231" t="s">
        <v>1267</v>
      </c>
      <c r="G204" s="39"/>
      <c r="H204" s="39"/>
      <c r="I204" s="232"/>
      <c r="J204" s="39"/>
      <c r="K204" s="39"/>
      <c r="L204" s="43"/>
      <c r="M204" s="233"/>
      <c r="N204" s="234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167</v>
      </c>
      <c r="AU204" s="16" t="s">
        <v>88</v>
      </c>
    </row>
    <row r="205" s="12" customFormat="1" ht="22.8" customHeight="1">
      <c r="A205" s="12"/>
      <c r="B205" s="201"/>
      <c r="C205" s="202"/>
      <c r="D205" s="203" t="s">
        <v>77</v>
      </c>
      <c r="E205" s="215" t="s">
        <v>1269</v>
      </c>
      <c r="F205" s="215" t="s">
        <v>2591</v>
      </c>
      <c r="G205" s="202"/>
      <c r="H205" s="202"/>
      <c r="I205" s="205"/>
      <c r="J205" s="216">
        <f>BK205</f>
        <v>0</v>
      </c>
      <c r="K205" s="202"/>
      <c r="L205" s="207"/>
      <c r="M205" s="208"/>
      <c r="N205" s="209"/>
      <c r="O205" s="209"/>
      <c r="P205" s="210">
        <f>SUM(P206:P223)</f>
        <v>0</v>
      </c>
      <c r="Q205" s="209"/>
      <c r="R205" s="210">
        <f>SUM(R206:R223)</f>
        <v>0</v>
      </c>
      <c r="S205" s="209"/>
      <c r="T205" s="211">
        <f>SUM(T206:T223)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2" t="s">
        <v>86</v>
      </c>
      <c r="AT205" s="213" t="s">
        <v>77</v>
      </c>
      <c r="AU205" s="213" t="s">
        <v>86</v>
      </c>
      <c r="AY205" s="212" t="s">
        <v>158</v>
      </c>
      <c r="BK205" s="214">
        <f>SUM(BK206:BK223)</f>
        <v>0</v>
      </c>
    </row>
    <row r="206" s="2" customFormat="1" ht="16.5" customHeight="1">
      <c r="A206" s="37"/>
      <c r="B206" s="38"/>
      <c r="C206" s="256" t="s">
        <v>409</v>
      </c>
      <c r="D206" s="256" t="s">
        <v>255</v>
      </c>
      <c r="E206" s="257" t="s">
        <v>1271</v>
      </c>
      <c r="F206" s="258" t="s">
        <v>2592</v>
      </c>
      <c r="G206" s="259" t="s">
        <v>1149</v>
      </c>
      <c r="H206" s="260">
        <v>10</v>
      </c>
      <c r="I206" s="261"/>
      <c r="J206" s="262">
        <f>ROUND(I206*H206,2)</f>
        <v>0</v>
      </c>
      <c r="K206" s="258" t="s">
        <v>1</v>
      </c>
      <c r="L206" s="263"/>
      <c r="M206" s="264" t="s">
        <v>1</v>
      </c>
      <c r="N206" s="265" t="s">
        <v>43</v>
      </c>
      <c r="O206" s="90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8" t="s">
        <v>213</v>
      </c>
      <c r="AT206" s="228" t="s">
        <v>255</v>
      </c>
      <c r="AU206" s="228" t="s">
        <v>88</v>
      </c>
      <c r="AY206" s="16" t="s">
        <v>158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6" t="s">
        <v>86</v>
      </c>
      <c r="BK206" s="229">
        <f>ROUND(I206*H206,2)</f>
        <v>0</v>
      </c>
      <c r="BL206" s="16" t="s">
        <v>165</v>
      </c>
      <c r="BM206" s="228" t="s">
        <v>598</v>
      </c>
    </row>
    <row r="207" s="2" customFormat="1">
      <c r="A207" s="37"/>
      <c r="B207" s="38"/>
      <c r="C207" s="39"/>
      <c r="D207" s="230" t="s">
        <v>167</v>
      </c>
      <c r="E207" s="39"/>
      <c r="F207" s="231" t="s">
        <v>2592</v>
      </c>
      <c r="G207" s="39"/>
      <c r="H207" s="39"/>
      <c r="I207" s="232"/>
      <c r="J207" s="39"/>
      <c r="K207" s="39"/>
      <c r="L207" s="43"/>
      <c r="M207" s="233"/>
      <c r="N207" s="234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167</v>
      </c>
      <c r="AU207" s="16" t="s">
        <v>88</v>
      </c>
    </row>
    <row r="208" s="2" customFormat="1" ht="16.5" customHeight="1">
      <c r="A208" s="37"/>
      <c r="B208" s="38"/>
      <c r="C208" s="256" t="s">
        <v>416</v>
      </c>
      <c r="D208" s="256" t="s">
        <v>255</v>
      </c>
      <c r="E208" s="257" t="s">
        <v>2593</v>
      </c>
      <c r="F208" s="258" t="s">
        <v>2594</v>
      </c>
      <c r="G208" s="259" t="s">
        <v>1149</v>
      </c>
      <c r="H208" s="260">
        <v>10</v>
      </c>
      <c r="I208" s="261"/>
      <c r="J208" s="262">
        <f>ROUND(I208*H208,2)</f>
        <v>0</v>
      </c>
      <c r="K208" s="258" t="s">
        <v>1</v>
      </c>
      <c r="L208" s="263"/>
      <c r="M208" s="264" t="s">
        <v>1</v>
      </c>
      <c r="N208" s="265" t="s">
        <v>43</v>
      </c>
      <c r="O208" s="90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8" t="s">
        <v>213</v>
      </c>
      <c r="AT208" s="228" t="s">
        <v>255</v>
      </c>
      <c r="AU208" s="228" t="s">
        <v>88</v>
      </c>
      <c r="AY208" s="16" t="s">
        <v>158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6" t="s">
        <v>86</v>
      </c>
      <c r="BK208" s="229">
        <f>ROUND(I208*H208,2)</f>
        <v>0</v>
      </c>
      <c r="BL208" s="16" t="s">
        <v>165</v>
      </c>
      <c r="BM208" s="228" t="s">
        <v>612</v>
      </c>
    </row>
    <row r="209" s="2" customFormat="1">
      <c r="A209" s="37"/>
      <c r="B209" s="38"/>
      <c r="C209" s="39"/>
      <c r="D209" s="230" t="s">
        <v>167</v>
      </c>
      <c r="E209" s="39"/>
      <c r="F209" s="231" t="s">
        <v>2594</v>
      </c>
      <c r="G209" s="39"/>
      <c r="H209" s="39"/>
      <c r="I209" s="232"/>
      <c r="J209" s="39"/>
      <c r="K209" s="39"/>
      <c r="L209" s="43"/>
      <c r="M209" s="233"/>
      <c r="N209" s="234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167</v>
      </c>
      <c r="AU209" s="16" t="s">
        <v>88</v>
      </c>
    </row>
    <row r="210" s="2" customFormat="1" ht="16.5" customHeight="1">
      <c r="A210" s="37"/>
      <c r="B210" s="38"/>
      <c r="C210" s="256" t="s">
        <v>421</v>
      </c>
      <c r="D210" s="256" t="s">
        <v>255</v>
      </c>
      <c r="E210" s="257" t="s">
        <v>2595</v>
      </c>
      <c r="F210" s="258" t="s">
        <v>2596</v>
      </c>
      <c r="G210" s="259" t="s">
        <v>1149</v>
      </c>
      <c r="H210" s="260">
        <v>1</v>
      </c>
      <c r="I210" s="261"/>
      <c r="J210" s="262">
        <f>ROUND(I210*H210,2)</f>
        <v>0</v>
      </c>
      <c r="K210" s="258" t="s">
        <v>1</v>
      </c>
      <c r="L210" s="263"/>
      <c r="M210" s="264" t="s">
        <v>1</v>
      </c>
      <c r="N210" s="265" t="s">
        <v>43</v>
      </c>
      <c r="O210" s="90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8" t="s">
        <v>213</v>
      </c>
      <c r="AT210" s="228" t="s">
        <v>255</v>
      </c>
      <c r="AU210" s="228" t="s">
        <v>88</v>
      </c>
      <c r="AY210" s="16" t="s">
        <v>158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6" t="s">
        <v>86</v>
      </c>
      <c r="BK210" s="229">
        <f>ROUND(I210*H210,2)</f>
        <v>0</v>
      </c>
      <c r="BL210" s="16" t="s">
        <v>165</v>
      </c>
      <c r="BM210" s="228" t="s">
        <v>622</v>
      </c>
    </row>
    <row r="211" s="2" customFormat="1">
      <c r="A211" s="37"/>
      <c r="B211" s="38"/>
      <c r="C211" s="39"/>
      <c r="D211" s="230" t="s">
        <v>167</v>
      </c>
      <c r="E211" s="39"/>
      <c r="F211" s="231" t="s">
        <v>2596</v>
      </c>
      <c r="G211" s="39"/>
      <c r="H211" s="39"/>
      <c r="I211" s="232"/>
      <c r="J211" s="39"/>
      <c r="K211" s="39"/>
      <c r="L211" s="43"/>
      <c r="M211" s="233"/>
      <c r="N211" s="234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167</v>
      </c>
      <c r="AU211" s="16" t="s">
        <v>88</v>
      </c>
    </row>
    <row r="212" s="2" customFormat="1" ht="16.5" customHeight="1">
      <c r="A212" s="37"/>
      <c r="B212" s="38"/>
      <c r="C212" s="256" t="s">
        <v>427</v>
      </c>
      <c r="D212" s="256" t="s">
        <v>255</v>
      </c>
      <c r="E212" s="257" t="s">
        <v>2597</v>
      </c>
      <c r="F212" s="258" t="s">
        <v>2598</v>
      </c>
      <c r="G212" s="259" t="s">
        <v>1149</v>
      </c>
      <c r="H212" s="260">
        <v>5</v>
      </c>
      <c r="I212" s="261"/>
      <c r="J212" s="262">
        <f>ROUND(I212*H212,2)</f>
        <v>0</v>
      </c>
      <c r="K212" s="258" t="s">
        <v>1</v>
      </c>
      <c r="L212" s="263"/>
      <c r="M212" s="264" t="s">
        <v>1</v>
      </c>
      <c r="N212" s="265" t="s">
        <v>43</v>
      </c>
      <c r="O212" s="90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8" t="s">
        <v>213</v>
      </c>
      <c r="AT212" s="228" t="s">
        <v>255</v>
      </c>
      <c r="AU212" s="228" t="s">
        <v>88</v>
      </c>
      <c r="AY212" s="16" t="s">
        <v>158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6" t="s">
        <v>86</v>
      </c>
      <c r="BK212" s="229">
        <f>ROUND(I212*H212,2)</f>
        <v>0</v>
      </c>
      <c r="BL212" s="16" t="s">
        <v>165</v>
      </c>
      <c r="BM212" s="228" t="s">
        <v>633</v>
      </c>
    </row>
    <row r="213" s="2" customFormat="1">
      <c r="A213" s="37"/>
      <c r="B213" s="38"/>
      <c r="C213" s="39"/>
      <c r="D213" s="230" t="s">
        <v>167</v>
      </c>
      <c r="E213" s="39"/>
      <c r="F213" s="231" t="s">
        <v>2598</v>
      </c>
      <c r="G213" s="39"/>
      <c r="H213" s="39"/>
      <c r="I213" s="232"/>
      <c r="J213" s="39"/>
      <c r="K213" s="39"/>
      <c r="L213" s="43"/>
      <c r="M213" s="233"/>
      <c r="N213" s="234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167</v>
      </c>
      <c r="AU213" s="16" t="s">
        <v>88</v>
      </c>
    </row>
    <row r="214" s="2" customFormat="1" ht="16.5" customHeight="1">
      <c r="A214" s="37"/>
      <c r="B214" s="38"/>
      <c r="C214" s="256" t="s">
        <v>431</v>
      </c>
      <c r="D214" s="256" t="s">
        <v>255</v>
      </c>
      <c r="E214" s="257" t="s">
        <v>2599</v>
      </c>
      <c r="F214" s="258" t="s">
        <v>2600</v>
      </c>
      <c r="G214" s="259" t="s">
        <v>1149</v>
      </c>
      <c r="H214" s="260">
        <v>2</v>
      </c>
      <c r="I214" s="261"/>
      <c r="J214" s="262">
        <f>ROUND(I214*H214,2)</f>
        <v>0</v>
      </c>
      <c r="K214" s="258" t="s">
        <v>1</v>
      </c>
      <c r="L214" s="263"/>
      <c r="M214" s="264" t="s">
        <v>1</v>
      </c>
      <c r="N214" s="265" t="s">
        <v>43</v>
      </c>
      <c r="O214" s="90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8" t="s">
        <v>213</v>
      </c>
      <c r="AT214" s="228" t="s">
        <v>255</v>
      </c>
      <c r="AU214" s="228" t="s">
        <v>88</v>
      </c>
      <c r="AY214" s="16" t="s">
        <v>158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6" t="s">
        <v>86</v>
      </c>
      <c r="BK214" s="229">
        <f>ROUND(I214*H214,2)</f>
        <v>0</v>
      </c>
      <c r="BL214" s="16" t="s">
        <v>165</v>
      </c>
      <c r="BM214" s="228" t="s">
        <v>645</v>
      </c>
    </row>
    <row r="215" s="2" customFormat="1">
      <c r="A215" s="37"/>
      <c r="B215" s="38"/>
      <c r="C215" s="39"/>
      <c r="D215" s="230" t="s">
        <v>167</v>
      </c>
      <c r="E215" s="39"/>
      <c r="F215" s="231" t="s">
        <v>2600</v>
      </c>
      <c r="G215" s="39"/>
      <c r="H215" s="39"/>
      <c r="I215" s="232"/>
      <c r="J215" s="39"/>
      <c r="K215" s="39"/>
      <c r="L215" s="43"/>
      <c r="M215" s="233"/>
      <c r="N215" s="234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167</v>
      </c>
      <c r="AU215" s="16" t="s">
        <v>88</v>
      </c>
    </row>
    <row r="216" s="2" customFormat="1" ht="16.5" customHeight="1">
      <c r="A216" s="37"/>
      <c r="B216" s="38"/>
      <c r="C216" s="256" t="s">
        <v>437</v>
      </c>
      <c r="D216" s="256" t="s">
        <v>255</v>
      </c>
      <c r="E216" s="257" t="s">
        <v>2601</v>
      </c>
      <c r="F216" s="258" t="s">
        <v>2602</v>
      </c>
      <c r="G216" s="259" t="s">
        <v>1149</v>
      </c>
      <c r="H216" s="260">
        <v>2</v>
      </c>
      <c r="I216" s="261"/>
      <c r="J216" s="262">
        <f>ROUND(I216*H216,2)</f>
        <v>0</v>
      </c>
      <c r="K216" s="258" t="s">
        <v>1</v>
      </c>
      <c r="L216" s="263"/>
      <c r="M216" s="264" t="s">
        <v>1</v>
      </c>
      <c r="N216" s="265" t="s">
        <v>43</v>
      </c>
      <c r="O216" s="90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8" t="s">
        <v>213</v>
      </c>
      <c r="AT216" s="228" t="s">
        <v>255</v>
      </c>
      <c r="AU216" s="228" t="s">
        <v>88</v>
      </c>
      <c r="AY216" s="16" t="s">
        <v>158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6" t="s">
        <v>86</v>
      </c>
      <c r="BK216" s="229">
        <f>ROUND(I216*H216,2)</f>
        <v>0</v>
      </c>
      <c r="BL216" s="16" t="s">
        <v>165</v>
      </c>
      <c r="BM216" s="228" t="s">
        <v>656</v>
      </c>
    </row>
    <row r="217" s="2" customFormat="1">
      <c r="A217" s="37"/>
      <c r="B217" s="38"/>
      <c r="C217" s="39"/>
      <c r="D217" s="230" t="s">
        <v>167</v>
      </c>
      <c r="E217" s="39"/>
      <c r="F217" s="231" t="s">
        <v>2602</v>
      </c>
      <c r="G217" s="39"/>
      <c r="H217" s="39"/>
      <c r="I217" s="232"/>
      <c r="J217" s="39"/>
      <c r="K217" s="39"/>
      <c r="L217" s="43"/>
      <c r="M217" s="233"/>
      <c r="N217" s="234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167</v>
      </c>
      <c r="AU217" s="16" t="s">
        <v>88</v>
      </c>
    </row>
    <row r="218" s="2" customFormat="1" ht="16.5" customHeight="1">
      <c r="A218" s="37"/>
      <c r="B218" s="38"/>
      <c r="C218" s="256" t="s">
        <v>441</v>
      </c>
      <c r="D218" s="256" t="s">
        <v>255</v>
      </c>
      <c r="E218" s="257" t="s">
        <v>2603</v>
      </c>
      <c r="F218" s="258" t="s">
        <v>2604</v>
      </c>
      <c r="G218" s="259" t="s">
        <v>1149</v>
      </c>
      <c r="H218" s="260">
        <v>20</v>
      </c>
      <c r="I218" s="261"/>
      <c r="J218" s="262">
        <f>ROUND(I218*H218,2)</f>
        <v>0</v>
      </c>
      <c r="K218" s="258" t="s">
        <v>1</v>
      </c>
      <c r="L218" s="263"/>
      <c r="M218" s="264" t="s">
        <v>1</v>
      </c>
      <c r="N218" s="265" t="s">
        <v>43</v>
      </c>
      <c r="O218" s="90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8" t="s">
        <v>213</v>
      </c>
      <c r="AT218" s="228" t="s">
        <v>255</v>
      </c>
      <c r="AU218" s="228" t="s">
        <v>88</v>
      </c>
      <c r="AY218" s="16" t="s">
        <v>158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6" t="s">
        <v>86</v>
      </c>
      <c r="BK218" s="229">
        <f>ROUND(I218*H218,2)</f>
        <v>0</v>
      </c>
      <c r="BL218" s="16" t="s">
        <v>165</v>
      </c>
      <c r="BM218" s="228" t="s">
        <v>670</v>
      </c>
    </row>
    <row r="219" s="2" customFormat="1">
      <c r="A219" s="37"/>
      <c r="B219" s="38"/>
      <c r="C219" s="39"/>
      <c r="D219" s="230" t="s">
        <v>167</v>
      </c>
      <c r="E219" s="39"/>
      <c r="F219" s="231" t="s">
        <v>2604</v>
      </c>
      <c r="G219" s="39"/>
      <c r="H219" s="39"/>
      <c r="I219" s="232"/>
      <c r="J219" s="39"/>
      <c r="K219" s="39"/>
      <c r="L219" s="43"/>
      <c r="M219" s="233"/>
      <c r="N219" s="234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167</v>
      </c>
      <c r="AU219" s="16" t="s">
        <v>88</v>
      </c>
    </row>
    <row r="220" s="2" customFormat="1" ht="16.5" customHeight="1">
      <c r="A220" s="37"/>
      <c r="B220" s="38"/>
      <c r="C220" s="256" t="s">
        <v>445</v>
      </c>
      <c r="D220" s="256" t="s">
        <v>255</v>
      </c>
      <c r="E220" s="257" t="s">
        <v>903</v>
      </c>
      <c r="F220" s="258" t="s">
        <v>1280</v>
      </c>
      <c r="G220" s="259" t="s">
        <v>1209</v>
      </c>
      <c r="H220" s="260">
        <v>1</v>
      </c>
      <c r="I220" s="261"/>
      <c r="J220" s="262">
        <f>ROUND(I220*H220,2)</f>
        <v>0</v>
      </c>
      <c r="K220" s="258" t="s">
        <v>1</v>
      </c>
      <c r="L220" s="263"/>
      <c r="M220" s="264" t="s">
        <v>1</v>
      </c>
      <c r="N220" s="265" t="s">
        <v>43</v>
      </c>
      <c r="O220" s="90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8" t="s">
        <v>213</v>
      </c>
      <c r="AT220" s="228" t="s">
        <v>255</v>
      </c>
      <c r="AU220" s="228" t="s">
        <v>88</v>
      </c>
      <c r="AY220" s="16" t="s">
        <v>158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6" t="s">
        <v>86</v>
      </c>
      <c r="BK220" s="229">
        <f>ROUND(I220*H220,2)</f>
        <v>0</v>
      </c>
      <c r="BL220" s="16" t="s">
        <v>165</v>
      </c>
      <c r="BM220" s="228" t="s">
        <v>2605</v>
      </c>
    </row>
    <row r="221" s="2" customFormat="1">
      <c r="A221" s="37"/>
      <c r="B221" s="38"/>
      <c r="C221" s="39"/>
      <c r="D221" s="230" t="s">
        <v>167</v>
      </c>
      <c r="E221" s="39"/>
      <c r="F221" s="231" t="s">
        <v>1280</v>
      </c>
      <c r="G221" s="39"/>
      <c r="H221" s="39"/>
      <c r="I221" s="232"/>
      <c r="J221" s="39"/>
      <c r="K221" s="39"/>
      <c r="L221" s="43"/>
      <c r="M221" s="233"/>
      <c r="N221" s="234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167</v>
      </c>
      <c r="AU221" s="16" t="s">
        <v>88</v>
      </c>
    </row>
    <row r="222" s="2" customFormat="1" ht="16.5" customHeight="1">
      <c r="A222" s="37"/>
      <c r="B222" s="38"/>
      <c r="C222" s="256" t="s">
        <v>452</v>
      </c>
      <c r="D222" s="256" t="s">
        <v>255</v>
      </c>
      <c r="E222" s="257" t="s">
        <v>1277</v>
      </c>
      <c r="F222" s="258" t="s">
        <v>1278</v>
      </c>
      <c r="G222" s="259" t="s">
        <v>1209</v>
      </c>
      <c r="H222" s="260">
        <v>1</v>
      </c>
      <c r="I222" s="261"/>
      <c r="J222" s="262">
        <f>ROUND(I222*H222,2)</f>
        <v>0</v>
      </c>
      <c r="K222" s="258" t="s">
        <v>1</v>
      </c>
      <c r="L222" s="263"/>
      <c r="M222" s="264" t="s">
        <v>1</v>
      </c>
      <c r="N222" s="265" t="s">
        <v>43</v>
      </c>
      <c r="O222" s="90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8" t="s">
        <v>213</v>
      </c>
      <c r="AT222" s="228" t="s">
        <v>255</v>
      </c>
      <c r="AU222" s="228" t="s">
        <v>88</v>
      </c>
      <c r="AY222" s="16" t="s">
        <v>158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6" t="s">
        <v>86</v>
      </c>
      <c r="BK222" s="229">
        <f>ROUND(I222*H222,2)</f>
        <v>0</v>
      </c>
      <c r="BL222" s="16" t="s">
        <v>165</v>
      </c>
      <c r="BM222" s="228" t="s">
        <v>2606</v>
      </c>
    </row>
    <row r="223" s="2" customFormat="1">
      <c r="A223" s="37"/>
      <c r="B223" s="38"/>
      <c r="C223" s="39"/>
      <c r="D223" s="230" t="s">
        <v>167</v>
      </c>
      <c r="E223" s="39"/>
      <c r="F223" s="231" t="s">
        <v>1278</v>
      </c>
      <c r="G223" s="39"/>
      <c r="H223" s="39"/>
      <c r="I223" s="232"/>
      <c r="J223" s="39"/>
      <c r="K223" s="39"/>
      <c r="L223" s="43"/>
      <c r="M223" s="233"/>
      <c r="N223" s="234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167</v>
      </c>
      <c r="AU223" s="16" t="s">
        <v>88</v>
      </c>
    </row>
    <row r="224" s="12" customFormat="1" ht="25.92" customHeight="1">
      <c r="A224" s="12"/>
      <c r="B224" s="201"/>
      <c r="C224" s="202"/>
      <c r="D224" s="203" t="s">
        <v>77</v>
      </c>
      <c r="E224" s="204" t="s">
        <v>1196</v>
      </c>
      <c r="F224" s="204" t="s">
        <v>2529</v>
      </c>
      <c r="G224" s="202"/>
      <c r="H224" s="202"/>
      <c r="I224" s="205"/>
      <c r="J224" s="206">
        <f>BK224</f>
        <v>0</v>
      </c>
      <c r="K224" s="202"/>
      <c r="L224" s="207"/>
      <c r="M224" s="208"/>
      <c r="N224" s="209"/>
      <c r="O224" s="209"/>
      <c r="P224" s="210">
        <f>SUM(P225:P226)</f>
        <v>0</v>
      </c>
      <c r="Q224" s="209"/>
      <c r="R224" s="210">
        <f>SUM(R225:R226)</f>
        <v>0</v>
      </c>
      <c r="S224" s="209"/>
      <c r="T224" s="211">
        <f>SUM(T225:T226)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2" t="s">
        <v>86</v>
      </c>
      <c r="AT224" s="213" t="s">
        <v>77</v>
      </c>
      <c r="AU224" s="213" t="s">
        <v>78</v>
      </c>
      <c r="AY224" s="212" t="s">
        <v>158</v>
      </c>
      <c r="BK224" s="214">
        <f>SUM(BK225:BK226)</f>
        <v>0</v>
      </c>
    </row>
    <row r="225" s="2" customFormat="1" ht="16.5" customHeight="1">
      <c r="A225" s="37"/>
      <c r="B225" s="38"/>
      <c r="C225" s="217" t="s">
        <v>458</v>
      </c>
      <c r="D225" s="217" t="s">
        <v>160</v>
      </c>
      <c r="E225" s="218" t="s">
        <v>1258</v>
      </c>
      <c r="F225" s="219" t="s">
        <v>1285</v>
      </c>
      <c r="G225" s="220" t="s">
        <v>1286</v>
      </c>
      <c r="H225" s="221">
        <v>14</v>
      </c>
      <c r="I225" s="222"/>
      <c r="J225" s="223">
        <f>ROUND(I225*H225,2)</f>
        <v>0</v>
      </c>
      <c r="K225" s="219" t="s">
        <v>1</v>
      </c>
      <c r="L225" s="43"/>
      <c r="M225" s="224" t="s">
        <v>1</v>
      </c>
      <c r="N225" s="225" t="s">
        <v>43</v>
      </c>
      <c r="O225" s="90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8" t="s">
        <v>165</v>
      </c>
      <c r="AT225" s="228" t="s">
        <v>160</v>
      </c>
      <c r="AU225" s="228" t="s">
        <v>86</v>
      </c>
      <c r="AY225" s="16" t="s">
        <v>158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6" t="s">
        <v>86</v>
      </c>
      <c r="BK225" s="229">
        <f>ROUND(I225*H225,2)</f>
        <v>0</v>
      </c>
      <c r="BL225" s="16" t="s">
        <v>165</v>
      </c>
      <c r="BM225" s="228" t="s">
        <v>681</v>
      </c>
    </row>
    <row r="226" s="2" customFormat="1">
      <c r="A226" s="37"/>
      <c r="B226" s="38"/>
      <c r="C226" s="39"/>
      <c r="D226" s="230" t="s">
        <v>167</v>
      </c>
      <c r="E226" s="39"/>
      <c r="F226" s="231" t="s">
        <v>1285</v>
      </c>
      <c r="G226" s="39"/>
      <c r="H226" s="39"/>
      <c r="I226" s="232"/>
      <c r="J226" s="39"/>
      <c r="K226" s="39"/>
      <c r="L226" s="43"/>
      <c r="M226" s="267"/>
      <c r="N226" s="268"/>
      <c r="O226" s="269"/>
      <c r="P226" s="269"/>
      <c r="Q226" s="269"/>
      <c r="R226" s="269"/>
      <c r="S226" s="269"/>
      <c r="T226" s="270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167</v>
      </c>
      <c r="AU226" s="16" t="s">
        <v>86</v>
      </c>
    </row>
    <row r="227" s="2" customFormat="1" ht="6.96" customHeight="1">
      <c r="A227" s="37"/>
      <c r="B227" s="65"/>
      <c r="C227" s="66"/>
      <c r="D227" s="66"/>
      <c r="E227" s="66"/>
      <c r="F227" s="66"/>
      <c r="G227" s="66"/>
      <c r="H227" s="66"/>
      <c r="I227" s="66"/>
      <c r="J227" s="66"/>
      <c r="K227" s="66"/>
      <c r="L227" s="43"/>
      <c r="M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</row>
  </sheetData>
  <sheetProtection sheet="1" autoFilter="0" formatColumns="0" formatRows="0" objects="1" scenarios="1" spinCount="100000" saltValue="o0OrCX7GuUlHU+xBbc9Vs6L6waJk+Z2pSsWpdN1o1rjyAs0ih8T1BFoe6GMsmzY0KGsl0rerv4lrAcsREcmw/A==" hashValue="pcLNyVTN/aGf2WF0Ypq4RMk32Go43xos6Rom6JiIVNu9QhXuuhthSAYGfOk3F5LMJ5ks/fdqeV9AbSlhRkU4Kw==" algorithmName="SHA-512" password="CC35"/>
  <autoFilter ref="C124:K22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109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hidden="1" s="1" customFormat="1" ht="24.96" customHeight="1">
      <c r="B4" s="19"/>
      <c r="D4" s="137" t="s">
        <v>110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>K.Vary, úpravy nástupních prostor a komunikací u Tržnice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111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2607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26. 3. 2020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28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">
        <v>32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">
        <v>35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59.25" customHeight="1">
      <c r="A27" s="144"/>
      <c r="B27" s="145"/>
      <c r="C27" s="144"/>
      <c r="D27" s="144"/>
      <c r="E27" s="146" t="s">
        <v>37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38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40</v>
      </c>
      <c r="G32" s="37"/>
      <c r="H32" s="37"/>
      <c r="I32" s="151" t="s">
        <v>39</v>
      </c>
      <c r="J32" s="151" t="s">
        <v>41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42</v>
      </c>
      <c r="E33" s="139" t="s">
        <v>43</v>
      </c>
      <c r="F33" s="153">
        <f>ROUND((SUM(BE122:BE202)),  2)</f>
        <v>0</v>
      </c>
      <c r="G33" s="37"/>
      <c r="H33" s="37"/>
      <c r="I33" s="154">
        <v>0.20999999999999999</v>
      </c>
      <c r="J33" s="153">
        <f>ROUND(((SUM(BE122:BE202))*I33),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44</v>
      </c>
      <c r="F34" s="153">
        <f>ROUND((SUM(BF122:BF202)),  2)</f>
        <v>0</v>
      </c>
      <c r="G34" s="37"/>
      <c r="H34" s="37"/>
      <c r="I34" s="154">
        <v>0.14999999999999999</v>
      </c>
      <c r="J34" s="153">
        <f>ROUND(((SUM(BF122:BF202))*I34),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45</v>
      </c>
      <c r="F35" s="153">
        <f>ROUND((SUM(BG122:BG202)),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46</v>
      </c>
      <c r="F36" s="153">
        <f>ROUND((SUM(BH122:BH202)),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47</v>
      </c>
      <c r="F37" s="153">
        <f>ROUND((SUM(BI122:BI202)),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51</v>
      </c>
      <c r="E50" s="163"/>
      <c r="F50" s="163"/>
      <c r="G50" s="162" t="s">
        <v>52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53</v>
      </c>
      <c r="E61" s="165"/>
      <c r="F61" s="166" t="s">
        <v>54</v>
      </c>
      <c r="G61" s="164" t="s">
        <v>53</v>
      </c>
      <c r="H61" s="165"/>
      <c r="I61" s="165"/>
      <c r="J61" s="167" t="s">
        <v>54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55</v>
      </c>
      <c r="E65" s="168"/>
      <c r="F65" s="168"/>
      <c r="G65" s="162" t="s">
        <v>56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53</v>
      </c>
      <c r="E76" s="165"/>
      <c r="F76" s="166" t="s">
        <v>54</v>
      </c>
      <c r="G76" s="164" t="s">
        <v>53</v>
      </c>
      <c r="H76" s="165"/>
      <c r="I76" s="165"/>
      <c r="J76" s="167" t="s">
        <v>54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K.Vary, úpravy nástupních prostor a komunikací u Tržnice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VON - Vedlejší a ostatní náklady 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Karlovy Vary</v>
      </c>
      <c r="G89" s="39"/>
      <c r="H89" s="39"/>
      <c r="I89" s="31" t="s">
        <v>23</v>
      </c>
      <c r="J89" s="78" t="str">
        <f>IF(J12="","",J12)</f>
        <v>26. 3. 2020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 xml:space="preserve"> </v>
      </c>
      <c r="G91" s="39"/>
      <c r="H91" s="39"/>
      <c r="I91" s="31" t="s">
        <v>31</v>
      </c>
      <c r="J91" s="35" t="str">
        <f>E21</f>
        <v>BPO spol.s r.o.Ostrov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>Jitka Durdíková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114</v>
      </c>
      <c r="D94" s="175"/>
      <c r="E94" s="175"/>
      <c r="F94" s="175"/>
      <c r="G94" s="175"/>
      <c r="H94" s="175"/>
      <c r="I94" s="175"/>
      <c r="J94" s="176" t="s">
        <v>115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116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117</v>
      </c>
    </row>
    <row r="97" s="9" customFormat="1" ht="24.96" customHeight="1">
      <c r="A97" s="9"/>
      <c r="B97" s="178"/>
      <c r="C97" s="179"/>
      <c r="D97" s="180" t="s">
        <v>142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2608</v>
      </c>
      <c r="E98" s="181"/>
      <c r="F98" s="181"/>
      <c r="G98" s="181"/>
      <c r="H98" s="181"/>
      <c r="I98" s="181"/>
      <c r="J98" s="182">
        <f>J150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84"/>
      <c r="C99" s="185"/>
      <c r="D99" s="186" t="s">
        <v>2609</v>
      </c>
      <c r="E99" s="187"/>
      <c r="F99" s="187"/>
      <c r="G99" s="187"/>
      <c r="H99" s="187"/>
      <c r="I99" s="187"/>
      <c r="J99" s="188">
        <f>J151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2610</v>
      </c>
      <c r="E100" s="187"/>
      <c r="F100" s="187"/>
      <c r="G100" s="187"/>
      <c r="H100" s="187"/>
      <c r="I100" s="187"/>
      <c r="J100" s="188">
        <f>J164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2611</v>
      </c>
      <c r="E101" s="187"/>
      <c r="F101" s="187"/>
      <c r="G101" s="187"/>
      <c r="H101" s="187"/>
      <c r="I101" s="187"/>
      <c r="J101" s="188">
        <f>J180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2612</v>
      </c>
      <c r="E102" s="187"/>
      <c r="F102" s="187"/>
      <c r="G102" s="187"/>
      <c r="H102" s="187"/>
      <c r="I102" s="187"/>
      <c r="J102" s="188">
        <f>J197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143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3" t="str">
        <f>E7</f>
        <v>K.Vary, úpravy nástupních prostor a komunikací u Tržnice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111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 xml:space="preserve">VON - Vedlejší a ostatní náklady 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21</v>
      </c>
      <c r="D116" s="39"/>
      <c r="E116" s="39"/>
      <c r="F116" s="26" t="str">
        <f>F12</f>
        <v>Karlovy Vary</v>
      </c>
      <c r="G116" s="39"/>
      <c r="H116" s="39"/>
      <c r="I116" s="31" t="s">
        <v>23</v>
      </c>
      <c r="J116" s="78" t="str">
        <f>IF(J12="","",J12)</f>
        <v>26. 3. 2020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25</v>
      </c>
      <c r="D118" s="39"/>
      <c r="E118" s="39"/>
      <c r="F118" s="26" t="str">
        <f>E15</f>
        <v xml:space="preserve"> </v>
      </c>
      <c r="G118" s="39"/>
      <c r="H118" s="39"/>
      <c r="I118" s="31" t="s">
        <v>31</v>
      </c>
      <c r="J118" s="35" t="str">
        <f>E21</f>
        <v>BPO spol.s r.o.Ostrov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29</v>
      </c>
      <c r="D119" s="39"/>
      <c r="E119" s="39"/>
      <c r="F119" s="26" t="str">
        <f>IF(E18="","",E18)</f>
        <v>Vyplň údaj</v>
      </c>
      <c r="G119" s="39"/>
      <c r="H119" s="39"/>
      <c r="I119" s="31" t="s">
        <v>34</v>
      </c>
      <c r="J119" s="35" t="str">
        <f>E24</f>
        <v>Jitka Durdíková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144</v>
      </c>
      <c r="D121" s="193" t="s">
        <v>63</v>
      </c>
      <c r="E121" s="193" t="s">
        <v>59</v>
      </c>
      <c r="F121" s="193" t="s">
        <v>60</v>
      </c>
      <c r="G121" s="193" t="s">
        <v>145</v>
      </c>
      <c r="H121" s="193" t="s">
        <v>146</v>
      </c>
      <c r="I121" s="193" t="s">
        <v>147</v>
      </c>
      <c r="J121" s="193" t="s">
        <v>115</v>
      </c>
      <c r="K121" s="194" t="s">
        <v>148</v>
      </c>
      <c r="L121" s="195"/>
      <c r="M121" s="99" t="s">
        <v>1</v>
      </c>
      <c r="N121" s="100" t="s">
        <v>42</v>
      </c>
      <c r="O121" s="100" t="s">
        <v>149</v>
      </c>
      <c r="P121" s="100" t="s">
        <v>150</v>
      </c>
      <c r="Q121" s="100" t="s">
        <v>151</v>
      </c>
      <c r="R121" s="100" t="s">
        <v>152</v>
      </c>
      <c r="S121" s="100" t="s">
        <v>153</v>
      </c>
      <c r="T121" s="101" t="s">
        <v>154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155</v>
      </c>
      <c r="D122" s="39"/>
      <c r="E122" s="39"/>
      <c r="F122" s="39"/>
      <c r="G122" s="39"/>
      <c r="H122" s="39"/>
      <c r="I122" s="39"/>
      <c r="J122" s="196">
        <f>BK122</f>
        <v>0</v>
      </c>
      <c r="K122" s="39"/>
      <c r="L122" s="43"/>
      <c r="M122" s="102"/>
      <c r="N122" s="197"/>
      <c r="O122" s="103"/>
      <c r="P122" s="198">
        <f>P123+P150</f>
        <v>0</v>
      </c>
      <c r="Q122" s="103"/>
      <c r="R122" s="198">
        <f>R123+R150</f>
        <v>1.8486</v>
      </c>
      <c r="S122" s="103"/>
      <c r="T122" s="199">
        <f>T123+T150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77</v>
      </c>
      <c r="AU122" s="16" t="s">
        <v>117</v>
      </c>
      <c r="BK122" s="200">
        <f>BK123+BK150</f>
        <v>0</v>
      </c>
    </row>
    <row r="123" s="12" customFormat="1" ht="25.92" customHeight="1">
      <c r="A123" s="12"/>
      <c r="B123" s="201"/>
      <c r="C123" s="202"/>
      <c r="D123" s="203" t="s">
        <v>77</v>
      </c>
      <c r="E123" s="204" t="s">
        <v>1144</v>
      </c>
      <c r="F123" s="204" t="s">
        <v>1145</v>
      </c>
      <c r="G123" s="202"/>
      <c r="H123" s="202"/>
      <c r="I123" s="205"/>
      <c r="J123" s="206">
        <f>BK123</f>
        <v>0</v>
      </c>
      <c r="K123" s="202"/>
      <c r="L123" s="207"/>
      <c r="M123" s="208"/>
      <c r="N123" s="209"/>
      <c r="O123" s="209"/>
      <c r="P123" s="210">
        <f>SUM(P124:P149)</f>
        <v>0</v>
      </c>
      <c r="Q123" s="209"/>
      <c r="R123" s="210">
        <f>SUM(R124:R149)</f>
        <v>1.8486</v>
      </c>
      <c r="S123" s="209"/>
      <c r="T123" s="211">
        <f>SUM(T124:T149)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165</v>
      </c>
      <c r="AT123" s="213" t="s">
        <v>77</v>
      </c>
      <c r="AU123" s="213" t="s">
        <v>78</v>
      </c>
      <c r="AY123" s="212" t="s">
        <v>158</v>
      </c>
      <c r="BK123" s="214">
        <f>SUM(BK124:BK149)</f>
        <v>0</v>
      </c>
    </row>
    <row r="124" s="2" customFormat="1" ht="16.5" customHeight="1">
      <c r="A124" s="37"/>
      <c r="B124" s="38"/>
      <c r="C124" s="217" t="s">
        <v>86</v>
      </c>
      <c r="D124" s="217" t="s">
        <v>160</v>
      </c>
      <c r="E124" s="218" t="s">
        <v>2613</v>
      </c>
      <c r="F124" s="219" t="s">
        <v>2614</v>
      </c>
      <c r="G124" s="220" t="s">
        <v>889</v>
      </c>
      <c r="H124" s="221">
        <v>20</v>
      </c>
      <c r="I124" s="222"/>
      <c r="J124" s="223">
        <f>ROUND(I124*H124,2)</f>
        <v>0</v>
      </c>
      <c r="K124" s="219" t="s">
        <v>1</v>
      </c>
      <c r="L124" s="43"/>
      <c r="M124" s="224" t="s">
        <v>1</v>
      </c>
      <c r="N124" s="225" t="s">
        <v>43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1127</v>
      </c>
      <c r="AT124" s="228" t="s">
        <v>160</v>
      </c>
      <c r="AU124" s="228" t="s">
        <v>86</v>
      </c>
      <c r="AY124" s="16" t="s">
        <v>158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86</v>
      </c>
      <c r="BK124" s="229">
        <f>ROUND(I124*H124,2)</f>
        <v>0</v>
      </c>
      <c r="BL124" s="16" t="s">
        <v>1127</v>
      </c>
      <c r="BM124" s="228" t="s">
        <v>2615</v>
      </c>
    </row>
    <row r="125" s="2" customFormat="1">
      <c r="A125" s="37"/>
      <c r="B125" s="38"/>
      <c r="C125" s="39"/>
      <c r="D125" s="230" t="s">
        <v>167</v>
      </c>
      <c r="E125" s="39"/>
      <c r="F125" s="231" t="s">
        <v>2614</v>
      </c>
      <c r="G125" s="39"/>
      <c r="H125" s="39"/>
      <c r="I125" s="232"/>
      <c r="J125" s="39"/>
      <c r="K125" s="39"/>
      <c r="L125" s="43"/>
      <c r="M125" s="233"/>
      <c r="N125" s="234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167</v>
      </c>
      <c r="AU125" s="16" t="s">
        <v>86</v>
      </c>
    </row>
    <row r="126" s="2" customFormat="1" ht="16.5" customHeight="1">
      <c r="A126" s="37"/>
      <c r="B126" s="38"/>
      <c r="C126" s="256" t="s">
        <v>88</v>
      </c>
      <c r="D126" s="256" t="s">
        <v>255</v>
      </c>
      <c r="E126" s="257" t="s">
        <v>2616</v>
      </c>
      <c r="F126" s="258" t="s">
        <v>2617</v>
      </c>
      <c r="G126" s="259" t="s">
        <v>231</v>
      </c>
      <c r="H126" s="260">
        <v>1.8</v>
      </c>
      <c r="I126" s="261"/>
      <c r="J126" s="262">
        <f>ROUND(I126*H126,2)</f>
        <v>0</v>
      </c>
      <c r="K126" s="258" t="s">
        <v>1</v>
      </c>
      <c r="L126" s="263"/>
      <c r="M126" s="264" t="s">
        <v>1</v>
      </c>
      <c r="N126" s="265" t="s">
        <v>43</v>
      </c>
      <c r="O126" s="90"/>
      <c r="P126" s="226">
        <f>O126*H126</f>
        <v>0</v>
      </c>
      <c r="Q126" s="226">
        <v>1</v>
      </c>
      <c r="R126" s="226">
        <f>Q126*H126</f>
        <v>1.8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1127</v>
      </c>
      <c r="AT126" s="228" t="s">
        <v>255</v>
      </c>
      <c r="AU126" s="228" t="s">
        <v>86</v>
      </c>
      <c r="AY126" s="16" t="s">
        <v>158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86</v>
      </c>
      <c r="BK126" s="229">
        <f>ROUND(I126*H126,2)</f>
        <v>0</v>
      </c>
      <c r="BL126" s="16" t="s">
        <v>1127</v>
      </c>
      <c r="BM126" s="228" t="s">
        <v>2618</v>
      </c>
    </row>
    <row r="127" s="2" customFormat="1">
      <c r="A127" s="37"/>
      <c r="B127" s="38"/>
      <c r="C127" s="39"/>
      <c r="D127" s="230" t="s">
        <v>167</v>
      </c>
      <c r="E127" s="39"/>
      <c r="F127" s="231" t="s">
        <v>2617</v>
      </c>
      <c r="G127" s="39"/>
      <c r="H127" s="39"/>
      <c r="I127" s="232"/>
      <c r="J127" s="39"/>
      <c r="K127" s="39"/>
      <c r="L127" s="43"/>
      <c r="M127" s="233"/>
      <c r="N127" s="234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167</v>
      </c>
      <c r="AU127" s="16" t="s">
        <v>86</v>
      </c>
    </row>
    <row r="128" s="14" customFormat="1">
      <c r="A128" s="14"/>
      <c r="B128" s="246"/>
      <c r="C128" s="247"/>
      <c r="D128" s="230" t="s">
        <v>169</v>
      </c>
      <c r="E128" s="248" t="s">
        <v>1</v>
      </c>
      <c r="F128" s="249" t="s">
        <v>2619</v>
      </c>
      <c r="G128" s="247"/>
      <c r="H128" s="248" t="s">
        <v>1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169</v>
      </c>
      <c r="AU128" s="255" t="s">
        <v>86</v>
      </c>
      <c r="AV128" s="14" t="s">
        <v>86</v>
      </c>
      <c r="AW128" s="14" t="s">
        <v>33</v>
      </c>
      <c r="AX128" s="14" t="s">
        <v>78</v>
      </c>
      <c r="AY128" s="255" t="s">
        <v>158</v>
      </c>
    </row>
    <row r="129" s="13" customFormat="1">
      <c r="A129" s="13"/>
      <c r="B129" s="235"/>
      <c r="C129" s="236"/>
      <c r="D129" s="230" t="s">
        <v>169</v>
      </c>
      <c r="E129" s="237" t="s">
        <v>1</v>
      </c>
      <c r="F129" s="238" t="s">
        <v>2620</v>
      </c>
      <c r="G129" s="236"/>
      <c r="H129" s="239">
        <v>1.8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169</v>
      </c>
      <c r="AU129" s="245" t="s">
        <v>86</v>
      </c>
      <c r="AV129" s="13" t="s">
        <v>88</v>
      </c>
      <c r="AW129" s="13" t="s">
        <v>33</v>
      </c>
      <c r="AX129" s="13" t="s">
        <v>78</v>
      </c>
      <c r="AY129" s="245" t="s">
        <v>158</v>
      </c>
    </row>
    <row r="130" s="2" customFormat="1" ht="16.5" customHeight="1">
      <c r="A130" s="37"/>
      <c r="B130" s="38"/>
      <c r="C130" s="217" t="s">
        <v>176</v>
      </c>
      <c r="D130" s="217" t="s">
        <v>160</v>
      </c>
      <c r="E130" s="218" t="s">
        <v>2621</v>
      </c>
      <c r="F130" s="219" t="s">
        <v>2622</v>
      </c>
      <c r="G130" s="220" t="s">
        <v>1209</v>
      </c>
      <c r="H130" s="221">
        <v>1</v>
      </c>
      <c r="I130" s="222"/>
      <c r="J130" s="223">
        <f>ROUND(I130*H130,2)</f>
        <v>0</v>
      </c>
      <c r="K130" s="219" t="s">
        <v>1</v>
      </c>
      <c r="L130" s="43"/>
      <c r="M130" s="224" t="s">
        <v>1</v>
      </c>
      <c r="N130" s="225" t="s">
        <v>43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1127</v>
      </c>
      <c r="AT130" s="228" t="s">
        <v>160</v>
      </c>
      <c r="AU130" s="228" t="s">
        <v>86</v>
      </c>
      <c r="AY130" s="16" t="s">
        <v>158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86</v>
      </c>
      <c r="BK130" s="229">
        <f>ROUND(I130*H130,2)</f>
        <v>0</v>
      </c>
      <c r="BL130" s="16" t="s">
        <v>1127</v>
      </c>
      <c r="BM130" s="228" t="s">
        <v>2623</v>
      </c>
    </row>
    <row r="131" s="2" customFormat="1">
      <c r="A131" s="37"/>
      <c r="B131" s="38"/>
      <c r="C131" s="39"/>
      <c r="D131" s="230" t="s">
        <v>167</v>
      </c>
      <c r="E131" s="39"/>
      <c r="F131" s="231" t="s">
        <v>2622</v>
      </c>
      <c r="G131" s="39"/>
      <c r="H131" s="39"/>
      <c r="I131" s="232"/>
      <c r="J131" s="39"/>
      <c r="K131" s="39"/>
      <c r="L131" s="43"/>
      <c r="M131" s="233"/>
      <c r="N131" s="234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167</v>
      </c>
      <c r="AU131" s="16" t="s">
        <v>86</v>
      </c>
    </row>
    <row r="132" s="2" customFormat="1" ht="16.5" customHeight="1">
      <c r="A132" s="37"/>
      <c r="B132" s="38"/>
      <c r="C132" s="217" t="s">
        <v>165</v>
      </c>
      <c r="D132" s="217" t="s">
        <v>160</v>
      </c>
      <c r="E132" s="218" t="s">
        <v>2624</v>
      </c>
      <c r="F132" s="219" t="s">
        <v>2625</v>
      </c>
      <c r="G132" s="220" t="s">
        <v>1149</v>
      </c>
      <c r="H132" s="221">
        <v>1</v>
      </c>
      <c r="I132" s="222"/>
      <c r="J132" s="223">
        <f>ROUND(I132*H132,2)</f>
        <v>0</v>
      </c>
      <c r="K132" s="219" t="s">
        <v>1</v>
      </c>
      <c r="L132" s="43"/>
      <c r="M132" s="224" t="s">
        <v>1</v>
      </c>
      <c r="N132" s="225" t="s">
        <v>43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1127</v>
      </c>
      <c r="AT132" s="228" t="s">
        <v>160</v>
      </c>
      <c r="AU132" s="228" t="s">
        <v>86</v>
      </c>
      <c r="AY132" s="16" t="s">
        <v>158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86</v>
      </c>
      <c r="BK132" s="229">
        <f>ROUND(I132*H132,2)</f>
        <v>0</v>
      </c>
      <c r="BL132" s="16" t="s">
        <v>1127</v>
      </c>
      <c r="BM132" s="228" t="s">
        <v>2626</v>
      </c>
    </row>
    <row r="133" s="2" customFormat="1">
      <c r="A133" s="37"/>
      <c r="B133" s="38"/>
      <c r="C133" s="39"/>
      <c r="D133" s="230" t="s">
        <v>167</v>
      </c>
      <c r="E133" s="39"/>
      <c r="F133" s="231" t="s">
        <v>2625</v>
      </c>
      <c r="G133" s="39"/>
      <c r="H133" s="39"/>
      <c r="I133" s="232"/>
      <c r="J133" s="39"/>
      <c r="K133" s="39"/>
      <c r="L133" s="43"/>
      <c r="M133" s="233"/>
      <c r="N133" s="234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167</v>
      </c>
      <c r="AU133" s="16" t="s">
        <v>86</v>
      </c>
    </row>
    <row r="134" s="2" customFormat="1" ht="16.5" customHeight="1">
      <c r="A134" s="37"/>
      <c r="B134" s="38"/>
      <c r="C134" s="217" t="s">
        <v>188</v>
      </c>
      <c r="D134" s="217" t="s">
        <v>160</v>
      </c>
      <c r="E134" s="218" t="s">
        <v>2627</v>
      </c>
      <c r="F134" s="219" t="s">
        <v>2628</v>
      </c>
      <c r="G134" s="220" t="s">
        <v>1149</v>
      </c>
      <c r="H134" s="221">
        <v>1</v>
      </c>
      <c r="I134" s="222"/>
      <c r="J134" s="223">
        <f>ROUND(I134*H134,2)</f>
        <v>0</v>
      </c>
      <c r="K134" s="219" t="s">
        <v>1</v>
      </c>
      <c r="L134" s="43"/>
      <c r="M134" s="224" t="s">
        <v>1</v>
      </c>
      <c r="N134" s="225" t="s">
        <v>43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1127</v>
      </c>
      <c r="AT134" s="228" t="s">
        <v>160</v>
      </c>
      <c r="AU134" s="228" t="s">
        <v>86</v>
      </c>
      <c r="AY134" s="16" t="s">
        <v>158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86</v>
      </c>
      <c r="BK134" s="229">
        <f>ROUND(I134*H134,2)</f>
        <v>0</v>
      </c>
      <c r="BL134" s="16" t="s">
        <v>1127</v>
      </c>
      <c r="BM134" s="228" t="s">
        <v>2629</v>
      </c>
    </row>
    <row r="135" s="2" customFormat="1">
      <c r="A135" s="37"/>
      <c r="B135" s="38"/>
      <c r="C135" s="39"/>
      <c r="D135" s="230" t="s">
        <v>167</v>
      </c>
      <c r="E135" s="39"/>
      <c r="F135" s="231" t="s">
        <v>2628</v>
      </c>
      <c r="G135" s="39"/>
      <c r="H135" s="39"/>
      <c r="I135" s="232"/>
      <c r="J135" s="39"/>
      <c r="K135" s="39"/>
      <c r="L135" s="43"/>
      <c r="M135" s="233"/>
      <c r="N135" s="23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167</v>
      </c>
      <c r="AU135" s="16" t="s">
        <v>86</v>
      </c>
    </row>
    <row r="136" s="2" customFormat="1" ht="16.5" customHeight="1">
      <c r="A136" s="37"/>
      <c r="B136" s="38"/>
      <c r="C136" s="256" t="s">
        <v>196</v>
      </c>
      <c r="D136" s="256" t="s">
        <v>255</v>
      </c>
      <c r="E136" s="257" t="s">
        <v>2630</v>
      </c>
      <c r="F136" s="258" t="s">
        <v>2631</v>
      </c>
      <c r="G136" s="259" t="s">
        <v>288</v>
      </c>
      <c r="H136" s="260">
        <v>24</v>
      </c>
      <c r="I136" s="261"/>
      <c r="J136" s="262">
        <f>ROUND(I136*H136,2)</f>
        <v>0</v>
      </c>
      <c r="K136" s="258" t="s">
        <v>164</v>
      </c>
      <c r="L136" s="263"/>
      <c r="M136" s="264" t="s">
        <v>1</v>
      </c>
      <c r="N136" s="265" t="s">
        <v>43</v>
      </c>
      <c r="O136" s="90"/>
      <c r="P136" s="226">
        <f>O136*H136</f>
        <v>0</v>
      </c>
      <c r="Q136" s="226">
        <v>0.00064999999999999997</v>
      </c>
      <c r="R136" s="226">
        <f>Q136*H136</f>
        <v>0.015599999999999999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1127</v>
      </c>
      <c r="AT136" s="228" t="s">
        <v>255</v>
      </c>
      <c r="AU136" s="228" t="s">
        <v>86</v>
      </c>
      <c r="AY136" s="16" t="s">
        <v>158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86</v>
      </c>
      <c r="BK136" s="229">
        <f>ROUND(I136*H136,2)</f>
        <v>0</v>
      </c>
      <c r="BL136" s="16" t="s">
        <v>1127</v>
      </c>
      <c r="BM136" s="228" t="s">
        <v>2632</v>
      </c>
    </row>
    <row r="137" s="2" customFormat="1">
      <c r="A137" s="37"/>
      <c r="B137" s="38"/>
      <c r="C137" s="39"/>
      <c r="D137" s="230" t="s">
        <v>167</v>
      </c>
      <c r="E137" s="39"/>
      <c r="F137" s="231" t="s">
        <v>2631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167</v>
      </c>
      <c r="AU137" s="16" t="s">
        <v>86</v>
      </c>
    </row>
    <row r="138" s="2" customFormat="1" ht="21.75" customHeight="1">
      <c r="A138" s="37"/>
      <c r="B138" s="38"/>
      <c r="C138" s="217" t="s">
        <v>205</v>
      </c>
      <c r="D138" s="217" t="s">
        <v>160</v>
      </c>
      <c r="E138" s="218" t="s">
        <v>2633</v>
      </c>
      <c r="F138" s="219" t="s">
        <v>2634</v>
      </c>
      <c r="G138" s="220" t="s">
        <v>1209</v>
      </c>
      <c r="H138" s="221">
        <v>1</v>
      </c>
      <c r="I138" s="222"/>
      <c r="J138" s="223">
        <f>ROUND(I138*H138,2)</f>
        <v>0</v>
      </c>
      <c r="K138" s="219" t="s">
        <v>1</v>
      </c>
      <c r="L138" s="43"/>
      <c r="M138" s="224" t="s">
        <v>1</v>
      </c>
      <c r="N138" s="225" t="s">
        <v>43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1127</v>
      </c>
      <c r="AT138" s="228" t="s">
        <v>160</v>
      </c>
      <c r="AU138" s="228" t="s">
        <v>86</v>
      </c>
      <c r="AY138" s="16" t="s">
        <v>158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86</v>
      </c>
      <c r="BK138" s="229">
        <f>ROUND(I138*H138,2)</f>
        <v>0</v>
      </c>
      <c r="BL138" s="16" t="s">
        <v>1127</v>
      </c>
      <c r="BM138" s="228" t="s">
        <v>2635</v>
      </c>
    </row>
    <row r="139" s="2" customFormat="1">
      <c r="A139" s="37"/>
      <c r="B139" s="38"/>
      <c r="C139" s="39"/>
      <c r="D139" s="230" t="s">
        <v>167</v>
      </c>
      <c r="E139" s="39"/>
      <c r="F139" s="231" t="s">
        <v>2634</v>
      </c>
      <c r="G139" s="39"/>
      <c r="H139" s="39"/>
      <c r="I139" s="232"/>
      <c r="J139" s="39"/>
      <c r="K139" s="39"/>
      <c r="L139" s="43"/>
      <c r="M139" s="233"/>
      <c r="N139" s="234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167</v>
      </c>
      <c r="AU139" s="16" t="s">
        <v>86</v>
      </c>
    </row>
    <row r="140" s="2" customFormat="1" ht="16.5" customHeight="1">
      <c r="A140" s="37"/>
      <c r="B140" s="38"/>
      <c r="C140" s="256" t="s">
        <v>213</v>
      </c>
      <c r="D140" s="256" t="s">
        <v>255</v>
      </c>
      <c r="E140" s="257" t="s">
        <v>2636</v>
      </c>
      <c r="F140" s="258" t="s">
        <v>2637</v>
      </c>
      <c r="G140" s="259" t="s">
        <v>412</v>
      </c>
      <c r="H140" s="260">
        <v>1</v>
      </c>
      <c r="I140" s="261"/>
      <c r="J140" s="262">
        <f>ROUND(I140*H140,2)</f>
        <v>0</v>
      </c>
      <c r="K140" s="258" t="s">
        <v>164</v>
      </c>
      <c r="L140" s="263"/>
      <c r="M140" s="264" t="s">
        <v>1</v>
      </c>
      <c r="N140" s="265" t="s">
        <v>43</v>
      </c>
      <c r="O140" s="90"/>
      <c r="P140" s="226">
        <f>O140*H140</f>
        <v>0</v>
      </c>
      <c r="Q140" s="226">
        <v>0.029000000000000001</v>
      </c>
      <c r="R140" s="226">
        <f>Q140*H140</f>
        <v>0.029000000000000001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1127</v>
      </c>
      <c r="AT140" s="228" t="s">
        <v>255</v>
      </c>
      <c r="AU140" s="228" t="s">
        <v>86</v>
      </c>
      <c r="AY140" s="16" t="s">
        <v>158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86</v>
      </c>
      <c r="BK140" s="229">
        <f>ROUND(I140*H140,2)</f>
        <v>0</v>
      </c>
      <c r="BL140" s="16" t="s">
        <v>1127</v>
      </c>
      <c r="BM140" s="228" t="s">
        <v>2638</v>
      </c>
    </row>
    <row r="141" s="2" customFormat="1">
      <c r="A141" s="37"/>
      <c r="B141" s="38"/>
      <c r="C141" s="39"/>
      <c r="D141" s="230" t="s">
        <v>167</v>
      </c>
      <c r="E141" s="39"/>
      <c r="F141" s="231" t="s">
        <v>2637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167</v>
      </c>
      <c r="AU141" s="16" t="s">
        <v>86</v>
      </c>
    </row>
    <row r="142" s="2" customFormat="1" ht="16.5" customHeight="1">
      <c r="A142" s="37"/>
      <c r="B142" s="38"/>
      <c r="C142" s="256" t="s">
        <v>223</v>
      </c>
      <c r="D142" s="256" t="s">
        <v>255</v>
      </c>
      <c r="E142" s="257" t="s">
        <v>2639</v>
      </c>
      <c r="F142" s="258" t="s">
        <v>2640</v>
      </c>
      <c r="G142" s="259" t="s">
        <v>1209</v>
      </c>
      <c r="H142" s="260">
        <v>1</v>
      </c>
      <c r="I142" s="261"/>
      <c r="J142" s="262">
        <f>ROUND(I142*H142,2)</f>
        <v>0</v>
      </c>
      <c r="K142" s="258" t="s">
        <v>1</v>
      </c>
      <c r="L142" s="263"/>
      <c r="M142" s="264" t="s">
        <v>1</v>
      </c>
      <c r="N142" s="265" t="s">
        <v>43</v>
      </c>
      <c r="O142" s="90"/>
      <c r="P142" s="226">
        <f>O142*H142</f>
        <v>0</v>
      </c>
      <c r="Q142" s="226">
        <v>0.0040000000000000001</v>
      </c>
      <c r="R142" s="226">
        <f>Q142*H142</f>
        <v>0.0040000000000000001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1127</v>
      </c>
      <c r="AT142" s="228" t="s">
        <v>255</v>
      </c>
      <c r="AU142" s="228" t="s">
        <v>86</v>
      </c>
      <c r="AY142" s="16" t="s">
        <v>158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86</v>
      </c>
      <c r="BK142" s="229">
        <f>ROUND(I142*H142,2)</f>
        <v>0</v>
      </c>
      <c r="BL142" s="16" t="s">
        <v>1127</v>
      </c>
      <c r="BM142" s="228" t="s">
        <v>2641</v>
      </c>
    </row>
    <row r="143" s="2" customFormat="1">
      <c r="A143" s="37"/>
      <c r="B143" s="38"/>
      <c r="C143" s="39"/>
      <c r="D143" s="230" t="s">
        <v>167</v>
      </c>
      <c r="E143" s="39"/>
      <c r="F143" s="231" t="s">
        <v>2640</v>
      </c>
      <c r="G143" s="39"/>
      <c r="H143" s="39"/>
      <c r="I143" s="232"/>
      <c r="J143" s="39"/>
      <c r="K143" s="39"/>
      <c r="L143" s="43"/>
      <c r="M143" s="233"/>
      <c r="N143" s="23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167</v>
      </c>
      <c r="AU143" s="16" t="s">
        <v>86</v>
      </c>
    </row>
    <row r="144" s="2" customFormat="1" ht="16.5" customHeight="1">
      <c r="A144" s="37"/>
      <c r="B144" s="38"/>
      <c r="C144" s="256" t="s">
        <v>228</v>
      </c>
      <c r="D144" s="256" t="s">
        <v>255</v>
      </c>
      <c r="E144" s="257" t="s">
        <v>2642</v>
      </c>
      <c r="F144" s="258" t="s">
        <v>2643</v>
      </c>
      <c r="G144" s="259" t="s">
        <v>199</v>
      </c>
      <c r="H144" s="260">
        <v>1000</v>
      </c>
      <c r="I144" s="261"/>
      <c r="J144" s="262">
        <f>ROUND(I144*H144,2)</f>
        <v>0</v>
      </c>
      <c r="K144" s="258" t="s">
        <v>164</v>
      </c>
      <c r="L144" s="263"/>
      <c r="M144" s="264" t="s">
        <v>1</v>
      </c>
      <c r="N144" s="265" t="s">
        <v>43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1127</v>
      </c>
      <c r="AT144" s="228" t="s">
        <v>255</v>
      </c>
      <c r="AU144" s="228" t="s">
        <v>86</v>
      </c>
      <c r="AY144" s="16" t="s">
        <v>158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86</v>
      </c>
      <c r="BK144" s="229">
        <f>ROUND(I144*H144,2)</f>
        <v>0</v>
      </c>
      <c r="BL144" s="16" t="s">
        <v>1127</v>
      </c>
      <c r="BM144" s="228" t="s">
        <v>2644</v>
      </c>
    </row>
    <row r="145" s="2" customFormat="1">
      <c r="A145" s="37"/>
      <c r="B145" s="38"/>
      <c r="C145" s="39"/>
      <c r="D145" s="230" t="s">
        <v>167</v>
      </c>
      <c r="E145" s="39"/>
      <c r="F145" s="231" t="s">
        <v>2643</v>
      </c>
      <c r="G145" s="39"/>
      <c r="H145" s="39"/>
      <c r="I145" s="232"/>
      <c r="J145" s="39"/>
      <c r="K145" s="39"/>
      <c r="L145" s="43"/>
      <c r="M145" s="233"/>
      <c r="N145" s="23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167</v>
      </c>
      <c r="AU145" s="16" t="s">
        <v>86</v>
      </c>
    </row>
    <row r="146" s="2" customFormat="1" ht="16.5" customHeight="1">
      <c r="A146" s="37"/>
      <c r="B146" s="38"/>
      <c r="C146" s="217" t="s">
        <v>237</v>
      </c>
      <c r="D146" s="217" t="s">
        <v>160</v>
      </c>
      <c r="E146" s="218" t="s">
        <v>2645</v>
      </c>
      <c r="F146" s="219" t="s">
        <v>2646</v>
      </c>
      <c r="G146" s="220" t="s">
        <v>1209</v>
      </c>
      <c r="H146" s="221">
        <v>1</v>
      </c>
      <c r="I146" s="222"/>
      <c r="J146" s="223">
        <f>ROUND(I146*H146,2)</f>
        <v>0</v>
      </c>
      <c r="K146" s="219" t="s">
        <v>1</v>
      </c>
      <c r="L146" s="43"/>
      <c r="M146" s="224" t="s">
        <v>1</v>
      </c>
      <c r="N146" s="225" t="s">
        <v>43</v>
      </c>
      <c r="O146" s="9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1127</v>
      </c>
      <c r="AT146" s="228" t="s">
        <v>160</v>
      </c>
      <c r="AU146" s="228" t="s">
        <v>86</v>
      </c>
      <c r="AY146" s="16" t="s">
        <v>158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86</v>
      </c>
      <c r="BK146" s="229">
        <f>ROUND(I146*H146,2)</f>
        <v>0</v>
      </c>
      <c r="BL146" s="16" t="s">
        <v>1127</v>
      </c>
      <c r="BM146" s="228" t="s">
        <v>2647</v>
      </c>
    </row>
    <row r="147" s="2" customFormat="1">
      <c r="A147" s="37"/>
      <c r="B147" s="38"/>
      <c r="C147" s="39"/>
      <c r="D147" s="230" t="s">
        <v>167</v>
      </c>
      <c r="E147" s="39"/>
      <c r="F147" s="231" t="s">
        <v>2646</v>
      </c>
      <c r="G147" s="39"/>
      <c r="H147" s="39"/>
      <c r="I147" s="232"/>
      <c r="J147" s="39"/>
      <c r="K147" s="39"/>
      <c r="L147" s="43"/>
      <c r="M147" s="233"/>
      <c r="N147" s="234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167</v>
      </c>
      <c r="AU147" s="16" t="s">
        <v>86</v>
      </c>
    </row>
    <row r="148" s="2" customFormat="1" ht="16.5" customHeight="1">
      <c r="A148" s="37"/>
      <c r="B148" s="38"/>
      <c r="C148" s="217" t="s">
        <v>243</v>
      </c>
      <c r="D148" s="217" t="s">
        <v>160</v>
      </c>
      <c r="E148" s="218" t="s">
        <v>2648</v>
      </c>
      <c r="F148" s="219" t="s">
        <v>2649</v>
      </c>
      <c r="G148" s="220" t="s">
        <v>1209</v>
      </c>
      <c r="H148" s="221">
        <v>1</v>
      </c>
      <c r="I148" s="222"/>
      <c r="J148" s="223">
        <f>ROUND(I148*H148,2)</f>
        <v>0</v>
      </c>
      <c r="K148" s="219" t="s">
        <v>1</v>
      </c>
      <c r="L148" s="43"/>
      <c r="M148" s="224" t="s">
        <v>1</v>
      </c>
      <c r="N148" s="225" t="s">
        <v>43</v>
      </c>
      <c r="O148" s="9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1127</v>
      </c>
      <c r="AT148" s="228" t="s">
        <v>160</v>
      </c>
      <c r="AU148" s="228" t="s">
        <v>86</v>
      </c>
      <c r="AY148" s="16" t="s">
        <v>158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86</v>
      </c>
      <c r="BK148" s="229">
        <f>ROUND(I148*H148,2)</f>
        <v>0</v>
      </c>
      <c r="BL148" s="16" t="s">
        <v>1127</v>
      </c>
      <c r="BM148" s="228" t="s">
        <v>2650</v>
      </c>
    </row>
    <row r="149" s="2" customFormat="1">
      <c r="A149" s="37"/>
      <c r="B149" s="38"/>
      <c r="C149" s="39"/>
      <c r="D149" s="230" t="s">
        <v>167</v>
      </c>
      <c r="E149" s="39"/>
      <c r="F149" s="231" t="s">
        <v>2651</v>
      </c>
      <c r="G149" s="39"/>
      <c r="H149" s="39"/>
      <c r="I149" s="232"/>
      <c r="J149" s="39"/>
      <c r="K149" s="39"/>
      <c r="L149" s="43"/>
      <c r="M149" s="233"/>
      <c r="N149" s="23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167</v>
      </c>
      <c r="AU149" s="16" t="s">
        <v>86</v>
      </c>
    </row>
    <row r="150" s="12" customFormat="1" ht="25.92" customHeight="1">
      <c r="A150" s="12"/>
      <c r="B150" s="201"/>
      <c r="C150" s="202"/>
      <c r="D150" s="203" t="s">
        <v>77</v>
      </c>
      <c r="E150" s="204" t="s">
        <v>2652</v>
      </c>
      <c r="F150" s="204" t="s">
        <v>2653</v>
      </c>
      <c r="G150" s="202"/>
      <c r="H150" s="202"/>
      <c r="I150" s="205"/>
      <c r="J150" s="206">
        <f>BK150</f>
        <v>0</v>
      </c>
      <c r="K150" s="202"/>
      <c r="L150" s="207"/>
      <c r="M150" s="208"/>
      <c r="N150" s="209"/>
      <c r="O150" s="209"/>
      <c r="P150" s="210">
        <f>P151+P164+P180+P197</f>
        <v>0</v>
      </c>
      <c r="Q150" s="209"/>
      <c r="R150" s="210">
        <f>R151+R164+R180+R197</f>
        <v>0</v>
      </c>
      <c r="S150" s="209"/>
      <c r="T150" s="211">
        <f>T151+T164+T180+T197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2" t="s">
        <v>188</v>
      </c>
      <c r="AT150" s="213" t="s">
        <v>77</v>
      </c>
      <c r="AU150" s="213" t="s">
        <v>78</v>
      </c>
      <c r="AY150" s="212" t="s">
        <v>158</v>
      </c>
      <c r="BK150" s="214">
        <f>BK151+BK164+BK180+BK197</f>
        <v>0</v>
      </c>
    </row>
    <row r="151" s="12" customFormat="1" ht="22.8" customHeight="1">
      <c r="A151" s="12"/>
      <c r="B151" s="201"/>
      <c r="C151" s="202"/>
      <c r="D151" s="203" t="s">
        <v>77</v>
      </c>
      <c r="E151" s="215" t="s">
        <v>2654</v>
      </c>
      <c r="F151" s="215" t="s">
        <v>2655</v>
      </c>
      <c r="G151" s="202"/>
      <c r="H151" s="202"/>
      <c r="I151" s="205"/>
      <c r="J151" s="216">
        <f>BK151</f>
        <v>0</v>
      </c>
      <c r="K151" s="202"/>
      <c r="L151" s="207"/>
      <c r="M151" s="208"/>
      <c r="N151" s="209"/>
      <c r="O151" s="209"/>
      <c r="P151" s="210">
        <f>SUM(P152:P163)</f>
        <v>0</v>
      </c>
      <c r="Q151" s="209"/>
      <c r="R151" s="210">
        <f>SUM(R152:R163)</f>
        <v>0</v>
      </c>
      <c r="S151" s="209"/>
      <c r="T151" s="211">
        <f>SUM(T152:T163)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2" t="s">
        <v>188</v>
      </c>
      <c r="AT151" s="213" t="s">
        <v>77</v>
      </c>
      <c r="AU151" s="213" t="s">
        <v>86</v>
      </c>
      <c r="AY151" s="212" t="s">
        <v>158</v>
      </c>
      <c r="BK151" s="214">
        <f>SUM(BK152:BK163)</f>
        <v>0</v>
      </c>
    </row>
    <row r="152" s="2" customFormat="1" ht="16.5" customHeight="1">
      <c r="A152" s="37"/>
      <c r="B152" s="38"/>
      <c r="C152" s="217" t="s">
        <v>254</v>
      </c>
      <c r="D152" s="217" t="s">
        <v>160</v>
      </c>
      <c r="E152" s="218" t="s">
        <v>2656</v>
      </c>
      <c r="F152" s="219" t="s">
        <v>2657</v>
      </c>
      <c r="G152" s="220" t="s">
        <v>2658</v>
      </c>
      <c r="H152" s="221">
        <v>1</v>
      </c>
      <c r="I152" s="222"/>
      <c r="J152" s="223">
        <f>ROUND(I152*H152,2)</f>
        <v>0</v>
      </c>
      <c r="K152" s="219" t="s">
        <v>164</v>
      </c>
      <c r="L152" s="43"/>
      <c r="M152" s="224" t="s">
        <v>1</v>
      </c>
      <c r="N152" s="225" t="s">
        <v>43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2659</v>
      </c>
      <c r="AT152" s="228" t="s">
        <v>160</v>
      </c>
      <c r="AU152" s="228" t="s">
        <v>88</v>
      </c>
      <c r="AY152" s="16" t="s">
        <v>158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86</v>
      </c>
      <c r="BK152" s="229">
        <f>ROUND(I152*H152,2)</f>
        <v>0</v>
      </c>
      <c r="BL152" s="16" t="s">
        <v>2659</v>
      </c>
      <c r="BM152" s="228" t="s">
        <v>2660</v>
      </c>
    </row>
    <row r="153" s="2" customFormat="1">
      <c r="A153" s="37"/>
      <c r="B153" s="38"/>
      <c r="C153" s="39"/>
      <c r="D153" s="230" t="s">
        <v>167</v>
      </c>
      <c r="E153" s="39"/>
      <c r="F153" s="231" t="s">
        <v>2657</v>
      </c>
      <c r="G153" s="39"/>
      <c r="H153" s="39"/>
      <c r="I153" s="232"/>
      <c r="J153" s="39"/>
      <c r="K153" s="39"/>
      <c r="L153" s="43"/>
      <c r="M153" s="233"/>
      <c r="N153" s="234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167</v>
      </c>
      <c r="AU153" s="16" t="s">
        <v>88</v>
      </c>
    </row>
    <row r="154" s="2" customFormat="1">
      <c r="A154" s="37"/>
      <c r="B154" s="38"/>
      <c r="C154" s="39"/>
      <c r="D154" s="230" t="s">
        <v>368</v>
      </c>
      <c r="E154" s="39"/>
      <c r="F154" s="266" t="s">
        <v>2661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368</v>
      </c>
      <c r="AU154" s="16" t="s">
        <v>88</v>
      </c>
    </row>
    <row r="155" s="2" customFormat="1" ht="16.5" customHeight="1">
      <c r="A155" s="37"/>
      <c r="B155" s="38"/>
      <c r="C155" s="217" t="s">
        <v>261</v>
      </c>
      <c r="D155" s="217" t="s">
        <v>160</v>
      </c>
      <c r="E155" s="218" t="s">
        <v>2662</v>
      </c>
      <c r="F155" s="219" t="s">
        <v>2663</v>
      </c>
      <c r="G155" s="220" t="s">
        <v>2658</v>
      </c>
      <c r="H155" s="221">
        <v>1</v>
      </c>
      <c r="I155" s="222"/>
      <c r="J155" s="223">
        <f>ROUND(I155*H155,2)</f>
        <v>0</v>
      </c>
      <c r="K155" s="219" t="s">
        <v>164</v>
      </c>
      <c r="L155" s="43"/>
      <c r="M155" s="224" t="s">
        <v>1</v>
      </c>
      <c r="N155" s="225" t="s">
        <v>43</v>
      </c>
      <c r="O155" s="9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2659</v>
      </c>
      <c r="AT155" s="228" t="s">
        <v>160</v>
      </c>
      <c r="AU155" s="228" t="s">
        <v>88</v>
      </c>
      <c r="AY155" s="16" t="s">
        <v>158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86</v>
      </c>
      <c r="BK155" s="229">
        <f>ROUND(I155*H155,2)</f>
        <v>0</v>
      </c>
      <c r="BL155" s="16" t="s">
        <v>2659</v>
      </c>
      <c r="BM155" s="228" t="s">
        <v>2664</v>
      </c>
    </row>
    <row r="156" s="2" customFormat="1">
      <c r="A156" s="37"/>
      <c r="B156" s="38"/>
      <c r="C156" s="39"/>
      <c r="D156" s="230" t="s">
        <v>167</v>
      </c>
      <c r="E156" s="39"/>
      <c r="F156" s="231" t="s">
        <v>2663</v>
      </c>
      <c r="G156" s="39"/>
      <c r="H156" s="39"/>
      <c r="I156" s="232"/>
      <c r="J156" s="39"/>
      <c r="K156" s="39"/>
      <c r="L156" s="43"/>
      <c r="M156" s="233"/>
      <c r="N156" s="23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167</v>
      </c>
      <c r="AU156" s="16" t="s">
        <v>88</v>
      </c>
    </row>
    <row r="157" s="2" customFormat="1">
      <c r="A157" s="37"/>
      <c r="B157" s="38"/>
      <c r="C157" s="39"/>
      <c r="D157" s="230" t="s">
        <v>368</v>
      </c>
      <c r="E157" s="39"/>
      <c r="F157" s="266" t="s">
        <v>2665</v>
      </c>
      <c r="G157" s="39"/>
      <c r="H157" s="39"/>
      <c r="I157" s="232"/>
      <c r="J157" s="39"/>
      <c r="K157" s="39"/>
      <c r="L157" s="43"/>
      <c r="M157" s="233"/>
      <c r="N157" s="234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368</v>
      </c>
      <c r="AU157" s="16" t="s">
        <v>88</v>
      </c>
    </row>
    <row r="158" s="2" customFormat="1" ht="16.5" customHeight="1">
      <c r="A158" s="37"/>
      <c r="B158" s="38"/>
      <c r="C158" s="217" t="s">
        <v>8</v>
      </c>
      <c r="D158" s="217" t="s">
        <v>160</v>
      </c>
      <c r="E158" s="218" t="s">
        <v>2666</v>
      </c>
      <c r="F158" s="219" t="s">
        <v>2667</v>
      </c>
      <c r="G158" s="220" t="s">
        <v>2658</v>
      </c>
      <c r="H158" s="221">
        <v>1</v>
      </c>
      <c r="I158" s="222"/>
      <c r="J158" s="223">
        <f>ROUND(I158*H158,2)</f>
        <v>0</v>
      </c>
      <c r="K158" s="219" t="s">
        <v>164</v>
      </c>
      <c r="L158" s="43"/>
      <c r="M158" s="224" t="s">
        <v>1</v>
      </c>
      <c r="N158" s="225" t="s">
        <v>43</v>
      </c>
      <c r="O158" s="90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2659</v>
      </c>
      <c r="AT158" s="228" t="s">
        <v>160</v>
      </c>
      <c r="AU158" s="228" t="s">
        <v>88</v>
      </c>
      <c r="AY158" s="16" t="s">
        <v>158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86</v>
      </c>
      <c r="BK158" s="229">
        <f>ROUND(I158*H158,2)</f>
        <v>0</v>
      </c>
      <c r="BL158" s="16" t="s">
        <v>2659</v>
      </c>
      <c r="BM158" s="228" t="s">
        <v>2668</v>
      </c>
    </row>
    <row r="159" s="2" customFormat="1">
      <c r="A159" s="37"/>
      <c r="B159" s="38"/>
      <c r="C159" s="39"/>
      <c r="D159" s="230" t="s">
        <v>167</v>
      </c>
      <c r="E159" s="39"/>
      <c r="F159" s="231" t="s">
        <v>2667</v>
      </c>
      <c r="G159" s="39"/>
      <c r="H159" s="39"/>
      <c r="I159" s="232"/>
      <c r="J159" s="39"/>
      <c r="K159" s="39"/>
      <c r="L159" s="43"/>
      <c r="M159" s="233"/>
      <c r="N159" s="23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167</v>
      </c>
      <c r="AU159" s="16" t="s">
        <v>88</v>
      </c>
    </row>
    <row r="160" s="2" customFormat="1">
      <c r="A160" s="37"/>
      <c r="B160" s="38"/>
      <c r="C160" s="39"/>
      <c r="D160" s="230" t="s">
        <v>368</v>
      </c>
      <c r="E160" s="39"/>
      <c r="F160" s="266" t="s">
        <v>2669</v>
      </c>
      <c r="G160" s="39"/>
      <c r="H160" s="39"/>
      <c r="I160" s="232"/>
      <c r="J160" s="39"/>
      <c r="K160" s="39"/>
      <c r="L160" s="43"/>
      <c r="M160" s="233"/>
      <c r="N160" s="23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368</v>
      </c>
      <c r="AU160" s="16" t="s">
        <v>88</v>
      </c>
    </row>
    <row r="161" s="13" customFormat="1">
      <c r="A161" s="13"/>
      <c r="B161" s="235"/>
      <c r="C161" s="236"/>
      <c r="D161" s="230" t="s">
        <v>169</v>
      </c>
      <c r="E161" s="237" t="s">
        <v>1</v>
      </c>
      <c r="F161" s="238" t="s">
        <v>2670</v>
      </c>
      <c r="G161" s="236"/>
      <c r="H161" s="239">
        <v>1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169</v>
      </c>
      <c r="AU161" s="245" t="s">
        <v>88</v>
      </c>
      <c r="AV161" s="13" t="s">
        <v>88</v>
      </c>
      <c r="AW161" s="13" t="s">
        <v>33</v>
      </c>
      <c r="AX161" s="13" t="s">
        <v>78</v>
      </c>
      <c r="AY161" s="245" t="s">
        <v>158</v>
      </c>
    </row>
    <row r="162" s="2" customFormat="1" ht="16.5" customHeight="1">
      <c r="A162" s="37"/>
      <c r="B162" s="38"/>
      <c r="C162" s="217" t="s">
        <v>270</v>
      </c>
      <c r="D162" s="217" t="s">
        <v>160</v>
      </c>
      <c r="E162" s="218" t="s">
        <v>2671</v>
      </c>
      <c r="F162" s="219" t="s">
        <v>2672</v>
      </c>
      <c r="G162" s="220" t="s">
        <v>2658</v>
      </c>
      <c r="H162" s="221">
        <v>1</v>
      </c>
      <c r="I162" s="222"/>
      <c r="J162" s="223">
        <f>ROUND(I162*H162,2)</f>
        <v>0</v>
      </c>
      <c r="K162" s="219" t="s">
        <v>164</v>
      </c>
      <c r="L162" s="43"/>
      <c r="M162" s="224" t="s">
        <v>1</v>
      </c>
      <c r="N162" s="225" t="s">
        <v>43</v>
      </c>
      <c r="O162" s="9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2659</v>
      </c>
      <c r="AT162" s="228" t="s">
        <v>160</v>
      </c>
      <c r="AU162" s="228" t="s">
        <v>88</v>
      </c>
      <c r="AY162" s="16" t="s">
        <v>158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86</v>
      </c>
      <c r="BK162" s="229">
        <f>ROUND(I162*H162,2)</f>
        <v>0</v>
      </c>
      <c r="BL162" s="16" t="s">
        <v>2659</v>
      </c>
      <c r="BM162" s="228" t="s">
        <v>2673</v>
      </c>
    </row>
    <row r="163" s="2" customFormat="1">
      <c r="A163" s="37"/>
      <c r="B163" s="38"/>
      <c r="C163" s="39"/>
      <c r="D163" s="230" t="s">
        <v>167</v>
      </c>
      <c r="E163" s="39"/>
      <c r="F163" s="231" t="s">
        <v>2672</v>
      </c>
      <c r="G163" s="39"/>
      <c r="H163" s="39"/>
      <c r="I163" s="232"/>
      <c r="J163" s="39"/>
      <c r="K163" s="39"/>
      <c r="L163" s="43"/>
      <c r="M163" s="233"/>
      <c r="N163" s="234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167</v>
      </c>
      <c r="AU163" s="16" t="s">
        <v>88</v>
      </c>
    </row>
    <row r="164" s="12" customFormat="1" ht="22.8" customHeight="1">
      <c r="A164" s="12"/>
      <c r="B164" s="201"/>
      <c r="C164" s="202"/>
      <c r="D164" s="203" t="s">
        <v>77</v>
      </c>
      <c r="E164" s="215" t="s">
        <v>2674</v>
      </c>
      <c r="F164" s="215" t="s">
        <v>2675</v>
      </c>
      <c r="G164" s="202"/>
      <c r="H164" s="202"/>
      <c r="I164" s="205"/>
      <c r="J164" s="216">
        <f>BK164</f>
        <v>0</v>
      </c>
      <c r="K164" s="202"/>
      <c r="L164" s="207"/>
      <c r="M164" s="208"/>
      <c r="N164" s="209"/>
      <c r="O164" s="209"/>
      <c r="P164" s="210">
        <f>SUM(P165:P179)</f>
        <v>0</v>
      </c>
      <c r="Q164" s="209"/>
      <c r="R164" s="210">
        <f>SUM(R165:R179)</f>
        <v>0</v>
      </c>
      <c r="S164" s="209"/>
      <c r="T164" s="211">
        <f>SUM(T165:T179)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2" t="s">
        <v>188</v>
      </c>
      <c r="AT164" s="213" t="s">
        <v>77</v>
      </c>
      <c r="AU164" s="213" t="s">
        <v>86</v>
      </c>
      <c r="AY164" s="212" t="s">
        <v>158</v>
      </c>
      <c r="BK164" s="214">
        <f>SUM(BK165:BK179)</f>
        <v>0</v>
      </c>
    </row>
    <row r="165" s="2" customFormat="1" ht="24.15" customHeight="1">
      <c r="A165" s="37"/>
      <c r="B165" s="38"/>
      <c r="C165" s="217" t="s">
        <v>273</v>
      </c>
      <c r="D165" s="217" t="s">
        <v>160</v>
      </c>
      <c r="E165" s="218" t="s">
        <v>2676</v>
      </c>
      <c r="F165" s="219" t="s">
        <v>2675</v>
      </c>
      <c r="G165" s="220" t="s">
        <v>2677</v>
      </c>
      <c r="H165" s="221">
        <v>1</v>
      </c>
      <c r="I165" s="222"/>
      <c r="J165" s="223">
        <f>ROUND(I165*H165,2)</f>
        <v>0</v>
      </c>
      <c r="K165" s="219" t="s">
        <v>164</v>
      </c>
      <c r="L165" s="43"/>
      <c r="M165" s="224" t="s">
        <v>1</v>
      </c>
      <c r="N165" s="225" t="s">
        <v>43</v>
      </c>
      <c r="O165" s="90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2659</v>
      </c>
      <c r="AT165" s="228" t="s">
        <v>160</v>
      </c>
      <c r="AU165" s="228" t="s">
        <v>88</v>
      </c>
      <c r="AY165" s="16" t="s">
        <v>158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86</v>
      </c>
      <c r="BK165" s="229">
        <f>ROUND(I165*H165,2)</f>
        <v>0</v>
      </c>
      <c r="BL165" s="16" t="s">
        <v>2659</v>
      </c>
      <c r="BM165" s="228" t="s">
        <v>2678</v>
      </c>
    </row>
    <row r="166" s="2" customFormat="1">
      <c r="A166" s="37"/>
      <c r="B166" s="38"/>
      <c r="C166" s="39"/>
      <c r="D166" s="230" t="s">
        <v>167</v>
      </c>
      <c r="E166" s="39"/>
      <c r="F166" s="231" t="s">
        <v>2675</v>
      </c>
      <c r="G166" s="39"/>
      <c r="H166" s="39"/>
      <c r="I166" s="232"/>
      <c r="J166" s="39"/>
      <c r="K166" s="39"/>
      <c r="L166" s="43"/>
      <c r="M166" s="233"/>
      <c r="N166" s="23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167</v>
      </c>
      <c r="AU166" s="16" t="s">
        <v>88</v>
      </c>
    </row>
    <row r="167" s="14" customFormat="1">
      <c r="A167" s="14"/>
      <c r="B167" s="246"/>
      <c r="C167" s="247"/>
      <c r="D167" s="230" t="s">
        <v>169</v>
      </c>
      <c r="E167" s="248" t="s">
        <v>1</v>
      </c>
      <c r="F167" s="249" t="s">
        <v>2679</v>
      </c>
      <c r="G167" s="247"/>
      <c r="H167" s="248" t="s">
        <v>1</v>
      </c>
      <c r="I167" s="250"/>
      <c r="J167" s="247"/>
      <c r="K167" s="247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169</v>
      </c>
      <c r="AU167" s="255" t="s">
        <v>88</v>
      </c>
      <c r="AV167" s="14" t="s">
        <v>86</v>
      </c>
      <c r="AW167" s="14" t="s">
        <v>33</v>
      </c>
      <c r="AX167" s="14" t="s">
        <v>78</v>
      </c>
      <c r="AY167" s="255" t="s">
        <v>158</v>
      </c>
    </row>
    <row r="168" s="13" customFormat="1">
      <c r="A168" s="13"/>
      <c r="B168" s="235"/>
      <c r="C168" s="236"/>
      <c r="D168" s="230" t="s">
        <v>169</v>
      </c>
      <c r="E168" s="237" t="s">
        <v>1</v>
      </c>
      <c r="F168" s="238" t="s">
        <v>86</v>
      </c>
      <c r="G168" s="236"/>
      <c r="H168" s="239">
        <v>1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169</v>
      </c>
      <c r="AU168" s="245" t="s">
        <v>88</v>
      </c>
      <c r="AV168" s="13" t="s">
        <v>88</v>
      </c>
      <c r="AW168" s="13" t="s">
        <v>33</v>
      </c>
      <c r="AX168" s="13" t="s">
        <v>78</v>
      </c>
      <c r="AY168" s="245" t="s">
        <v>158</v>
      </c>
    </row>
    <row r="169" s="2" customFormat="1" ht="24.15" customHeight="1">
      <c r="A169" s="37"/>
      <c r="B169" s="38"/>
      <c r="C169" s="217" t="s">
        <v>280</v>
      </c>
      <c r="D169" s="217" t="s">
        <v>160</v>
      </c>
      <c r="E169" s="218" t="s">
        <v>2680</v>
      </c>
      <c r="F169" s="219" t="s">
        <v>2681</v>
      </c>
      <c r="G169" s="220" t="s">
        <v>2677</v>
      </c>
      <c r="H169" s="221">
        <v>1</v>
      </c>
      <c r="I169" s="222"/>
      <c r="J169" s="223">
        <f>ROUND(I169*H169,2)</f>
        <v>0</v>
      </c>
      <c r="K169" s="219" t="s">
        <v>164</v>
      </c>
      <c r="L169" s="43"/>
      <c r="M169" s="224" t="s">
        <v>1</v>
      </c>
      <c r="N169" s="225" t="s">
        <v>43</v>
      </c>
      <c r="O169" s="9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2659</v>
      </c>
      <c r="AT169" s="228" t="s">
        <v>160</v>
      </c>
      <c r="AU169" s="228" t="s">
        <v>88</v>
      </c>
      <c r="AY169" s="16" t="s">
        <v>158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86</v>
      </c>
      <c r="BK169" s="229">
        <f>ROUND(I169*H169,2)</f>
        <v>0</v>
      </c>
      <c r="BL169" s="16" t="s">
        <v>2659</v>
      </c>
      <c r="BM169" s="228" t="s">
        <v>2682</v>
      </c>
    </row>
    <row r="170" s="2" customFormat="1">
      <c r="A170" s="37"/>
      <c r="B170" s="38"/>
      <c r="C170" s="39"/>
      <c r="D170" s="230" t="s">
        <v>167</v>
      </c>
      <c r="E170" s="39"/>
      <c r="F170" s="231" t="s">
        <v>2681</v>
      </c>
      <c r="G170" s="39"/>
      <c r="H170" s="39"/>
      <c r="I170" s="232"/>
      <c r="J170" s="39"/>
      <c r="K170" s="39"/>
      <c r="L170" s="43"/>
      <c r="M170" s="233"/>
      <c r="N170" s="234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167</v>
      </c>
      <c r="AU170" s="16" t="s">
        <v>88</v>
      </c>
    </row>
    <row r="171" s="2" customFormat="1" ht="16.5" customHeight="1">
      <c r="A171" s="37"/>
      <c r="B171" s="38"/>
      <c r="C171" s="217" t="s">
        <v>285</v>
      </c>
      <c r="D171" s="217" t="s">
        <v>160</v>
      </c>
      <c r="E171" s="218" t="s">
        <v>2683</v>
      </c>
      <c r="F171" s="219" t="s">
        <v>2684</v>
      </c>
      <c r="G171" s="220" t="s">
        <v>2658</v>
      </c>
      <c r="H171" s="221">
        <v>1</v>
      </c>
      <c r="I171" s="222"/>
      <c r="J171" s="223">
        <f>ROUND(I171*H171,2)</f>
        <v>0</v>
      </c>
      <c r="K171" s="219" t="s">
        <v>164</v>
      </c>
      <c r="L171" s="43"/>
      <c r="M171" s="224" t="s">
        <v>1</v>
      </c>
      <c r="N171" s="225" t="s">
        <v>43</v>
      </c>
      <c r="O171" s="90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2659</v>
      </c>
      <c r="AT171" s="228" t="s">
        <v>160</v>
      </c>
      <c r="AU171" s="228" t="s">
        <v>88</v>
      </c>
      <c r="AY171" s="16" t="s">
        <v>158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86</v>
      </c>
      <c r="BK171" s="229">
        <f>ROUND(I171*H171,2)</f>
        <v>0</v>
      </c>
      <c r="BL171" s="16" t="s">
        <v>2659</v>
      </c>
      <c r="BM171" s="228" t="s">
        <v>2685</v>
      </c>
    </row>
    <row r="172" s="2" customFormat="1">
      <c r="A172" s="37"/>
      <c r="B172" s="38"/>
      <c r="C172" s="39"/>
      <c r="D172" s="230" t="s">
        <v>167</v>
      </c>
      <c r="E172" s="39"/>
      <c r="F172" s="231" t="s">
        <v>2684</v>
      </c>
      <c r="G172" s="39"/>
      <c r="H172" s="39"/>
      <c r="I172" s="232"/>
      <c r="J172" s="39"/>
      <c r="K172" s="39"/>
      <c r="L172" s="43"/>
      <c r="M172" s="233"/>
      <c r="N172" s="234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167</v>
      </c>
      <c r="AU172" s="16" t="s">
        <v>88</v>
      </c>
    </row>
    <row r="173" s="2" customFormat="1">
      <c r="A173" s="37"/>
      <c r="B173" s="38"/>
      <c r="C173" s="39"/>
      <c r="D173" s="230" t="s">
        <v>368</v>
      </c>
      <c r="E173" s="39"/>
      <c r="F173" s="266" t="s">
        <v>2686</v>
      </c>
      <c r="G173" s="39"/>
      <c r="H173" s="39"/>
      <c r="I173" s="232"/>
      <c r="J173" s="39"/>
      <c r="K173" s="39"/>
      <c r="L173" s="43"/>
      <c r="M173" s="233"/>
      <c r="N173" s="234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368</v>
      </c>
      <c r="AU173" s="16" t="s">
        <v>88</v>
      </c>
    </row>
    <row r="174" s="2" customFormat="1" ht="16.5" customHeight="1">
      <c r="A174" s="37"/>
      <c r="B174" s="38"/>
      <c r="C174" s="217" t="s">
        <v>293</v>
      </c>
      <c r="D174" s="217" t="s">
        <v>160</v>
      </c>
      <c r="E174" s="218" t="s">
        <v>2687</v>
      </c>
      <c r="F174" s="219" t="s">
        <v>2688</v>
      </c>
      <c r="G174" s="220" t="s">
        <v>2658</v>
      </c>
      <c r="H174" s="221">
        <v>1</v>
      </c>
      <c r="I174" s="222"/>
      <c r="J174" s="223">
        <f>ROUND(I174*H174,2)</f>
        <v>0</v>
      </c>
      <c r="K174" s="219" t="s">
        <v>164</v>
      </c>
      <c r="L174" s="43"/>
      <c r="M174" s="224" t="s">
        <v>1</v>
      </c>
      <c r="N174" s="225" t="s">
        <v>43</v>
      </c>
      <c r="O174" s="90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2659</v>
      </c>
      <c r="AT174" s="228" t="s">
        <v>160</v>
      </c>
      <c r="AU174" s="228" t="s">
        <v>88</v>
      </c>
      <c r="AY174" s="16" t="s">
        <v>158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86</v>
      </c>
      <c r="BK174" s="229">
        <f>ROUND(I174*H174,2)</f>
        <v>0</v>
      </c>
      <c r="BL174" s="16" t="s">
        <v>2659</v>
      </c>
      <c r="BM174" s="228" t="s">
        <v>2689</v>
      </c>
    </row>
    <row r="175" s="2" customFormat="1">
      <c r="A175" s="37"/>
      <c r="B175" s="38"/>
      <c r="C175" s="39"/>
      <c r="D175" s="230" t="s">
        <v>167</v>
      </c>
      <c r="E175" s="39"/>
      <c r="F175" s="231" t="s">
        <v>2688</v>
      </c>
      <c r="G175" s="39"/>
      <c r="H175" s="39"/>
      <c r="I175" s="232"/>
      <c r="J175" s="39"/>
      <c r="K175" s="39"/>
      <c r="L175" s="43"/>
      <c r="M175" s="233"/>
      <c r="N175" s="234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167</v>
      </c>
      <c r="AU175" s="16" t="s">
        <v>88</v>
      </c>
    </row>
    <row r="176" s="2" customFormat="1">
      <c r="A176" s="37"/>
      <c r="B176" s="38"/>
      <c r="C176" s="39"/>
      <c r="D176" s="230" t="s">
        <v>368</v>
      </c>
      <c r="E176" s="39"/>
      <c r="F176" s="266" t="s">
        <v>2690</v>
      </c>
      <c r="G176" s="39"/>
      <c r="H176" s="39"/>
      <c r="I176" s="232"/>
      <c r="J176" s="39"/>
      <c r="K176" s="39"/>
      <c r="L176" s="43"/>
      <c r="M176" s="233"/>
      <c r="N176" s="23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368</v>
      </c>
      <c r="AU176" s="16" t="s">
        <v>88</v>
      </c>
    </row>
    <row r="177" s="2" customFormat="1" ht="16.5" customHeight="1">
      <c r="A177" s="37"/>
      <c r="B177" s="38"/>
      <c r="C177" s="217" t="s">
        <v>7</v>
      </c>
      <c r="D177" s="217" t="s">
        <v>160</v>
      </c>
      <c r="E177" s="218" t="s">
        <v>2691</v>
      </c>
      <c r="F177" s="219" t="s">
        <v>2692</v>
      </c>
      <c r="G177" s="220" t="s">
        <v>2658</v>
      </c>
      <c r="H177" s="221">
        <v>1</v>
      </c>
      <c r="I177" s="222"/>
      <c r="J177" s="223">
        <f>ROUND(I177*H177,2)</f>
        <v>0</v>
      </c>
      <c r="K177" s="219" t="s">
        <v>164</v>
      </c>
      <c r="L177" s="43"/>
      <c r="M177" s="224" t="s">
        <v>1</v>
      </c>
      <c r="N177" s="225" t="s">
        <v>43</v>
      </c>
      <c r="O177" s="90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2659</v>
      </c>
      <c r="AT177" s="228" t="s">
        <v>160</v>
      </c>
      <c r="AU177" s="228" t="s">
        <v>88</v>
      </c>
      <c r="AY177" s="16" t="s">
        <v>158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86</v>
      </c>
      <c r="BK177" s="229">
        <f>ROUND(I177*H177,2)</f>
        <v>0</v>
      </c>
      <c r="BL177" s="16" t="s">
        <v>2659</v>
      </c>
      <c r="BM177" s="228" t="s">
        <v>2693</v>
      </c>
    </row>
    <row r="178" s="2" customFormat="1">
      <c r="A178" s="37"/>
      <c r="B178" s="38"/>
      <c r="C178" s="39"/>
      <c r="D178" s="230" t="s">
        <v>167</v>
      </c>
      <c r="E178" s="39"/>
      <c r="F178" s="231" t="s">
        <v>2692</v>
      </c>
      <c r="G178" s="39"/>
      <c r="H178" s="39"/>
      <c r="I178" s="232"/>
      <c r="J178" s="39"/>
      <c r="K178" s="39"/>
      <c r="L178" s="43"/>
      <c r="M178" s="233"/>
      <c r="N178" s="23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167</v>
      </c>
      <c r="AU178" s="16" t="s">
        <v>88</v>
      </c>
    </row>
    <row r="179" s="2" customFormat="1">
      <c r="A179" s="37"/>
      <c r="B179" s="38"/>
      <c r="C179" s="39"/>
      <c r="D179" s="230" t="s">
        <v>368</v>
      </c>
      <c r="E179" s="39"/>
      <c r="F179" s="266" t="s">
        <v>2694</v>
      </c>
      <c r="G179" s="39"/>
      <c r="H179" s="39"/>
      <c r="I179" s="232"/>
      <c r="J179" s="39"/>
      <c r="K179" s="39"/>
      <c r="L179" s="43"/>
      <c r="M179" s="233"/>
      <c r="N179" s="23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368</v>
      </c>
      <c r="AU179" s="16" t="s">
        <v>88</v>
      </c>
    </row>
    <row r="180" s="12" customFormat="1" ht="22.8" customHeight="1">
      <c r="A180" s="12"/>
      <c r="B180" s="201"/>
      <c r="C180" s="202"/>
      <c r="D180" s="203" t="s">
        <v>77</v>
      </c>
      <c r="E180" s="215" t="s">
        <v>2695</v>
      </c>
      <c r="F180" s="215" t="s">
        <v>2696</v>
      </c>
      <c r="G180" s="202"/>
      <c r="H180" s="202"/>
      <c r="I180" s="205"/>
      <c r="J180" s="216">
        <f>BK180</f>
        <v>0</v>
      </c>
      <c r="K180" s="202"/>
      <c r="L180" s="207"/>
      <c r="M180" s="208"/>
      <c r="N180" s="209"/>
      <c r="O180" s="209"/>
      <c r="P180" s="210">
        <f>SUM(P181:P196)</f>
        <v>0</v>
      </c>
      <c r="Q180" s="209"/>
      <c r="R180" s="210">
        <f>SUM(R181:R196)</f>
        <v>0</v>
      </c>
      <c r="S180" s="209"/>
      <c r="T180" s="211">
        <f>SUM(T181:T196)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2" t="s">
        <v>188</v>
      </c>
      <c r="AT180" s="213" t="s">
        <v>77</v>
      </c>
      <c r="AU180" s="213" t="s">
        <v>86</v>
      </c>
      <c r="AY180" s="212" t="s">
        <v>158</v>
      </c>
      <c r="BK180" s="214">
        <f>SUM(BK181:BK196)</f>
        <v>0</v>
      </c>
    </row>
    <row r="181" s="2" customFormat="1" ht="16.5" customHeight="1">
      <c r="A181" s="37"/>
      <c r="B181" s="38"/>
      <c r="C181" s="217" t="s">
        <v>303</v>
      </c>
      <c r="D181" s="217" t="s">
        <v>160</v>
      </c>
      <c r="E181" s="218" t="s">
        <v>2697</v>
      </c>
      <c r="F181" s="219" t="s">
        <v>2698</v>
      </c>
      <c r="G181" s="220" t="s">
        <v>2658</v>
      </c>
      <c r="H181" s="221">
        <v>1</v>
      </c>
      <c r="I181" s="222"/>
      <c r="J181" s="223">
        <f>ROUND(I181*H181,2)</f>
        <v>0</v>
      </c>
      <c r="K181" s="219" t="s">
        <v>164</v>
      </c>
      <c r="L181" s="43"/>
      <c r="M181" s="224" t="s">
        <v>1</v>
      </c>
      <c r="N181" s="225" t="s">
        <v>43</v>
      </c>
      <c r="O181" s="90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2659</v>
      </c>
      <c r="AT181" s="228" t="s">
        <v>160</v>
      </c>
      <c r="AU181" s="228" t="s">
        <v>88</v>
      </c>
      <c r="AY181" s="16" t="s">
        <v>158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86</v>
      </c>
      <c r="BK181" s="229">
        <f>ROUND(I181*H181,2)</f>
        <v>0</v>
      </c>
      <c r="BL181" s="16" t="s">
        <v>2659</v>
      </c>
      <c r="BM181" s="228" t="s">
        <v>2699</v>
      </c>
    </row>
    <row r="182" s="2" customFormat="1">
      <c r="A182" s="37"/>
      <c r="B182" s="38"/>
      <c r="C182" s="39"/>
      <c r="D182" s="230" t="s">
        <v>167</v>
      </c>
      <c r="E182" s="39"/>
      <c r="F182" s="231" t="s">
        <v>2698</v>
      </c>
      <c r="G182" s="39"/>
      <c r="H182" s="39"/>
      <c r="I182" s="232"/>
      <c r="J182" s="39"/>
      <c r="K182" s="39"/>
      <c r="L182" s="43"/>
      <c r="M182" s="233"/>
      <c r="N182" s="234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167</v>
      </c>
      <c r="AU182" s="16" t="s">
        <v>88</v>
      </c>
    </row>
    <row r="183" s="2" customFormat="1" ht="16.5" customHeight="1">
      <c r="A183" s="37"/>
      <c r="B183" s="38"/>
      <c r="C183" s="217" t="s">
        <v>309</v>
      </c>
      <c r="D183" s="217" t="s">
        <v>160</v>
      </c>
      <c r="E183" s="218" t="s">
        <v>2700</v>
      </c>
      <c r="F183" s="219" t="s">
        <v>2701</v>
      </c>
      <c r="G183" s="220" t="s">
        <v>2658</v>
      </c>
      <c r="H183" s="221">
        <v>1</v>
      </c>
      <c r="I183" s="222"/>
      <c r="J183" s="223">
        <f>ROUND(I183*H183,2)</f>
        <v>0</v>
      </c>
      <c r="K183" s="219" t="s">
        <v>1</v>
      </c>
      <c r="L183" s="43"/>
      <c r="M183" s="224" t="s">
        <v>1</v>
      </c>
      <c r="N183" s="225" t="s">
        <v>43</v>
      </c>
      <c r="O183" s="90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2659</v>
      </c>
      <c r="AT183" s="228" t="s">
        <v>160</v>
      </c>
      <c r="AU183" s="228" t="s">
        <v>88</v>
      </c>
      <c r="AY183" s="16" t="s">
        <v>158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86</v>
      </c>
      <c r="BK183" s="229">
        <f>ROUND(I183*H183,2)</f>
        <v>0</v>
      </c>
      <c r="BL183" s="16" t="s">
        <v>2659</v>
      </c>
      <c r="BM183" s="228" t="s">
        <v>2702</v>
      </c>
    </row>
    <row r="184" s="2" customFormat="1">
      <c r="A184" s="37"/>
      <c r="B184" s="38"/>
      <c r="C184" s="39"/>
      <c r="D184" s="230" t="s">
        <v>167</v>
      </c>
      <c r="E184" s="39"/>
      <c r="F184" s="231" t="s">
        <v>2701</v>
      </c>
      <c r="G184" s="39"/>
      <c r="H184" s="39"/>
      <c r="I184" s="232"/>
      <c r="J184" s="39"/>
      <c r="K184" s="39"/>
      <c r="L184" s="43"/>
      <c r="M184" s="233"/>
      <c r="N184" s="234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167</v>
      </c>
      <c r="AU184" s="16" t="s">
        <v>88</v>
      </c>
    </row>
    <row r="185" s="2" customFormat="1" ht="16.5" customHeight="1">
      <c r="A185" s="37"/>
      <c r="B185" s="38"/>
      <c r="C185" s="217" t="s">
        <v>316</v>
      </c>
      <c r="D185" s="217" t="s">
        <v>160</v>
      </c>
      <c r="E185" s="218" t="s">
        <v>2703</v>
      </c>
      <c r="F185" s="219" t="s">
        <v>2704</v>
      </c>
      <c r="G185" s="220" t="s">
        <v>2658</v>
      </c>
      <c r="H185" s="221">
        <v>1</v>
      </c>
      <c r="I185" s="222"/>
      <c r="J185" s="223">
        <f>ROUND(I185*H185,2)</f>
        <v>0</v>
      </c>
      <c r="K185" s="219" t="s">
        <v>164</v>
      </c>
      <c r="L185" s="43"/>
      <c r="M185" s="224" t="s">
        <v>1</v>
      </c>
      <c r="N185" s="225" t="s">
        <v>43</v>
      </c>
      <c r="O185" s="90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8" t="s">
        <v>2659</v>
      </c>
      <c r="AT185" s="228" t="s">
        <v>160</v>
      </c>
      <c r="AU185" s="228" t="s">
        <v>88</v>
      </c>
      <c r="AY185" s="16" t="s">
        <v>158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6" t="s">
        <v>86</v>
      </c>
      <c r="BK185" s="229">
        <f>ROUND(I185*H185,2)</f>
        <v>0</v>
      </c>
      <c r="BL185" s="16" t="s">
        <v>2659</v>
      </c>
      <c r="BM185" s="228" t="s">
        <v>2705</v>
      </c>
    </row>
    <row r="186" s="2" customFormat="1">
      <c r="A186" s="37"/>
      <c r="B186" s="38"/>
      <c r="C186" s="39"/>
      <c r="D186" s="230" t="s">
        <v>167</v>
      </c>
      <c r="E186" s="39"/>
      <c r="F186" s="231" t="s">
        <v>2704</v>
      </c>
      <c r="G186" s="39"/>
      <c r="H186" s="39"/>
      <c r="I186" s="232"/>
      <c r="J186" s="39"/>
      <c r="K186" s="39"/>
      <c r="L186" s="43"/>
      <c r="M186" s="233"/>
      <c r="N186" s="234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167</v>
      </c>
      <c r="AU186" s="16" t="s">
        <v>88</v>
      </c>
    </row>
    <row r="187" s="2" customFormat="1">
      <c r="A187" s="37"/>
      <c r="B187" s="38"/>
      <c r="C187" s="39"/>
      <c r="D187" s="230" t="s">
        <v>368</v>
      </c>
      <c r="E187" s="39"/>
      <c r="F187" s="266" t="s">
        <v>2706</v>
      </c>
      <c r="G187" s="39"/>
      <c r="H187" s="39"/>
      <c r="I187" s="232"/>
      <c r="J187" s="39"/>
      <c r="K187" s="39"/>
      <c r="L187" s="43"/>
      <c r="M187" s="233"/>
      <c r="N187" s="23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368</v>
      </c>
      <c r="AU187" s="16" t="s">
        <v>88</v>
      </c>
    </row>
    <row r="188" s="2" customFormat="1" ht="16.5" customHeight="1">
      <c r="A188" s="37"/>
      <c r="B188" s="38"/>
      <c r="C188" s="217" t="s">
        <v>322</v>
      </c>
      <c r="D188" s="217" t="s">
        <v>160</v>
      </c>
      <c r="E188" s="218" t="s">
        <v>2707</v>
      </c>
      <c r="F188" s="219" t="s">
        <v>2708</v>
      </c>
      <c r="G188" s="220" t="s">
        <v>2658</v>
      </c>
      <c r="H188" s="221">
        <v>1</v>
      </c>
      <c r="I188" s="222"/>
      <c r="J188" s="223">
        <f>ROUND(I188*H188,2)</f>
        <v>0</v>
      </c>
      <c r="K188" s="219" t="s">
        <v>164</v>
      </c>
      <c r="L188" s="43"/>
      <c r="M188" s="224" t="s">
        <v>1</v>
      </c>
      <c r="N188" s="225" t="s">
        <v>43</v>
      </c>
      <c r="O188" s="90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2659</v>
      </c>
      <c r="AT188" s="228" t="s">
        <v>160</v>
      </c>
      <c r="AU188" s="228" t="s">
        <v>88</v>
      </c>
      <c r="AY188" s="16" t="s">
        <v>158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86</v>
      </c>
      <c r="BK188" s="229">
        <f>ROUND(I188*H188,2)</f>
        <v>0</v>
      </c>
      <c r="BL188" s="16" t="s">
        <v>2659</v>
      </c>
      <c r="BM188" s="228" t="s">
        <v>2709</v>
      </c>
    </row>
    <row r="189" s="2" customFormat="1">
      <c r="A189" s="37"/>
      <c r="B189" s="38"/>
      <c r="C189" s="39"/>
      <c r="D189" s="230" t="s">
        <v>167</v>
      </c>
      <c r="E189" s="39"/>
      <c r="F189" s="231" t="s">
        <v>2708</v>
      </c>
      <c r="G189" s="39"/>
      <c r="H189" s="39"/>
      <c r="I189" s="232"/>
      <c r="J189" s="39"/>
      <c r="K189" s="39"/>
      <c r="L189" s="43"/>
      <c r="M189" s="233"/>
      <c r="N189" s="234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167</v>
      </c>
      <c r="AU189" s="16" t="s">
        <v>88</v>
      </c>
    </row>
    <row r="190" s="2" customFormat="1" ht="16.5" customHeight="1">
      <c r="A190" s="37"/>
      <c r="B190" s="38"/>
      <c r="C190" s="217" t="s">
        <v>328</v>
      </c>
      <c r="D190" s="217" t="s">
        <v>160</v>
      </c>
      <c r="E190" s="218" t="s">
        <v>2710</v>
      </c>
      <c r="F190" s="219" t="s">
        <v>2711</v>
      </c>
      <c r="G190" s="220" t="s">
        <v>2658</v>
      </c>
      <c r="H190" s="221">
        <v>1</v>
      </c>
      <c r="I190" s="222"/>
      <c r="J190" s="223">
        <f>ROUND(I190*H190,2)</f>
        <v>0</v>
      </c>
      <c r="K190" s="219" t="s">
        <v>164</v>
      </c>
      <c r="L190" s="43"/>
      <c r="M190" s="224" t="s">
        <v>1</v>
      </c>
      <c r="N190" s="225" t="s">
        <v>43</v>
      </c>
      <c r="O190" s="90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8" t="s">
        <v>2659</v>
      </c>
      <c r="AT190" s="228" t="s">
        <v>160</v>
      </c>
      <c r="AU190" s="228" t="s">
        <v>88</v>
      </c>
      <c r="AY190" s="16" t="s">
        <v>158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6" t="s">
        <v>86</v>
      </c>
      <c r="BK190" s="229">
        <f>ROUND(I190*H190,2)</f>
        <v>0</v>
      </c>
      <c r="BL190" s="16" t="s">
        <v>2659</v>
      </c>
      <c r="BM190" s="228" t="s">
        <v>2712</v>
      </c>
    </row>
    <row r="191" s="2" customFormat="1">
      <c r="A191" s="37"/>
      <c r="B191" s="38"/>
      <c r="C191" s="39"/>
      <c r="D191" s="230" t="s">
        <v>167</v>
      </c>
      <c r="E191" s="39"/>
      <c r="F191" s="231" t="s">
        <v>2711</v>
      </c>
      <c r="G191" s="39"/>
      <c r="H191" s="39"/>
      <c r="I191" s="232"/>
      <c r="J191" s="39"/>
      <c r="K191" s="39"/>
      <c r="L191" s="43"/>
      <c r="M191" s="233"/>
      <c r="N191" s="234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167</v>
      </c>
      <c r="AU191" s="16" t="s">
        <v>88</v>
      </c>
    </row>
    <row r="192" s="2" customFormat="1" ht="16.5" customHeight="1">
      <c r="A192" s="37"/>
      <c r="B192" s="38"/>
      <c r="C192" s="217" t="s">
        <v>333</v>
      </c>
      <c r="D192" s="217" t="s">
        <v>160</v>
      </c>
      <c r="E192" s="218" t="s">
        <v>2713</v>
      </c>
      <c r="F192" s="219" t="s">
        <v>2714</v>
      </c>
      <c r="G192" s="220" t="s">
        <v>2658</v>
      </c>
      <c r="H192" s="221">
        <v>1</v>
      </c>
      <c r="I192" s="222"/>
      <c r="J192" s="223">
        <f>ROUND(I192*H192,2)</f>
        <v>0</v>
      </c>
      <c r="K192" s="219" t="s">
        <v>164</v>
      </c>
      <c r="L192" s="43"/>
      <c r="M192" s="224" t="s">
        <v>1</v>
      </c>
      <c r="N192" s="225" t="s">
        <v>43</v>
      </c>
      <c r="O192" s="90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8" t="s">
        <v>2659</v>
      </c>
      <c r="AT192" s="228" t="s">
        <v>160</v>
      </c>
      <c r="AU192" s="228" t="s">
        <v>88</v>
      </c>
      <c r="AY192" s="16" t="s">
        <v>158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6" t="s">
        <v>86</v>
      </c>
      <c r="BK192" s="229">
        <f>ROUND(I192*H192,2)</f>
        <v>0</v>
      </c>
      <c r="BL192" s="16" t="s">
        <v>2659</v>
      </c>
      <c r="BM192" s="228" t="s">
        <v>2715</v>
      </c>
    </row>
    <row r="193" s="2" customFormat="1">
      <c r="A193" s="37"/>
      <c r="B193" s="38"/>
      <c r="C193" s="39"/>
      <c r="D193" s="230" t="s">
        <v>167</v>
      </c>
      <c r="E193" s="39"/>
      <c r="F193" s="231" t="s">
        <v>2714</v>
      </c>
      <c r="G193" s="39"/>
      <c r="H193" s="39"/>
      <c r="I193" s="232"/>
      <c r="J193" s="39"/>
      <c r="K193" s="39"/>
      <c r="L193" s="43"/>
      <c r="M193" s="233"/>
      <c r="N193" s="234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167</v>
      </c>
      <c r="AU193" s="16" t="s">
        <v>88</v>
      </c>
    </row>
    <row r="194" s="2" customFormat="1" ht="16.5" customHeight="1">
      <c r="A194" s="37"/>
      <c r="B194" s="38"/>
      <c r="C194" s="217" t="s">
        <v>343</v>
      </c>
      <c r="D194" s="217" t="s">
        <v>160</v>
      </c>
      <c r="E194" s="218" t="s">
        <v>2716</v>
      </c>
      <c r="F194" s="219" t="s">
        <v>2717</v>
      </c>
      <c r="G194" s="220" t="s">
        <v>2718</v>
      </c>
      <c r="H194" s="221">
        <v>1</v>
      </c>
      <c r="I194" s="222"/>
      <c r="J194" s="223">
        <f>ROUND(I194*H194,2)</f>
        <v>0</v>
      </c>
      <c r="K194" s="219" t="s">
        <v>164</v>
      </c>
      <c r="L194" s="43"/>
      <c r="M194" s="224" t="s">
        <v>1</v>
      </c>
      <c r="N194" s="225" t="s">
        <v>43</v>
      </c>
      <c r="O194" s="90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8" t="s">
        <v>2659</v>
      </c>
      <c r="AT194" s="228" t="s">
        <v>160</v>
      </c>
      <c r="AU194" s="228" t="s">
        <v>88</v>
      </c>
      <c r="AY194" s="16" t="s">
        <v>158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6" t="s">
        <v>86</v>
      </c>
      <c r="BK194" s="229">
        <f>ROUND(I194*H194,2)</f>
        <v>0</v>
      </c>
      <c r="BL194" s="16" t="s">
        <v>2659</v>
      </c>
      <c r="BM194" s="228" t="s">
        <v>2719</v>
      </c>
    </row>
    <row r="195" s="2" customFormat="1">
      <c r="A195" s="37"/>
      <c r="B195" s="38"/>
      <c r="C195" s="39"/>
      <c r="D195" s="230" t="s">
        <v>167</v>
      </c>
      <c r="E195" s="39"/>
      <c r="F195" s="231" t="s">
        <v>2717</v>
      </c>
      <c r="G195" s="39"/>
      <c r="H195" s="39"/>
      <c r="I195" s="232"/>
      <c r="J195" s="39"/>
      <c r="K195" s="39"/>
      <c r="L195" s="43"/>
      <c r="M195" s="233"/>
      <c r="N195" s="234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167</v>
      </c>
      <c r="AU195" s="16" t="s">
        <v>88</v>
      </c>
    </row>
    <row r="196" s="2" customFormat="1">
      <c r="A196" s="37"/>
      <c r="B196" s="38"/>
      <c r="C196" s="39"/>
      <c r="D196" s="230" t="s">
        <v>368</v>
      </c>
      <c r="E196" s="39"/>
      <c r="F196" s="266" t="s">
        <v>2720</v>
      </c>
      <c r="G196" s="39"/>
      <c r="H196" s="39"/>
      <c r="I196" s="232"/>
      <c r="J196" s="39"/>
      <c r="K196" s="39"/>
      <c r="L196" s="43"/>
      <c r="M196" s="233"/>
      <c r="N196" s="234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368</v>
      </c>
      <c r="AU196" s="16" t="s">
        <v>88</v>
      </c>
    </row>
    <row r="197" s="12" customFormat="1" ht="22.8" customHeight="1">
      <c r="A197" s="12"/>
      <c r="B197" s="201"/>
      <c r="C197" s="202"/>
      <c r="D197" s="203" t="s">
        <v>77</v>
      </c>
      <c r="E197" s="215" t="s">
        <v>2721</v>
      </c>
      <c r="F197" s="215" t="s">
        <v>2722</v>
      </c>
      <c r="G197" s="202"/>
      <c r="H197" s="202"/>
      <c r="I197" s="205"/>
      <c r="J197" s="216">
        <f>BK197</f>
        <v>0</v>
      </c>
      <c r="K197" s="202"/>
      <c r="L197" s="207"/>
      <c r="M197" s="208"/>
      <c r="N197" s="209"/>
      <c r="O197" s="209"/>
      <c r="P197" s="210">
        <f>SUM(P198:P202)</f>
        <v>0</v>
      </c>
      <c r="Q197" s="209"/>
      <c r="R197" s="210">
        <f>SUM(R198:R202)</f>
        <v>0</v>
      </c>
      <c r="S197" s="209"/>
      <c r="T197" s="211">
        <f>SUM(T198:T202)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2" t="s">
        <v>188</v>
      </c>
      <c r="AT197" s="213" t="s">
        <v>77</v>
      </c>
      <c r="AU197" s="213" t="s">
        <v>86</v>
      </c>
      <c r="AY197" s="212" t="s">
        <v>158</v>
      </c>
      <c r="BK197" s="214">
        <f>SUM(BK198:BK202)</f>
        <v>0</v>
      </c>
    </row>
    <row r="198" s="2" customFormat="1" ht="16.5" customHeight="1">
      <c r="A198" s="37"/>
      <c r="B198" s="38"/>
      <c r="C198" s="217" t="s">
        <v>349</v>
      </c>
      <c r="D198" s="217" t="s">
        <v>160</v>
      </c>
      <c r="E198" s="218" t="s">
        <v>2723</v>
      </c>
      <c r="F198" s="219" t="s">
        <v>2724</v>
      </c>
      <c r="G198" s="220" t="s">
        <v>2658</v>
      </c>
      <c r="H198" s="221">
        <v>1</v>
      </c>
      <c r="I198" s="222"/>
      <c r="J198" s="223">
        <f>ROUND(I198*H198,2)</f>
        <v>0</v>
      </c>
      <c r="K198" s="219" t="s">
        <v>164</v>
      </c>
      <c r="L198" s="43"/>
      <c r="M198" s="224" t="s">
        <v>1</v>
      </c>
      <c r="N198" s="225" t="s">
        <v>43</v>
      </c>
      <c r="O198" s="90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2659</v>
      </c>
      <c r="AT198" s="228" t="s">
        <v>160</v>
      </c>
      <c r="AU198" s="228" t="s">
        <v>88</v>
      </c>
      <c r="AY198" s="16" t="s">
        <v>158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86</v>
      </c>
      <c r="BK198" s="229">
        <f>ROUND(I198*H198,2)</f>
        <v>0</v>
      </c>
      <c r="BL198" s="16" t="s">
        <v>2659</v>
      </c>
      <c r="BM198" s="228" t="s">
        <v>2725</v>
      </c>
    </row>
    <row r="199" s="2" customFormat="1">
      <c r="A199" s="37"/>
      <c r="B199" s="38"/>
      <c r="C199" s="39"/>
      <c r="D199" s="230" t="s">
        <v>167</v>
      </c>
      <c r="E199" s="39"/>
      <c r="F199" s="231" t="s">
        <v>2724</v>
      </c>
      <c r="G199" s="39"/>
      <c r="H199" s="39"/>
      <c r="I199" s="232"/>
      <c r="J199" s="39"/>
      <c r="K199" s="39"/>
      <c r="L199" s="43"/>
      <c r="M199" s="233"/>
      <c r="N199" s="234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167</v>
      </c>
      <c r="AU199" s="16" t="s">
        <v>88</v>
      </c>
    </row>
    <row r="200" s="2" customFormat="1" ht="16.5" customHeight="1">
      <c r="A200" s="37"/>
      <c r="B200" s="38"/>
      <c r="C200" s="217" t="s">
        <v>357</v>
      </c>
      <c r="D200" s="217" t="s">
        <v>160</v>
      </c>
      <c r="E200" s="218" t="s">
        <v>2726</v>
      </c>
      <c r="F200" s="219" t="s">
        <v>2727</v>
      </c>
      <c r="G200" s="220" t="s">
        <v>2658</v>
      </c>
      <c r="H200" s="221">
        <v>1</v>
      </c>
      <c r="I200" s="222"/>
      <c r="J200" s="223">
        <f>ROUND(I200*H200,2)</f>
        <v>0</v>
      </c>
      <c r="K200" s="219" t="s">
        <v>164</v>
      </c>
      <c r="L200" s="43"/>
      <c r="M200" s="224" t="s">
        <v>1</v>
      </c>
      <c r="N200" s="225" t="s">
        <v>43</v>
      </c>
      <c r="O200" s="90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8" t="s">
        <v>2659</v>
      </c>
      <c r="AT200" s="228" t="s">
        <v>160</v>
      </c>
      <c r="AU200" s="228" t="s">
        <v>88</v>
      </c>
      <c r="AY200" s="16" t="s">
        <v>158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6" t="s">
        <v>86</v>
      </c>
      <c r="BK200" s="229">
        <f>ROUND(I200*H200,2)</f>
        <v>0</v>
      </c>
      <c r="BL200" s="16" t="s">
        <v>2659</v>
      </c>
      <c r="BM200" s="228" t="s">
        <v>2728</v>
      </c>
    </row>
    <row r="201" s="2" customFormat="1">
      <c r="A201" s="37"/>
      <c r="B201" s="38"/>
      <c r="C201" s="39"/>
      <c r="D201" s="230" t="s">
        <v>167</v>
      </c>
      <c r="E201" s="39"/>
      <c r="F201" s="231" t="s">
        <v>2729</v>
      </c>
      <c r="G201" s="39"/>
      <c r="H201" s="39"/>
      <c r="I201" s="232"/>
      <c r="J201" s="39"/>
      <c r="K201" s="39"/>
      <c r="L201" s="43"/>
      <c r="M201" s="233"/>
      <c r="N201" s="234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167</v>
      </c>
      <c r="AU201" s="16" t="s">
        <v>88</v>
      </c>
    </row>
    <row r="202" s="2" customFormat="1">
      <c r="A202" s="37"/>
      <c r="B202" s="38"/>
      <c r="C202" s="39"/>
      <c r="D202" s="230" t="s">
        <v>368</v>
      </c>
      <c r="E202" s="39"/>
      <c r="F202" s="266" t="s">
        <v>2730</v>
      </c>
      <c r="G202" s="39"/>
      <c r="H202" s="39"/>
      <c r="I202" s="232"/>
      <c r="J202" s="39"/>
      <c r="K202" s="39"/>
      <c r="L202" s="43"/>
      <c r="M202" s="267"/>
      <c r="N202" s="268"/>
      <c r="O202" s="269"/>
      <c r="P202" s="269"/>
      <c r="Q202" s="269"/>
      <c r="R202" s="269"/>
      <c r="S202" s="269"/>
      <c r="T202" s="270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368</v>
      </c>
      <c r="AU202" s="16" t="s">
        <v>88</v>
      </c>
    </row>
    <row r="203" s="2" customFormat="1" ht="6.96" customHeight="1">
      <c r="A203" s="37"/>
      <c r="B203" s="65"/>
      <c r="C203" s="66"/>
      <c r="D203" s="66"/>
      <c r="E203" s="66"/>
      <c r="F203" s="66"/>
      <c r="G203" s="66"/>
      <c r="H203" s="66"/>
      <c r="I203" s="66"/>
      <c r="J203" s="66"/>
      <c r="K203" s="66"/>
      <c r="L203" s="43"/>
      <c r="M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</row>
  </sheetData>
  <sheetProtection sheet="1" autoFilter="0" formatColumns="0" formatRows="0" objects="1" scenarios="1" spinCount="100000" saltValue="wB7PTxArdsrQw65gKvcsgomWzD+mH6GDkY3P5L5WUSHuqOAb3tfQ3HczaEc79wdMvTYI8F5AyZIjU1ovLK7h4Q==" hashValue="Yq0/qtTbflJ62YUl4NnfB+NrxxcBIDT4A37+j6DQacMY7CtcyLi3ScT91tI9saID7+gRGYEBO6NKuiQktL1zGA==" algorithmName="SHA-512" password="CC35"/>
  <autoFilter ref="C121:K20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Tomanová Vlasta</dc:creator>
  <cp:lastModifiedBy>Tomanová Vlasta</cp:lastModifiedBy>
  <dcterms:created xsi:type="dcterms:W3CDTF">2021-02-12T12:23:58Z</dcterms:created>
  <dcterms:modified xsi:type="dcterms:W3CDTF">2021-02-12T12:24:18Z</dcterms:modified>
</cp:coreProperties>
</file>