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\\DISK_LARUMO\Zaloha_Jureka\2021\"/>
    </mc:Choice>
  </mc:AlternateContent>
  <bookViews>
    <workbookView xWindow="0" yWindow="0" windowWidth="0" windowHeight="0"/>
  </bookViews>
  <sheets>
    <sheet name="Rekapitulace stavby" sheetId="1" r:id="rId1"/>
    <sheet name="SO_01 - Stavební objekt 01" sheetId="2" r:id="rId2"/>
    <sheet name="SO_02 - Odvodňovací prvky...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'SO_01 - Stavební objekt 01'!$C$125:$K$272</definedName>
    <definedName name="_xlnm.Print_Area" localSheetId="1">'SO_01 - Stavební objekt 01'!$C$4:$J$76,'SO_01 - Stavební objekt 01'!$C$82:$J$107,'SO_01 - Stavební objekt 01'!$C$113:$K$272</definedName>
    <definedName name="_xlnm.Print_Titles" localSheetId="1">'SO_01 - Stavební objekt 01'!$125:$125</definedName>
    <definedName name="_xlnm._FilterDatabase" localSheetId="2" hidden="1">'SO_02 - Odvodňovací prvky...'!$C$117:$K$123</definedName>
    <definedName name="_xlnm.Print_Area" localSheetId="2">'SO_02 - Odvodňovací prvky...'!$C$4:$J$76,'SO_02 - Odvodňovací prvky...'!$C$82:$J$99,'SO_02 - Odvodňovací prvky...'!$C$105:$K$123</definedName>
    <definedName name="_xlnm.Print_Titles" localSheetId="2">'SO_02 - Odvodňovací prvky...'!$117:$117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123"/>
  <c r="BH123"/>
  <c r="BG123"/>
  <c r="BF123"/>
  <c r="T123"/>
  <c r="T122"/>
  <c r="R123"/>
  <c r="R122"/>
  <c r="P123"/>
  <c r="P122"/>
  <c r="BI120"/>
  <c r="BH120"/>
  <c r="BG120"/>
  <c r="BF120"/>
  <c r="T120"/>
  <c r="T119"/>
  <c r="T118"/>
  <c r="R120"/>
  <c r="R119"/>
  <c r="R118"/>
  <c r="P120"/>
  <c r="P119"/>
  <c r="P118"/>
  <c i="1" r="AU96"/>
  <c i="3" r="F112"/>
  <c r="E110"/>
  <c r="F89"/>
  <c r="E87"/>
  <c r="J24"/>
  <c r="E24"/>
  <c r="J115"/>
  <c r="J23"/>
  <c r="J21"/>
  <c r="E21"/>
  <c r="J114"/>
  <c r="J20"/>
  <c r="J18"/>
  <c r="E18"/>
  <c r="F92"/>
  <c r="J17"/>
  <c r="J15"/>
  <c r="E15"/>
  <c r="F114"/>
  <c r="J14"/>
  <c r="J12"/>
  <c r="J112"/>
  <c r="E7"/>
  <c r="E85"/>
  <c i="2" r="J37"/>
  <c r="J36"/>
  <c i="1" r="AY95"/>
  <c i="2" r="J35"/>
  <c i="1" r="AX95"/>
  <c i="2" r="BI272"/>
  <c r="BH272"/>
  <c r="BG272"/>
  <c r="BF272"/>
  <c r="T272"/>
  <c r="R272"/>
  <c r="P272"/>
  <c r="BI271"/>
  <c r="BH271"/>
  <c r="BG271"/>
  <c r="BF271"/>
  <c r="T271"/>
  <c r="R271"/>
  <c r="P271"/>
  <c r="BI270"/>
  <c r="BH270"/>
  <c r="BG270"/>
  <c r="BF270"/>
  <c r="T270"/>
  <c r="R270"/>
  <c r="P270"/>
  <c r="BI269"/>
  <c r="BH269"/>
  <c r="BG269"/>
  <c r="BF269"/>
  <c r="T269"/>
  <c r="R269"/>
  <c r="P269"/>
  <c r="BI268"/>
  <c r="BH268"/>
  <c r="BG268"/>
  <c r="BF268"/>
  <c r="T268"/>
  <c r="R268"/>
  <c r="P268"/>
  <c r="BI267"/>
  <c r="BH267"/>
  <c r="BG267"/>
  <c r="BF267"/>
  <c r="T267"/>
  <c r="R267"/>
  <c r="P267"/>
  <c r="BI265"/>
  <c r="BH265"/>
  <c r="BG265"/>
  <c r="BF265"/>
  <c r="T265"/>
  <c r="R265"/>
  <c r="P265"/>
  <c r="BI264"/>
  <c r="BH264"/>
  <c r="BG264"/>
  <c r="BF264"/>
  <c r="T264"/>
  <c r="R264"/>
  <c r="P264"/>
  <c r="BI262"/>
  <c r="BH262"/>
  <c r="BG262"/>
  <c r="BF262"/>
  <c r="T262"/>
  <c r="R262"/>
  <c r="P262"/>
  <c r="BI261"/>
  <c r="BH261"/>
  <c r="BG261"/>
  <c r="BF261"/>
  <c r="T261"/>
  <c r="R261"/>
  <c r="P261"/>
  <c r="BI260"/>
  <c r="BH260"/>
  <c r="BG260"/>
  <c r="BF260"/>
  <c r="T260"/>
  <c r="R260"/>
  <c r="P260"/>
  <c r="BI259"/>
  <c r="BH259"/>
  <c r="BG259"/>
  <c r="BF259"/>
  <c r="T259"/>
  <c r="R259"/>
  <c r="P259"/>
  <c r="BI257"/>
  <c r="BH257"/>
  <c r="BG257"/>
  <c r="BF257"/>
  <c r="T257"/>
  <c r="T256"/>
  <c r="R257"/>
  <c r="R256"/>
  <c r="P257"/>
  <c r="P256"/>
  <c r="BI255"/>
  <c r="BH255"/>
  <c r="BG255"/>
  <c r="BF255"/>
  <c r="T255"/>
  <c r="R255"/>
  <c r="P255"/>
  <c r="BI253"/>
  <c r="BH253"/>
  <c r="BG253"/>
  <c r="BF253"/>
  <c r="T253"/>
  <c r="R253"/>
  <c r="P253"/>
  <c r="BI252"/>
  <c r="BH252"/>
  <c r="BG252"/>
  <c r="BF252"/>
  <c r="T252"/>
  <c r="R252"/>
  <c r="P252"/>
  <c r="BI250"/>
  <c r="BH250"/>
  <c r="BG250"/>
  <c r="BF250"/>
  <c r="T250"/>
  <c r="R250"/>
  <c r="P250"/>
  <c r="BI249"/>
  <c r="BH249"/>
  <c r="BG249"/>
  <c r="BF249"/>
  <c r="T249"/>
  <c r="R249"/>
  <c r="P249"/>
  <c r="BI248"/>
  <c r="BH248"/>
  <c r="BG248"/>
  <c r="BF248"/>
  <c r="T248"/>
  <c r="R248"/>
  <c r="P248"/>
  <c r="BI247"/>
  <c r="BH247"/>
  <c r="BG247"/>
  <c r="BF247"/>
  <c r="T247"/>
  <c r="R247"/>
  <c r="P247"/>
  <c r="BI243"/>
  <c r="BH243"/>
  <c r="BG243"/>
  <c r="BF243"/>
  <c r="T243"/>
  <c r="R243"/>
  <c r="P243"/>
  <c r="BI242"/>
  <c r="BH242"/>
  <c r="BG242"/>
  <c r="BF242"/>
  <c r="T242"/>
  <c r="R242"/>
  <c r="P242"/>
  <c r="BI241"/>
  <c r="BH241"/>
  <c r="BG241"/>
  <c r="BF241"/>
  <c r="T241"/>
  <c r="R241"/>
  <c r="P241"/>
  <c r="BI240"/>
  <c r="BH240"/>
  <c r="BG240"/>
  <c r="BF240"/>
  <c r="T240"/>
  <c r="R240"/>
  <c r="P240"/>
  <c r="BI237"/>
  <c r="BH237"/>
  <c r="BG237"/>
  <c r="BF237"/>
  <c r="T237"/>
  <c r="R237"/>
  <c r="P237"/>
  <c r="BI236"/>
  <c r="BH236"/>
  <c r="BG236"/>
  <c r="BF236"/>
  <c r="T236"/>
  <c r="R236"/>
  <c r="P236"/>
  <c r="BI233"/>
  <c r="BH233"/>
  <c r="BG233"/>
  <c r="BF233"/>
  <c r="T233"/>
  <c r="R233"/>
  <c r="P233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8"/>
  <c r="BH228"/>
  <c r="BG228"/>
  <c r="BF228"/>
  <c r="T228"/>
  <c r="R228"/>
  <c r="P228"/>
  <c r="BI224"/>
  <c r="BH224"/>
  <c r="BG224"/>
  <c r="BF224"/>
  <c r="T224"/>
  <c r="T223"/>
  <c r="R224"/>
  <c r="R223"/>
  <c r="P224"/>
  <c r="P223"/>
  <c r="BI222"/>
  <c r="BH222"/>
  <c r="BG222"/>
  <c r="BF222"/>
  <c r="T222"/>
  <c r="R222"/>
  <c r="P222"/>
  <c r="BI221"/>
  <c r="BH221"/>
  <c r="BG221"/>
  <c r="BF221"/>
  <c r="T221"/>
  <c r="R221"/>
  <c r="P221"/>
  <c r="BI217"/>
  <c r="BH217"/>
  <c r="BG217"/>
  <c r="BF217"/>
  <c r="T217"/>
  <c r="R217"/>
  <c r="P217"/>
  <c r="BI216"/>
  <c r="BH216"/>
  <c r="BG216"/>
  <c r="BF216"/>
  <c r="T216"/>
  <c r="R216"/>
  <c r="P216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6"/>
  <c r="BH206"/>
  <c r="BG206"/>
  <c r="BF206"/>
  <c r="T206"/>
  <c r="R206"/>
  <c r="P206"/>
  <c r="BI205"/>
  <c r="BH205"/>
  <c r="BG205"/>
  <c r="BF205"/>
  <c r="T205"/>
  <c r="R205"/>
  <c r="P205"/>
  <c r="BI198"/>
  <c r="BH198"/>
  <c r="BG198"/>
  <c r="BF198"/>
  <c r="T198"/>
  <c r="R198"/>
  <c r="P198"/>
  <c r="BI197"/>
  <c r="BH197"/>
  <c r="BG197"/>
  <c r="BF197"/>
  <c r="T197"/>
  <c r="R197"/>
  <c r="P197"/>
  <c r="BI195"/>
  <c r="BH195"/>
  <c r="BG195"/>
  <c r="BF195"/>
  <c r="T195"/>
  <c r="R195"/>
  <c r="P195"/>
  <c r="BI188"/>
  <c r="BH188"/>
  <c r="BG188"/>
  <c r="BF188"/>
  <c r="T188"/>
  <c r="R188"/>
  <c r="P188"/>
  <c r="BI186"/>
  <c r="BH186"/>
  <c r="BG186"/>
  <c r="BF186"/>
  <c r="T186"/>
  <c r="R186"/>
  <c r="P186"/>
  <c r="BI182"/>
  <c r="BH182"/>
  <c r="BG182"/>
  <c r="BF182"/>
  <c r="T182"/>
  <c r="R182"/>
  <c r="P182"/>
  <c r="BI181"/>
  <c r="BH181"/>
  <c r="BG181"/>
  <c r="BF181"/>
  <c r="T181"/>
  <c r="R181"/>
  <c r="P181"/>
  <c r="BI175"/>
  <c r="BH175"/>
  <c r="BG175"/>
  <c r="BF175"/>
  <c r="T175"/>
  <c r="R175"/>
  <c r="P175"/>
  <c r="BI169"/>
  <c r="BH169"/>
  <c r="BG169"/>
  <c r="BF169"/>
  <c r="T169"/>
  <c r="R169"/>
  <c r="P169"/>
  <c r="BI168"/>
  <c r="BH168"/>
  <c r="BG168"/>
  <c r="BF168"/>
  <c r="T168"/>
  <c r="R168"/>
  <c r="P168"/>
  <c r="BI167"/>
  <c r="BH167"/>
  <c r="BG167"/>
  <c r="BF167"/>
  <c r="T167"/>
  <c r="R167"/>
  <c r="P167"/>
  <c r="BI163"/>
  <c r="BH163"/>
  <c r="BG163"/>
  <c r="BF163"/>
  <c r="T163"/>
  <c r="R163"/>
  <c r="P163"/>
  <c r="BI160"/>
  <c r="BH160"/>
  <c r="BG160"/>
  <c r="BF160"/>
  <c r="T160"/>
  <c r="R160"/>
  <c r="P160"/>
  <c r="BI159"/>
  <c r="BH159"/>
  <c r="BG159"/>
  <c r="BF159"/>
  <c r="T159"/>
  <c r="R159"/>
  <c r="P159"/>
  <c r="BI156"/>
  <c r="BH156"/>
  <c r="BG156"/>
  <c r="BF156"/>
  <c r="T156"/>
  <c r="R156"/>
  <c r="P156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6"/>
  <c r="BH146"/>
  <c r="BG146"/>
  <c r="BF146"/>
  <c r="T146"/>
  <c r="R146"/>
  <c r="P146"/>
  <c r="BI143"/>
  <c r="BH143"/>
  <c r="BG143"/>
  <c r="BF143"/>
  <c r="T143"/>
  <c r="R143"/>
  <c r="P143"/>
  <c r="BI142"/>
  <c r="BH142"/>
  <c r="BG142"/>
  <c r="BF142"/>
  <c r="T142"/>
  <c r="R142"/>
  <c r="P142"/>
  <c r="BI139"/>
  <c r="BH139"/>
  <c r="BG139"/>
  <c r="BF139"/>
  <c r="T139"/>
  <c r="R139"/>
  <c r="P139"/>
  <c r="BI129"/>
  <c r="BH129"/>
  <c r="BG129"/>
  <c r="BF129"/>
  <c r="T129"/>
  <c r="R129"/>
  <c r="P129"/>
  <c r="BI128"/>
  <c r="BH128"/>
  <c r="BG128"/>
  <c r="BF128"/>
  <c r="T128"/>
  <c r="R128"/>
  <c r="P128"/>
  <c r="F120"/>
  <c r="E118"/>
  <c r="F89"/>
  <c r="E87"/>
  <c r="J24"/>
  <c r="E24"/>
  <c r="J123"/>
  <c r="J23"/>
  <c r="J21"/>
  <c r="E21"/>
  <c r="J122"/>
  <c r="J20"/>
  <c r="J18"/>
  <c r="E18"/>
  <c r="F123"/>
  <c r="J17"/>
  <c r="J15"/>
  <c r="E15"/>
  <c r="F122"/>
  <c r="J14"/>
  <c r="J12"/>
  <c r="J89"/>
  <c r="E7"/>
  <c r="E116"/>
  <c i="1" r="L90"/>
  <c r="AM90"/>
  <c r="AM89"/>
  <c r="L89"/>
  <c r="AM87"/>
  <c r="L87"/>
  <c r="L85"/>
  <c r="L84"/>
  <c i="3" r="J123"/>
  <c r="BK120"/>
  <c i="2" r="BK270"/>
  <c r="BK268"/>
  <c r="BK267"/>
  <c r="BK264"/>
  <c r="BK262"/>
  <c r="J261"/>
  <c r="BK259"/>
  <c r="J249"/>
  <c r="J247"/>
  <c r="BK242"/>
  <c r="BK233"/>
  <c r="BK232"/>
  <c r="J229"/>
  <c r="J228"/>
  <c r="BK222"/>
  <c r="BK212"/>
  <c r="BK211"/>
  <c r="BK205"/>
  <c r="BK197"/>
  <c r="BK188"/>
  <c r="BK186"/>
  <c r="J181"/>
  <c r="BK175"/>
  <c r="J160"/>
  <c r="J156"/>
  <c r="J153"/>
  <c r="BK152"/>
  <c r="BK151"/>
  <c r="BK150"/>
  <c r="J146"/>
  <c r="BK143"/>
  <c r="BK142"/>
  <c r="J129"/>
  <c i="3" r="BK123"/>
  <c r="J120"/>
  <c i="2" r="BK271"/>
  <c r="J270"/>
  <c r="J269"/>
  <c r="J268"/>
  <c r="BK260"/>
  <c r="BK255"/>
  <c r="J253"/>
  <c r="BK252"/>
  <c r="BK250"/>
  <c r="BK249"/>
  <c r="BK248"/>
  <c r="J243"/>
  <c r="J241"/>
  <c r="BK236"/>
  <c r="J232"/>
  <c r="BK231"/>
  <c r="J224"/>
  <c r="J221"/>
  <c r="J217"/>
  <c r="J216"/>
  <c r="J210"/>
  <c r="BK206"/>
  <c r="J205"/>
  <c r="BK198"/>
  <c r="J197"/>
  <c r="BK195"/>
  <c r="J188"/>
  <c r="J169"/>
  <c r="BK168"/>
  <c r="BK163"/>
  <c r="BK159"/>
  <c r="J152"/>
  <c r="BK149"/>
  <c r="J142"/>
  <c r="BK129"/>
  <c r="J128"/>
  <c r="BK269"/>
  <c r="BK265"/>
  <c r="J262"/>
  <c r="BK261"/>
  <c r="J259"/>
  <c r="J257"/>
  <c r="BK253"/>
  <c r="J250"/>
  <c r="J248"/>
  <c r="BK247"/>
  <c r="BK243"/>
  <c r="BK240"/>
  <c r="J237"/>
  <c r="J233"/>
  <c r="J231"/>
  <c r="J230"/>
  <c r="BK229"/>
  <c r="BK228"/>
  <c r="BK224"/>
  <c r="BK221"/>
  <c r="BK182"/>
  <c r="J167"/>
  <c r="J163"/>
  <c r="BK160"/>
  <c r="J159"/>
  <c r="BK156"/>
  <c r="J150"/>
  <c r="J149"/>
  <c r="BK146"/>
  <c r="J139"/>
  <c r="BK128"/>
  <c i="1" r="AS94"/>
  <c i="2" r="BK272"/>
  <c r="J272"/>
  <c r="J271"/>
  <c r="J267"/>
  <c r="J265"/>
  <c r="J264"/>
  <c r="J260"/>
  <c r="BK257"/>
  <c r="J255"/>
  <c r="J252"/>
  <c r="J242"/>
  <c r="BK241"/>
  <c r="J240"/>
  <c r="BK237"/>
  <c r="J236"/>
  <c r="BK230"/>
  <c r="J222"/>
  <c r="BK217"/>
  <c r="BK216"/>
  <c r="J212"/>
  <c r="J211"/>
  <c r="BK210"/>
  <c r="J206"/>
  <c r="J198"/>
  <c r="J195"/>
  <c r="J186"/>
  <c r="J182"/>
  <c r="BK181"/>
  <c r="J175"/>
  <c r="BK169"/>
  <c r="J168"/>
  <c r="BK167"/>
  <c r="BK153"/>
  <c r="J151"/>
  <c r="J143"/>
  <c r="BK139"/>
  <c l="1" r="BK258"/>
  <c r="J258"/>
  <c r="J104"/>
  <c r="BK127"/>
  <c r="J127"/>
  <c r="J97"/>
  <c r="T127"/>
  <c r="R166"/>
  <c r="T166"/>
  <c r="R127"/>
  <c r="P166"/>
  <c r="P187"/>
  <c r="T187"/>
  <c r="P220"/>
  <c r="T220"/>
  <c r="P227"/>
  <c r="R227"/>
  <c r="R258"/>
  <c r="BK263"/>
  <c r="J263"/>
  <c r="J105"/>
  <c r="P263"/>
  <c r="T263"/>
  <c r="P266"/>
  <c r="T266"/>
  <c r="P127"/>
  <c r="BK166"/>
  <c r="J166"/>
  <c r="J98"/>
  <c r="BK187"/>
  <c r="J187"/>
  <c r="J99"/>
  <c r="R187"/>
  <c r="BK220"/>
  <c r="J220"/>
  <c r="J100"/>
  <c r="R220"/>
  <c r="BK227"/>
  <c r="J227"/>
  <c r="J102"/>
  <c r="T227"/>
  <c r="P258"/>
  <c r="T258"/>
  <c r="R263"/>
  <c r="BK266"/>
  <c r="J266"/>
  <c r="J106"/>
  <c r="R266"/>
  <c r="J91"/>
  <c r="BE128"/>
  <c r="BE146"/>
  <c r="BE149"/>
  <c r="BE151"/>
  <c r="BE156"/>
  <c r="BE159"/>
  <c r="BE188"/>
  <c r="BE195"/>
  <c r="BE198"/>
  <c r="BE211"/>
  <c r="BE230"/>
  <c r="BE242"/>
  <c r="BE248"/>
  <c r="BE255"/>
  <c r="BE261"/>
  <c r="BE268"/>
  <c r="BE269"/>
  <c r="BE271"/>
  <c r="BE272"/>
  <c r="E85"/>
  <c r="F91"/>
  <c r="J92"/>
  <c r="J120"/>
  <c r="BE142"/>
  <c r="BE152"/>
  <c r="BE167"/>
  <c r="BE168"/>
  <c r="BE169"/>
  <c r="BE175"/>
  <c r="BE186"/>
  <c r="BE197"/>
  <c r="BE205"/>
  <c r="BE206"/>
  <c r="BE212"/>
  <c r="BE216"/>
  <c r="BE222"/>
  <c r="BE224"/>
  <c r="BE231"/>
  <c r="BE232"/>
  <c r="BE241"/>
  <c r="BE267"/>
  <c r="BE270"/>
  <c i="3" r="F91"/>
  <c r="J91"/>
  <c r="E108"/>
  <c i="2" r="BE129"/>
  <c r="BE139"/>
  <c r="BE143"/>
  <c r="BE150"/>
  <c r="BE153"/>
  <c r="BE163"/>
  <c r="BE181"/>
  <c r="BE182"/>
  <c r="BE210"/>
  <c r="BE221"/>
  <c r="BE229"/>
  <c r="BE233"/>
  <c r="BE237"/>
  <c r="BE243"/>
  <c r="BE260"/>
  <c r="BE262"/>
  <c r="BE265"/>
  <c i="3" r="J89"/>
  <c r="J92"/>
  <c r="F115"/>
  <c r="BE120"/>
  <c r="BE123"/>
  <c i="2" r="F92"/>
  <c r="BE160"/>
  <c r="BE217"/>
  <c r="BE228"/>
  <c r="BE236"/>
  <c r="BE240"/>
  <c r="BE247"/>
  <c r="BE249"/>
  <c r="BE250"/>
  <c r="BE252"/>
  <c r="BE253"/>
  <c r="BE257"/>
  <c r="BE259"/>
  <c r="BE264"/>
  <c r="BK223"/>
  <c r="J223"/>
  <c r="J101"/>
  <c r="BK256"/>
  <c r="J256"/>
  <c r="J103"/>
  <c i="3" r="BK119"/>
  <c r="J119"/>
  <c r="J97"/>
  <c r="BK122"/>
  <c r="J122"/>
  <c r="J98"/>
  <c i="2" r="J34"/>
  <c i="1" r="AW95"/>
  <c i="3" r="F35"/>
  <c i="1" r="BB96"/>
  <c i="3" r="F37"/>
  <c i="1" r="BD96"/>
  <c i="2" r="F34"/>
  <c i="1" r="BA95"/>
  <c i="2" r="F35"/>
  <c i="1" r="BB95"/>
  <c i="3" r="J34"/>
  <c i="1" r="AW96"/>
  <c i="2" r="F36"/>
  <c i="1" r="BC95"/>
  <c i="2" r="F37"/>
  <c i="1" r="BD95"/>
  <c i="3" r="F34"/>
  <c i="1" r="BA96"/>
  <c i="3" r="F36"/>
  <c i="1" r="BC96"/>
  <c i="2" l="1" r="P126"/>
  <c i="1" r="AU95"/>
  <c i="2" r="T126"/>
  <c r="R126"/>
  <c r="BK126"/>
  <c r="J126"/>
  <c r="J96"/>
  <c i="3" r="BK118"/>
  <c r="J118"/>
  <c r="J96"/>
  <c i="1" r="AU94"/>
  <c r="BB94"/>
  <c r="W31"/>
  <c i="2" r="J33"/>
  <c i="1" r="AV95"/>
  <c r="AT95"/>
  <c r="BA94"/>
  <c r="W30"/>
  <c r="BC94"/>
  <c r="W32"/>
  <c i="3" r="F33"/>
  <c i="1" r="AZ96"/>
  <c r="BD94"/>
  <c r="W33"/>
  <c i="3" r="J33"/>
  <c i="1" r="AV96"/>
  <c r="AT96"/>
  <c i="2" r="F33"/>
  <c i="1" r="AZ95"/>
  <c l="1" r="AZ94"/>
  <c r="W29"/>
  <c r="AW94"/>
  <c r="AK30"/>
  <c r="AX94"/>
  <c i="2" r="J30"/>
  <c i="1" r="AG95"/>
  <c r="AN95"/>
  <c r="AY94"/>
  <c i="3" r="J30"/>
  <c i="1" r="AG96"/>
  <c r="AN96"/>
  <c i="2" l="1" r="J39"/>
  <c i="3" r="J39"/>
  <c i="1" r="AV94"/>
  <c r="AK29"/>
  <c r="AG94"/>
  <c r="AK26"/>
  <c l="1"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<sst xmlns="http://schemas.openxmlformats.org/spreadsheetml/2006/main">
  <si>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</si>
  <si>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</si>
  <si>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</si>
  <si>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</si>
  <si>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</si>
  <si>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{9ee2eb9b-40e7-4574-b343-7bcf419328ed}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</si>
  <si>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</si>
  <si>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</si>
  <si>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</si>
  <si>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</si>
  <si>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</si>
  <si>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</si>
  <si>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</si>
  <si>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</si>
  <si>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IMPORT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</si>
  <si>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</si>
  <si>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</si>
  <si>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opěrné stěny na hřbitově ve Staré Roli na p.p.č. 737_2, 1449_1, 741_5 - Výchozí</t>
  </si>
  <si>
    <t>KSO:</t>
  </si>
  <si>
    <t>CC-CZ:</t>
  </si>
  <si>
    <t>Místo:</t>
  </si>
  <si>
    <t xml:space="preserve"> </t>
  </si>
  <si>
    <t>Datum:</t>
  </si>
  <si>
    <t>26. 1. 2021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</si>
  <si>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</si>
  <si>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</si>
  <si>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</si>
  <si>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</si>
  <si>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</si>
  <si>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</si>
  <si>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</si>
  <si>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</si>
  <si>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</si>
  <si>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</si>
  <si>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</si>
  <si>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</si>
  <si>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</si>
  <si>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</si>
  <si>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</si>
  <si>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</si>
  <si>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</si>
  <si>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</si>
  <si>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</si>
  <si>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</si>
  <si>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</si>
  <si>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</si>
  <si>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</si>
  <si>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</si>
  <si>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</si>
  <si>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</si>
  <si>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</si>
  <si>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</si>
  <si>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</si>
  <si>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</si>
  <si>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</si>
  <si>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</si>
  <si>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</si>
  <si>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</si>
  <si>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</si>
  <si>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</si>
  <si>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</si>
  <si>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</si>
  <si>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</si>
  <si>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</si>
  <si>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</si>
  <si>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</si>
  <si>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</si>
  <si>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</si>
  <si>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</si>
  <si>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</si>
  <si>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</si>
  <si>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</si>
  <si>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</si>
  <si>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</si>
  <si>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</si>
  <si>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{00000000-0000-0000-0000-000000000000}</t>
  </si>
  <si>
    <t>/</t>
  </si>
  <si>
    <t>SO_01</t>
  </si>
  <si>
    <t>Stavební objekt 01</t>
  </si>
  <si>
    <t>STA</t>
  </si>
  <si>
    <t>1</t>
  </si>
  <si>
    <t>{5318fc84-4644-40f0-b837-9f1d93c320b1}</t>
  </si>
  <si>
    <t>2</t>
  </si>
  <si>
    <t>SO_02</t>
  </si>
  <si>
    <t>Odvodňovací prvky komunikace 02</t>
  </si>
  <si>
    <t>{89b3ced0-d3ce-4d85-8f9d-086853524fa0}</t>
  </si>
  <si>
    <t>KRYCÍ LIST SOUPISU PRACÍ</t>
  </si>
  <si>
    <t>Objekt:</t>
  </si>
  <si>
    <t>SO_01 - Stavební objekt 01</t>
  </si>
  <si>
    <t>REKAPITULACE ČLENĚNÍ SOUPISU PRACÍ</t>
  </si>
  <si>
    <t>Kód dílu - Popis</t>
  </si>
  <si>
    <t>Cena celkem [CZK]</t>
  </si>
  <si>
    <t>Náklady ze soupisu prací</t>
  </si>
  <si>
    <t>-1</t>
  </si>
  <si>
    <t>001 - Zemní práce</t>
  </si>
  <si>
    <t>002 - Základy</t>
  </si>
  <si>
    <t>003 - Svislé konstrukce</t>
  </si>
  <si>
    <t>004 - Vodorovné konstrukce</t>
  </si>
  <si>
    <t>005 - Komunikace</t>
  </si>
  <si>
    <t>009 - Ostatní konstrukce a práce</t>
  </si>
  <si>
    <t>099 - Přesun hmot HSV</t>
  </si>
  <si>
    <t>767 - Konstrukce zámečnické</t>
  </si>
  <si>
    <t>782 - Obklady z kamene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</si>
  <si>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</si>
  <si>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</si>
  <si>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</si>
  <si>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</si>
  <si>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</si>
  <si>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</si>
  <si>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</si>
  <si>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</si>
  <si>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</si>
  <si>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</si>
  <si>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</si>
  <si>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</si>
  <si>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</si>
  <si>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</si>
  <si>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001</t>
  </si>
  <si>
    <t>Zemní práce</t>
  </si>
  <si>
    <t>ROZPOCET</t>
  </si>
  <si>
    <t>20</t>
  </si>
  <si>
    <t>K</t>
  </si>
  <si>
    <t>122201102</t>
  </si>
  <si>
    <t>Odkopávky a prokopávky nezapažené v hornině tř. 3 objem do 1000 m3</t>
  </si>
  <si>
    <t>m3</t>
  </si>
  <si>
    <t>4</t>
  </si>
  <si>
    <t>22</t>
  </si>
  <si>
    <t>132201202</t>
  </si>
  <si>
    <t>Hloubení rýh š do 2000 mm v hornině tř. 3 objemu do 1000 m3</t>
  </si>
  <si>
    <t>6</t>
  </si>
  <si>
    <t>VV</t>
  </si>
  <si>
    <t>2,60*1,30*0,90</t>
  </si>
  <si>
    <t>5,80*1,30*0,90</t>
  </si>
  <si>
    <t>34,695*1,30*0,90</t>
  </si>
  <si>
    <t>2*5,79*0,60*0,90</t>
  </si>
  <si>
    <t>2,70*1,30*0,90</t>
  </si>
  <si>
    <t>4,035*1,30*0,90</t>
  </si>
  <si>
    <t>34,075*1,30*0,90</t>
  </si>
  <si>
    <t>3,255*1,30*0,90</t>
  </si>
  <si>
    <t>Součet</t>
  </si>
  <si>
    <t>24</t>
  </si>
  <si>
    <t>161101101</t>
  </si>
  <si>
    <t>Svislé přemístění výkopku z horniny tř. 1 až 4 hl výkopu do 2,5 m</t>
  </si>
  <si>
    <t>10</t>
  </si>
  <si>
    <t>931,173+108,23</t>
  </si>
  <si>
    <t>25</t>
  </si>
  <si>
    <t>162201152</t>
  </si>
  <si>
    <t>Vodorovné přemístění do 50 m výkopku z horniny tř. 5 až 7</t>
  </si>
  <si>
    <t>12</t>
  </si>
  <si>
    <t>26</t>
  </si>
  <si>
    <t>162701105</t>
  </si>
  <si>
    <t>Vodorovné přemístění do 10000 m výkopku z horniny tř. 1 až 4</t>
  </si>
  <si>
    <t>14</t>
  </si>
  <si>
    <t>931,173*0,50</t>
  </si>
  <si>
    <t>27</t>
  </si>
  <si>
    <t>162701109</t>
  </si>
  <si>
    <t>Příplatek k vodorovnému přemístění výkopku z horniny tř. 1 až 4 ZKD 1000 m přes 10000 m</t>
  </si>
  <si>
    <t>16</t>
  </si>
  <si>
    <t>465,587*9</t>
  </si>
  <si>
    <t>28</t>
  </si>
  <si>
    <t>167101102</t>
  </si>
  <si>
    <t>Nakládání výkopku z hornin tř. 1 až 4 přes 100 m3</t>
  </si>
  <si>
    <t>18</t>
  </si>
  <si>
    <t>29</t>
  </si>
  <si>
    <t>171201101</t>
  </si>
  <si>
    <t>Uložení sypaniny do násypů nezhutněných</t>
  </si>
  <si>
    <t>30</t>
  </si>
  <si>
    <t>171201201</t>
  </si>
  <si>
    <t>Uložení sypaniny na skládky</t>
  </si>
  <si>
    <t>31</t>
  </si>
  <si>
    <t>174101101</t>
  </si>
  <si>
    <t>Zásyp jam, šachet rýh nebo kolem objektů sypaninou se zhutněním povrstvách - na PS 97%</t>
  </si>
  <si>
    <t>32</t>
  </si>
  <si>
    <t>181101122</t>
  </si>
  <si>
    <t>Úprava pozemku s rozpojením, přehrnutím, urovnáním a přemístěním do 40 m tř 1 a 2</t>
  </si>
  <si>
    <t>(2,60+5,80+34,695+2*5,79+2,70+4,035+34,075+3,255)*2,0*0,20</t>
  </si>
  <si>
    <t>33</t>
  </si>
  <si>
    <t>180402111</t>
  </si>
  <si>
    <t>Založení parkového trávníku výsevem v rovině a ve svahu do 1:5</t>
  </si>
  <si>
    <t>m2</t>
  </si>
  <si>
    <t>(2,60+5,80+34,695+2*5,79+2,70+4,035+34,075+3,255)*2,0</t>
  </si>
  <si>
    <t>53</t>
  </si>
  <si>
    <t>001-PC01</t>
  </si>
  <si>
    <t>Poplatek za uložení na skládku</t>
  </si>
  <si>
    <t>t</t>
  </si>
  <si>
    <t>57</t>
  </si>
  <si>
    <t>M</t>
  </si>
  <si>
    <t>00572480</t>
  </si>
  <si>
    <t>Směs jetelotravní</t>
  </si>
  <si>
    <t>kg</t>
  </si>
  <si>
    <t>8</t>
  </si>
  <si>
    <t>197,48*0,035*1,03</t>
  </si>
  <si>
    <t>58</t>
  </si>
  <si>
    <t>58331289</t>
  </si>
  <si>
    <t>Lomová prosívka 0-22</t>
  </si>
  <si>
    <t>34</t>
  </si>
  <si>
    <t>465,587*1,8</t>
  </si>
  <si>
    <t>002</t>
  </si>
  <si>
    <t>Základy</t>
  </si>
  <si>
    <t>67</t>
  </si>
  <si>
    <t>261890132</t>
  </si>
  <si>
    <t>Vrty pro odvodňovací vrty do betonu průměru 100 mm</t>
  </si>
  <si>
    <t>kus</t>
  </si>
  <si>
    <t>1397332113</t>
  </si>
  <si>
    <t>274315224</t>
  </si>
  <si>
    <t>Základové pásy z betonu prostého C 16/20 - X0</t>
  </si>
  <si>
    <t>36</t>
  </si>
  <si>
    <t>35</t>
  </si>
  <si>
    <t>274322611</t>
  </si>
  <si>
    <t xml:space="preserve">Základové pasy ze ŽB odolného proti agresivnímu prostředí tř. C 30/37  - XC4, XF2, XA1, XD1</t>
  </si>
  <si>
    <t>38</t>
  </si>
  <si>
    <t>5,825*1,40*0,50</t>
  </si>
  <si>
    <t>2,60*1,40*0,50</t>
  </si>
  <si>
    <t>34,075*0,50*0,80</t>
  </si>
  <si>
    <t>6,99*0,50*0,80*2</t>
  </si>
  <si>
    <t>274351111</t>
  </si>
  <si>
    <t>Bednění základových pásů tradiční oboustranné</t>
  </si>
  <si>
    <t>40</t>
  </si>
  <si>
    <t>5,825*1,60</t>
  </si>
  <si>
    <t>2,60*1,60</t>
  </si>
  <si>
    <t>34,075*(0,80+0,40)</t>
  </si>
  <si>
    <t>6,99*0,80</t>
  </si>
  <si>
    <t>37</t>
  </si>
  <si>
    <t>274352119</t>
  </si>
  <si>
    <t>Odbednění základových pasů</t>
  </si>
  <si>
    <t>42</t>
  </si>
  <si>
    <t>273321611</t>
  </si>
  <si>
    <t>Základové desky ze ŽB tř. C 30/37 - XC4, XF2, XA1, XD1</t>
  </si>
  <si>
    <t>44</t>
  </si>
  <si>
    <t>34,075*2,40*0,40</t>
  </si>
  <si>
    <t>6,99*2,40*0,40*2</t>
  </si>
  <si>
    <t>62</t>
  </si>
  <si>
    <t>215901101</t>
  </si>
  <si>
    <t>Zhutnění podloží z hornin soudržných do 92% PS nebo nesoudržných sypkých I(d) do 0,8</t>
  </si>
  <si>
    <t>46</t>
  </si>
  <si>
    <t>003</t>
  </si>
  <si>
    <t>Svislé konstrukce</t>
  </si>
  <si>
    <t>311321815</t>
  </si>
  <si>
    <t>Nosná zeď ze ŽB pohledového tř. C 30/37 -XC4, XF2, XA1, XD1 - dle ČBS 03_2018</t>
  </si>
  <si>
    <t>50</t>
  </si>
  <si>
    <t>5,825*0,70*2,0</t>
  </si>
  <si>
    <t>2,60*0,70*2,00</t>
  </si>
  <si>
    <t>16,355*3,40*0,40</t>
  </si>
  <si>
    <t>17,705*3,70*0,40</t>
  </si>
  <si>
    <t>6,99*3,05*0,40*2</t>
  </si>
  <si>
    <t>94</t>
  </si>
  <si>
    <t>327122114</t>
  </si>
  <si>
    <t xml:space="preserve">Opěrné zdi samonosné  ze železobetonových dílců tvaru L se základem z betonu prostého přímé, výšky 1200 mm</t>
  </si>
  <si>
    <t>m</t>
  </si>
  <si>
    <t>CS ÚRS 2021 01</t>
  </si>
  <si>
    <t>80079846</t>
  </si>
  <si>
    <t>5,97*2</t>
  </si>
  <si>
    <t>39</t>
  </si>
  <si>
    <t>327361016</t>
  </si>
  <si>
    <t>Výztuž zdí a valů D nad 12 mm z betonářské oceli 10 505</t>
  </si>
  <si>
    <t>52</t>
  </si>
  <si>
    <t>327351211</t>
  </si>
  <si>
    <t>Bednění zdí a valů svislých i skloněných zřízení</t>
  </si>
  <si>
    <t>54</t>
  </si>
  <si>
    <t>5,825*2,0*2</t>
  </si>
  <si>
    <t>2,60*2,00*2</t>
  </si>
  <si>
    <t>16,355*3,40*2</t>
  </si>
  <si>
    <t>17,705*3,70*2</t>
  </si>
  <si>
    <t>6,99*3,05*2</t>
  </si>
  <si>
    <t>41</t>
  </si>
  <si>
    <t>327351221</t>
  </si>
  <si>
    <t>Bednění zdí a valů svislých i skloněných odstranění</t>
  </si>
  <si>
    <t>56</t>
  </si>
  <si>
    <t>43</t>
  </si>
  <si>
    <t>330321610</t>
  </si>
  <si>
    <t>Sloupy nebo pilíře ze ŽB tř. C 30/37</t>
  </si>
  <si>
    <t>2*0,60*0,60*5,95</t>
  </si>
  <si>
    <t>3*0,60*0,40*5,55</t>
  </si>
  <si>
    <t>68</t>
  </si>
  <si>
    <t>331351121</t>
  </si>
  <si>
    <t>Bednění hranatých sloupů a pilířů včetně vzepření průřezu pravoúhlého čtyřúhelníka výšky do 4 m, průřezu přes 0,08 do 0,16 m2 zřízení</t>
  </si>
  <si>
    <t>-1119727060</t>
  </si>
  <si>
    <t>69</t>
  </si>
  <si>
    <t>331351122</t>
  </si>
  <si>
    <t>Bednění hranatých sloupů a pilířů včetně vzepření průřezu pravoúhlého čtyřúhelníka výšky do 4 m, průřezu přes 0,08 do 0,16 m2 odstranění</t>
  </si>
  <si>
    <t>697414176</t>
  </si>
  <si>
    <t>317121116</t>
  </si>
  <si>
    <t>Osazení říms ze ŽB tvarovek - dílců krycích na volné zdi do 1 t</t>
  </si>
  <si>
    <t>64</t>
  </si>
  <si>
    <t>(2,60+5,80+34,695+2*5,79+2,70+4,035+34,075+6,99*2)/0,80</t>
  </si>
  <si>
    <t>5</t>
  </si>
  <si>
    <t>65</t>
  </si>
  <si>
    <t>59241200</t>
  </si>
  <si>
    <t>deska zákrytová průběžná betonová hladká přírodní 800x300x80mm</t>
  </si>
  <si>
    <t>462449964</t>
  </si>
  <si>
    <t>51</t>
  </si>
  <si>
    <t>311101211</t>
  </si>
  <si>
    <t>Vytvoření prostupů do 0,02 m2 ve zdech nosných osazených PVC DN 100 s geotextilií a zatěsněním</t>
  </si>
  <si>
    <t>34,0/2*0,50</t>
  </si>
  <si>
    <t>004</t>
  </si>
  <si>
    <t>Vodorovné konstrukce</t>
  </si>
  <si>
    <t>451317777</t>
  </si>
  <si>
    <t>Podklad nebo lože pod dlažbu vodorovný nebo do sklonu 1:5 z betonu prostého tl do 100 mm</t>
  </si>
  <si>
    <t>72</t>
  </si>
  <si>
    <t>93</t>
  </si>
  <si>
    <t>434191433</t>
  </si>
  <si>
    <t xml:space="preserve">Osazování schodišťových stupňů kamenných  s vyspárováním styčných spár, s provizorním dřevěným zábradlím a dočasným zakrytím stupnic prkny současně při zdění, rovných, kosých nebo vřetenových oboustranně zazděných, stupňů pemrlovaných nebo ostatních</t>
  </si>
  <si>
    <t>-613215863</t>
  </si>
  <si>
    <t>005</t>
  </si>
  <si>
    <t>Komunikace</t>
  </si>
  <si>
    <t>61</t>
  </si>
  <si>
    <t>597761121</t>
  </si>
  <si>
    <t>Rigol dlážděný z betonových desek do lože ze štěrkopísku tl 100 mm</t>
  </si>
  <si>
    <t>74</t>
  </si>
  <si>
    <t>35,0*1,2</t>
  </si>
  <si>
    <t>009</t>
  </si>
  <si>
    <t>Ostatní konstrukce a práce</t>
  </si>
  <si>
    <t>78</t>
  </si>
  <si>
    <t>009-PC02</t>
  </si>
  <si>
    <t>Obednění ohroženého stromu</t>
  </si>
  <si>
    <t>1770302081</t>
  </si>
  <si>
    <t>79</t>
  </si>
  <si>
    <t>009-PC03</t>
  </si>
  <si>
    <t>Zakrytí pásu podél staveniště</t>
  </si>
  <si>
    <t>-1271154252</t>
  </si>
  <si>
    <t>80</t>
  </si>
  <si>
    <t>949101112</t>
  </si>
  <si>
    <t xml:space="preserve">Lešení pomocné pracovní pro objekty pozemních staveb  pro zatížení do 150 kg/m2, o výšce lešeňové podlahy přes 1,9 do 3,5 m</t>
  </si>
  <si>
    <t>-1684026069</t>
  </si>
  <si>
    <t>81</t>
  </si>
  <si>
    <t>953312122</t>
  </si>
  <si>
    <t xml:space="preserve">Vložky svislé do dilatačních spár z polystyrenových desek  extrudovaných včetně dodání a osazení, v jakémkoliv zdivu přes 10 do 20 mm</t>
  </si>
  <si>
    <t>255004031</t>
  </si>
  <si>
    <t>962022491</t>
  </si>
  <si>
    <t>Bourání zdiva nadzákladového kamenného na MC</t>
  </si>
  <si>
    <t>76</t>
  </si>
  <si>
    <t>963023612</t>
  </si>
  <si>
    <t>Demontáž schodišťových stupňů ze zdi kamenné oboustranně</t>
  </si>
  <si>
    <t>10*2,405</t>
  </si>
  <si>
    <t>87</t>
  </si>
  <si>
    <t>782333811</t>
  </si>
  <si>
    <t>Demontáž obkladů sloupů z kamene k dalšímu použití z tvrdých kamenů kladených do malty</t>
  </si>
  <si>
    <t>-1524261538</t>
  </si>
  <si>
    <t>3</t>
  </si>
  <si>
    <t>965024131</t>
  </si>
  <si>
    <t>Demontáž kamenné podesty pl přes 1 m2</t>
  </si>
  <si>
    <t>2,50*2,50</t>
  </si>
  <si>
    <t>70</t>
  </si>
  <si>
    <t>009-PC01</t>
  </si>
  <si>
    <t>Exhumace hrobů - zajistí majitel hřbitova</t>
  </si>
  <si>
    <t>-827107900</t>
  </si>
  <si>
    <t>71</t>
  </si>
  <si>
    <t>966072811</t>
  </si>
  <si>
    <t>Rozebrání oplocení z dílců rámových na ocelové sloupky, výšky přes 1 do 2 m</t>
  </si>
  <si>
    <t>187197568</t>
  </si>
  <si>
    <t>966073811</t>
  </si>
  <si>
    <t>Rozebrání vrat a vrátek k oplocení plochy jednotlivě přes 2 do 6 m2</t>
  </si>
  <si>
    <t>-171798679</t>
  </si>
  <si>
    <t>979054442</t>
  </si>
  <si>
    <t>Očištění demontovaných kamenných stupňů a desek s původním spárováním z MC</t>
  </si>
  <si>
    <t>88</t>
  </si>
  <si>
    <t>24,05*0,30</t>
  </si>
  <si>
    <t>6,25</t>
  </si>
  <si>
    <t>17</t>
  </si>
  <si>
    <t>979086112</t>
  </si>
  <si>
    <t>Nakládání nebo překládání suti a vybouraných hmot</t>
  </si>
  <si>
    <t>98</t>
  </si>
  <si>
    <t>60</t>
  </si>
  <si>
    <t>931992121</t>
  </si>
  <si>
    <t>Výplň dilatačních spár z extrudovaného polystyrénu tl 20 mm</t>
  </si>
  <si>
    <t>110</t>
  </si>
  <si>
    <t>75</t>
  </si>
  <si>
    <t>997013111</t>
  </si>
  <si>
    <t xml:space="preserve">Vnitrostaveništní doprava suti a vybouraných hmot  vodorovně do 50 m svisle s použitím mechanizace pro budovy a haly výšky do 6 m</t>
  </si>
  <si>
    <t>1786955020</t>
  </si>
  <si>
    <t>997013219</t>
  </si>
  <si>
    <t xml:space="preserve">Vnitrostaveništní doprava suti a vybouraných hmot  vodorovně do 50 m Příplatek k cenám -3111 až -3217 za zvětšenou vodorovnou dopravu přes vymezenou dopravní vzdálenost za každých dalších i započatých 10 m</t>
  </si>
  <si>
    <t>1515247848</t>
  </si>
  <si>
    <t>424,168*3</t>
  </si>
  <si>
    <t>73</t>
  </si>
  <si>
    <t>997013501</t>
  </si>
  <si>
    <t xml:space="preserve">Odvoz suti a vybouraných hmot na skládku nebo meziskládku  se složením, na vzdálenost do 1 km</t>
  </si>
  <si>
    <t>1869349015</t>
  </si>
  <si>
    <t>997013509</t>
  </si>
  <si>
    <t xml:space="preserve">Odvoz suti a vybouraných hmot na skládku nebo meziskládku  se složením, na vzdálenost Příplatek k ceně za každý další i započatý 1 km přes 1 km</t>
  </si>
  <si>
    <t>-1649032551</t>
  </si>
  <si>
    <t>424,168*19</t>
  </si>
  <si>
    <t>77</t>
  </si>
  <si>
    <t>997013655</t>
  </si>
  <si>
    <t>Poplatek za uložení stavebního odpadu na skládce (skládkovné) zeminy a kamení zatříděného do Katalogu odpadů pod kódem 17 05 04</t>
  </si>
  <si>
    <t>-1080208420</t>
  </si>
  <si>
    <t>099</t>
  </si>
  <si>
    <t>Přesun hmot HSV</t>
  </si>
  <si>
    <t>82</t>
  </si>
  <si>
    <t>998232110</t>
  </si>
  <si>
    <t xml:space="preserve">Přesun hmot pro oplocení  se svislou nosnou konstrukcí zděnou z cihel, tvárnic, bloků, popř. kovovou nebo dřevěnou vodorovná dopravní vzdálenost do 50 m, pro oplocení výšky do 3 m</t>
  </si>
  <si>
    <t>-719692622</t>
  </si>
  <si>
    <t>767</t>
  </si>
  <si>
    <t>Konstrukce zámečnické</t>
  </si>
  <si>
    <t>85</t>
  </si>
  <si>
    <t>767-PC01</t>
  </si>
  <si>
    <t>Repase plotu i brány, protikorozní nátěr, doplňující kotvení do hlavy opěrné stěny a sloupů</t>
  </si>
  <si>
    <t>770316840</t>
  </si>
  <si>
    <t>11</t>
  </si>
  <si>
    <t>998767201</t>
  </si>
  <si>
    <t>Přesun hmot pro zámečnické konstrukce v objektech v do 6 m</t>
  </si>
  <si>
    <t>%</t>
  </si>
  <si>
    <t>118</t>
  </si>
  <si>
    <t>83</t>
  </si>
  <si>
    <t>348941112</t>
  </si>
  <si>
    <t xml:space="preserve">Osazování rámového oplocení  na cementovou maltu min. MC-10, bez spárování, do zděných nebo betonových sloupků, výška rámu přes 1500 do 2500 mm</t>
  </si>
  <si>
    <t>1987480360</t>
  </si>
  <si>
    <t>84</t>
  </si>
  <si>
    <t>348101130</t>
  </si>
  <si>
    <t>Osazení vrat nebo vrátek k oplocení na sloupky zděné nebo betonové, plochy jednotlivě přes 4 do 6 m2</t>
  </si>
  <si>
    <t>-505613120</t>
  </si>
  <si>
    <t>782</t>
  </si>
  <si>
    <t>Obklady z kamene</t>
  </si>
  <si>
    <t>86</t>
  </si>
  <si>
    <t>782331313</t>
  </si>
  <si>
    <t>Montáž obkladů sloupů z tvrdých kamenů kladených do malty z nepravidelných desek s řezanými stranami tl. přes 30 do 50 mm</t>
  </si>
  <si>
    <t>1204792135</t>
  </si>
  <si>
    <t>998782201</t>
  </si>
  <si>
    <t>Přesun hmot pro obklady kamenné v objektech v do 6 m</t>
  </si>
  <si>
    <t>126</t>
  </si>
  <si>
    <t>VRN</t>
  </si>
  <si>
    <t>Vedlejší rozpočtové náklady</t>
  </si>
  <si>
    <t>55</t>
  </si>
  <si>
    <t>ON-01</t>
  </si>
  <si>
    <t>Zařízení staveniště</t>
  </si>
  <si>
    <t>soubor</t>
  </si>
  <si>
    <t>128</t>
  </si>
  <si>
    <t>ON-02</t>
  </si>
  <si>
    <t>Staveništní oplocení</t>
  </si>
  <si>
    <t>1326682731</t>
  </si>
  <si>
    <t>89</t>
  </si>
  <si>
    <t>ON-03</t>
  </si>
  <si>
    <t>Dopravní opatření</t>
  </si>
  <si>
    <t>-139827414</t>
  </si>
  <si>
    <t>90</t>
  </si>
  <si>
    <t>ON-04</t>
  </si>
  <si>
    <t>Ztížené podmínky provádění</t>
  </si>
  <si>
    <t>1876854329</t>
  </si>
  <si>
    <t>91</t>
  </si>
  <si>
    <t>ON-05</t>
  </si>
  <si>
    <t>Projekt skutečného provedení</t>
  </si>
  <si>
    <t>-1662535459</t>
  </si>
  <si>
    <t>92</t>
  </si>
  <si>
    <t>ON-06</t>
  </si>
  <si>
    <t>Geodetické práce pro potřeby stavby</t>
  </si>
  <si>
    <t>801724067</t>
  </si>
  <si>
    <t>SO_02 - Odvodňovací prvky komunikace 02</t>
  </si>
  <si>
    <t>129103101</t>
  </si>
  <si>
    <t>Vyčištění obnovení rigolu</t>
  </si>
  <si>
    <t>42,0*1,0*0,50</t>
  </si>
  <si>
    <t>66</t>
  </si>
  <si>
    <t>919542111</t>
  </si>
  <si>
    <t>Čištění ocelového propustku DN 300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</si>
</sst>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5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1" fillId="0" borderId="20" xfId="0" applyNumberFormat="1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="1" customFormat="1" ht="24.96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="1" customFormat="1" ht="36.96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="1" customFormat="1" ht="18.48" customHeight="1">
      <c r="B11" s="19"/>
      <c r="C11" s="20"/>
      <c r="D11" s="20"/>
      <c r="E11" s="25" t="s">
        <v>21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26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="1" customFormat="1" ht="6.96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="1" customFormat="1" ht="12" customHeight="1">
      <c r="B13" s="19"/>
      <c r="C13" s="20"/>
      <c r="D13" s="30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28</v>
      </c>
      <c r="AO13" s="20"/>
      <c r="AP13" s="20"/>
      <c r="AQ13" s="20"/>
      <c r="AR13" s="18"/>
      <c r="BE13" s="29"/>
      <c r="BS13" s="15" t="s">
        <v>6</v>
      </c>
    </row>
    <row r="14">
      <c r="B14" s="19"/>
      <c r="C14" s="20"/>
      <c r="D14" s="20"/>
      <c r="E14" s="32" t="s">
        <v>28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26</v>
      </c>
      <c r="AL14" s="20"/>
      <c r="AM14" s="20"/>
      <c r="AN14" s="32" t="s">
        <v>28</v>
      </c>
      <c r="AO14" s="20"/>
      <c r="AP14" s="20"/>
      <c r="AQ14" s="20"/>
      <c r="AR14" s="18"/>
      <c r="BE14" s="29"/>
      <c r="BS14" s="15" t="s">
        <v>6</v>
      </c>
    </row>
    <row r="15" s="1" customFormat="1" ht="6.96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="1" customFormat="1" ht="12" customHeight="1">
      <c r="B16" s="19"/>
      <c r="C16" s="20"/>
      <c r="D16" s="30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="1" customFormat="1" ht="18.48" customHeight="1">
      <c r="B17" s="19"/>
      <c r="C17" s="20"/>
      <c r="D17" s="20"/>
      <c r="E17" s="25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26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30</v>
      </c>
    </row>
    <row r="18" s="1" customFormat="1" ht="6.9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="1" customFormat="1" ht="12" customHeight="1">
      <c r="B19" s="19"/>
      <c r="C19" s="20"/>
      <c r="D19" s="30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="1" customFormat="1" ht="18.48" customHeight="1">
      <c r="B20" s="19"/>
      <c r="C20" s="20"/>
      <c r="D20" s="20"/>
      <c r="E20" s="25" t="s">
        <v>21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26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4</v>
      </c>
    </row>
    <row r="21" s="1" customFormat="1" ht="6.96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="1" customFormat="1" ht="12" customHeight="1">
      <c r="B22" s="19"/>
      <c r="C22" s="20"/>
      <c r="D22" s="30" t="s">
        <v>32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="1" customFormat="1" ht="6.9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="1" customFormat="1" ht="6.96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="2" customFormat="1" ht="25.92" customHeight="1">
      <c r="A26" s="36"/>
      <c r="B26" s="37"/>
      <c r="C26" s="38"/>
      <c r="D26" s="39" t="s">
        <v>33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="2" customFormat="1" ht="6.96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="2" customFormat="1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34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35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36</v>
      </c>
      <c r="AL28" s="43"/>
      <c r="AM28" s="43"/>
      <c r="AN28" s="43"/>
      <c r="AO28" s="43"/>
      <c r="AP28" s="38"/>
      <c r="AQ28" s="38"/>
      <c r="AR28" s="42"/>
      <c r="BE28" s="29"/>
    </row>
    <row r="29" s="3" customFormat="1" ht="14.4" customHeight="1">
      <c r="A29" s="3"/>
      <c r="B29" s="44"/>
      <c r="C29" s="45"/>
      <c r="D29" s="30" t="s">
        <v>37</v>
      </c>
      <c r="E29" s="45"/>
      <c r="F29" s="30" t="s">
        <v>38</v>
      </c>
      <c r="G29" s="45"/>
      <c r="H29" s="45"/>
      <c r="I29" s="45"/>
      <c r="J29" s="45"/>
      <c r="K29" s="45"/>
      <c r="L29" s="46">
        <v>0.20999999999999999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 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 2)</f>
        <v>0</v>
      </c>
      <c r="AL29" s="45"/>
      <c r="AM29" s="45"/>
      <c r="AN29" s="45"/>
      <c r="AO29" s="45"/>
      <c r="AP29" s="45"/>
      <c r="AQ29" s="45"/>
      <c r="AR29" s="48"/>
      <c r="BE29" s="49"/>
    </row>
    <row r="30" s="3" customFormat="1" ht="14.4" customHeight="1">
      <c r="A30" s="3"/>
      <c r="B30" s="44"/>
      <c r="C30" s="45"/>
      <c r="D30" s="45"/>
      <c r="E30" s="45"/>
      <c r="F30" s="30" t="s">
        <v>39</v>
      </c>
      <c r="G30" s="45"/>
      <c r="H30" s="45"/>
      <c r="I30" s="45"/>
      <c r="J30" s="45"/>
      <c r="K30" s="45"/>
      <c r="L30" s="46">
        <v>0.14999999999999999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 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 2)</f>
        <v>0</v>
      </c>
      <c r="AL30" s="45"/>
      <c r="AM30" s="45"/>
      <c r="AN30" s="45"/>
      <c r="AO30" s="45"/>
      <c r="AP30" s="45"/>
      <c r="AQ30" s="45"/>
      <c r="AR30" s="48"/>
      <c r="BE30" s="49"/>
    </row>
    <row r="31" hidden="1" s="3" customFormat="1" ht="14.4" customHeight="1">
      <c r="A31" s="3"/>
      <c r="B31" s="44"/>
      <c r="C31" s="45"/>
      <c r="D31" s="45"/>
      <c r="E31" s="45"/>
      <c r="F31" s="30" t="s">
        <v>40</v>
      </c>
      <c r="G31" s="45"/>
      <c r="H31" s="45"/>
      <c r="I31" s="45"/>
      <c r="J31" s="45"/>
      <c r="K31" s="45"/>
      <c r="L31" s="46">
        <v>0.20999999999999999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 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hidden="1" s="3" customFormat="1" ht="14.4" customHeight="1">
      <c r="A32" s="3"/>
      <c r="B32" s="44"/>
      <c r="C32" s="45"/>
      <c r="D32" s="45"/>
      <c r="E32" s="45"/>
      <c r="F32" s="30" t="s">
        <v>41</v>
      </c>
      <c r="G32" s="45"/>
      <c r="H32" s="45"/>
      <c r="I32" s="45"/>
      <c r="J32" s="45"/>
      <c r="K32" s="45"/>
      <c r="L32" s="46">
        <v>0.14999999999999999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 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hidden="1" s="3" customFormat="1" ht="14.4" customHeight="1">
      <c r="A33" s="3"/>
      <c r="B33" s="44"/>
      <c r="C33" s="45"/>
      <c r="D33" s="45"/>
      <c r="E33" s="45"/>
      <c r="F33" s="30" t="s">
        <v>42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 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="2" customFormat="1" ht="6.96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="2" customFormat="1" ht="25.92" customHeight="1">
      <c r="A35" s="36"/>
      <c r="B35" s="37"/>
      <c r="C35" s="50"/>
      <c r="D35" s="51" t="s">
        <v>43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44</v>
      </c>
      <c r="U35" s="52"/>
      <c r="V35" s="52"/>
      <c r="W35" s="52"/>
      <c r="X35" s="54" t="s">
        <v>45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="2" customFormat="1" ht="6.96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="2" customFormat="1" ht="14.4" customHeight="1">
      <c r="B49" s="57"/>
      <c r="C49" s="58"/>
      <c r="D49" s="59" t="s">
        <v>46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47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="2" customFormat="1">
      <c r="A60" s="36"/>
      <c r="B60" s="37"/>
      <c r="C60" s="38"/>
      <c r="D60" s="62" t="s">
        <v>48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49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48</v>
      </c>
      <c r="AI60" s="40"/>
      <c r="AJ60" s="40"/>
      <c r="AK60" s="40"/>
      <c r="AL60" s="40"/>
      <c r="AM60" s="62" t="s">
        <v>49</v>
      </c>
      <c r="AN60" s="40"/>
      <c r="AO60" s="40"/>
      <c r="AP60" s="38"/>
      <c r="AQ60" s="38"/>
      <c r="AR60" s="42"/>
      <c r="BE60" s="36"/>
    </row>
    <row r="61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="2" customFormat="1">
      <c r="A64" s="36"/>
      <c r="B64" s="37"/>
      <c r="C64" s="38"/>
      <c r="D64" s="59" t="s">
        <v>50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51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="2" customFormat="1">
      <c r="A75" s="36"/>
      <c r="B75" s="37"/>
      <c r="C75" s="38"/>
      <c r="D75" s="62" t="s">
        <v>48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49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48</v>
      </c>
      <c r="AI75" s="40"/>
      <c r="AJ75" s="40"/>
      <c r="AK75" s="40"/>
      <c r="AL75" s="40"/>
      <c r="AM75" s="62" t="s">
        <v>49</v>
      </c>
      <c r="AN75" s="40"/>
      <c r="AO75" s="40"/>
      <c r="AP75" s="38"/>
      <c r="AQ75" s="38"/>
      <c r="AR75" s="42"/>
      <c r="BE75" s="36"/>
    </row>
    <row r="76" s="2" customForma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="2" customFormat="1" ht="6.96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="2" customFormat="1" ht="6.96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="2" customFormat="1" ht="24.96" customHeight="1">
      <c r="A82" s="36"/>
      <c r="B82" s="37"/>
      <c r="C82" s="21" t="s">
        <v>52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IMPORT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="5" customFormat="1" ht="36.96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Oprava opěrné stěny na hřbitově ve Staré Roli na p.p.č. 737_2, 1449_1, 741_5 - Výchozí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="2" customFormat="1" ht="6.96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 "","",AN8)</f>
        <v>26. 1. 2021</v>
      </c>
      <c r="AN87" s="77"/>
      <c r="AO87" s="38"/>
      <c r="AP87" s="38"/>
      <c r="AQ87" s="38"/>
      <c r="AR87" s="42"/>
      <c r="B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 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29</v>
      </c>
      <c r="AJ89" s="38"/>
      <c r="AK89" s="38"/>
      <c r="AL89" s="38"/>
      <c r="AM89" s="78" t="str">
        <f>IF(E17="","",E17)</f>
        <v xml:space="preserve"> </v>
      </c>
      <c r="AN89" s="69"/>
      <c r="AO89" s="69"/>
      <c r="AP89" s="69"/>
      <c r="AQ89" s="38"/>
      <c r="AR89" s="42"/>
      <c r="AS89" s="79" t="s">
        <v>53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="2" customFormat="1" ht="15.15" customHeight="1">
      <c r="A90" s="36"/>
      <c r="B90" s="37"/>
      <c r="C90" s="30" t="s">
        <v>27</v>
      </c>
      <c r="D90" s="38"/>
      <c r="E90" s="38"/>
      <c r="F90" s="38"/>
      <c r="G90" s="38"/>
      <c r="H90" s="38"/>
      <c r="I90" s="38"/>
      <c r="J90" s="38"/>
      <c r="K90" s="38"/>
      <c r="L90" s="69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31</v>
      </c>
      <c r="AJ90" s="38"/>
      <c r="AK90" s="38"/>
      <c r="AL90" s="38"/>
      <c r="AM90" s="78" t="str">
        <f>IF(E20="","",E20)</f>
        <v xml:space="preserve"> 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="2" customFormat="1" ht="29.28" customHeight="1">
      <c r="A92" s="36"/>
      <c r="B92" s="37"/>
      <c r="C92" s="91" t="s">
        <v>54</v>
      </c>
      <c r="D92" s="92"/>
      <c r="E92" s="92"/>
      <c r="F92" s="92"/>
      <c r="G92" s="92"/>
      <c r="H92" s="93"/>
      <c r="I92" s="94" t="s">
        <v>55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56</v>
      </c>
      <c r="AH92" s="92"/>
      <c r="AI92" s="92"/>
      <c r="AJ92" s="92"/>
      <c r="AK92" s="92"/>
      <c r="AL92" s="92"/>
      <c r="AM92" s="92"/>
      <c r="AN92" s="94" t="s">
        <v>57</v>
      </c>
      <c r="AO92" s="92"/>
      <c r="AP92" s="96"/>
      <c r="AQ92" s="97" t="s">
        <v>58</v>
      </c>
      <c r="AR92" s="42"/>
      <c r="AS92" s="98" t="s">
        <v>59</v>
      </c>
      <c r="AT92" s="99" t="s">
        <v>60</v>
      </c>
      <c r="AU92" s="99" t="s">
        <v>61</v>
      </c>
      <c r="AV92" s="99" t="s">
        <v>62</v>
      </c>
      <c r="AW92" s="99" t="s">
        <v>63</v>
      </c>
      <c r="AX92" s="99" t="s">
        <v>64</v>
      </c>
      <c r="AY92" s="99" t="s">
        <v>65</v>
      </c>
      <c r="AZ92" s="99" t="s">
        <v>66</v>
      </c>
      <c r="BA92" s="99" t="s">
        <v>67</v>
      </c>
      <c r="BB92" s="99" t="s">
        <v>68</v>
      </c>
      <c r="BC92" s="99" t="s">
        <v>69</v>
      </c>
      <c r="BD92" s="100" t="s">
        <v>70</v>
      </c>
      <c r="BE92" s="36"/>
    </row>
    <row r="93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="6" customFormat="1" ht="32.4" customHeight="1">
      <c r="A94" s="6"/>
      <c r="B94" s="104"/>
      <c r="C94" s="105" t="s">
        <v>71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ROUND(SUM(AG95:AG96),2)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ROUND(SUM(AS95:AS96),2)</f>
        <v>0</v>
      </c>
      <c r="AT94" s="112">
        <f>ROUND(SUM(AV94:AW94),2)</f>
        <v>0</v>
      </c>
      <c r="AU94" s="113">
        <f>ROUND(SUM(AU95:AU96),5)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ROUND(SUM(AZ95:AZ96),2)</f>
        <v>0</v>
      </c>
      <c r="BA94" s="112">
        <f>ROUND(SUM(BA95:BA96),2)</f>
        <v>0</v>
      </c>
      <c r="BB94" s="112">
        <f>ROUND(SUM(BB95:BB96),2)</f>
        <v>0</v>
      </c>
      <c r="BC94" s="112">
        <f>ROUND(SUM(BC95:BC96),2)</f>
        <v>0</v>
      </c>
      <c r="BD94" s="114">
        <f>ROUND(SUM(BD95:BD96),2)</f>
        <v>0</v>
      </c>
      <c r="BE94" s="6"/>
      <c r="BS94" s="115" t="s">
        <v>72</v>
      </c>
      <c r="BT94" s="115" t="s">
        <v>73</v>
      </c>
      <c r="BU94" s="116" t="s">
        <v>74</v>
      </c>
      <c r="BV94" s="115" t="s">
        <v>14</v>
      </c>
      <c r="BW94" s="115" t="s">
        <v>5</v>
      </c>
      <c r="BX94" s="115" t="s">
        <v>75</v>
      </c>
      <c r="CL94" s="115" t="s">
        <v>1</v>
      </c>
    </row>
    <row r="95" s="7" customFormat="1" ht="16.5" customHeight="1">
      <c r="A95" s="117" t="s">
        <v>76</v>
      </c>
      <c r="B95" s="118"/>
      <c r="C95" s="119"/>
      <c r="D95" s="120" t="s">
        <v>77</v>
      </c>
      <c r="E95" s="120"/>
      <c r="F95" s="120"/>
      <c r="G95" s="120"/>
      <c r="H95" s="120"/>
      <c r="I95" s="121"/>
      <c r="J95" s="120" t="s">
        <v>78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'SO_01 - Stavební objekt 01'!J30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79</v>
      </c>
      <c r="AR95" s="124"/>
      <c r="AS95" s="125">
        <v>0</v>
      </c>
      <c r="AT95" s="126">
        <f>ROUND(SUM(AV95:AW95),2)</f>
        <v>0</v>
      </c>
      <c r="AU95" s="127">
        <f>'SO_01 - Stavební objekt 01'!P126</f>
        <v>0</v>
      </c>
      <c r="AV95" s="126">
        <f>'SO_01 - Stavební objekt 01'!J33</f>
        <v>0</v>
      </c>
      <c r="AW95" s="126">
        <f>'SO_01 - Stavební objekt 01'!J34</f>
        <v>0</v>
      </c>
      <c r="AX95" s="126">
        <f>'SO_01 - Stavební objekt 01'!J35</f>
        <v>0</v>
      </c>
      <c r="AY95" s="126">
        <f>'SO_01 - Stavební objekt 01'!J36</f>
        <v>0</v>
      </c>
      <c r="AZ95" s="126">
        <f>'SO_01 - Stavební objekt 01'!F33</f>
        <v>0</v>
      </c>
      <c r="BA95" s="126">
        <f>'SO_01 - Stavební objekt 01'!F34</f>
        <v>0</v>
      </c>
      <c r="BB95" s="126">
        <f>'SO_01 - Stavební objekt 01'!F35</f>
        <v>0</v>
      </c>
      <c r="BC95" s="126">
        <f>'SO_01 - Stavební objekt 01'!F36</f>
        <v>0</v>
      </c>
      <c r="BD95" s="128">
        <f>'SO_01 - Stavební objekt 01'!F37</f>
        <v>0</v>
      </c>
      <c r="BE95" s="7"/>
      <c r="BT95" s="129" t="s">
        <v>80</v>
      </c>
      <c r="BV95" s="129" t="s">
        <v>14</v>
      </c>
      <c r="BW95" s="129" t="s">
        <v>81</v>
      </c>
      <c r="BX95" s="129" t="s">
        <v>5</v>
      </c>
      <c r="CL95" s="129" t="s">
        <v>1</v>
      </c>
      <c r="CM95" s="129" t="s">
        <v>82</v>
      </c>
    </row>
    <row r="96" s="7" customFormat="1" ht="16.5" customHeight="1">
      <c r="A96" s="117" t="s">
        <v>76</v>
      </c>
      <c r="B96" s="118"/>
      <c r="C96" s="119"/>
      <c r="D96" s="120" t="s">
        <v>83</v>
      </c>
      <c r="E96" s="120"/>
      <c r="F96" s="120"/>
      <c r="G96" s="120"/>
      <c r="H96" s="120"/>
      <c r="I96" s="121"/>
      <c r="J96" s="120" t="s">
        <v>84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'SO_02 - Odvodňovací prvky...'!J30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79</v>
      </c>
      <c r="AR96" s="124"/>
      <c r="AS96" s="130">
        <v>0</v>
      </c>
      <c r="AT96" s="131">
        <f>ROUND(SUM(AV96:AW96),2)</f>
        <v>0</v>
      </c>
      <c r="AU96" s="132">
        <f>'SO_02 - Odvodňovací prvky...'!P118</f>
        <v>0</v>
      </c>
      <c r="AV96" s="131">
        <f>'SO_02 - Odvodňovací prvky...'!J33</f>
        <v>0</v>
      </c>
      <c r="AW96" s="131">
        <f>'SO_02 - Odvodňovací prvky...'!J34</f>
        <v>0</v>
      </c>
      <c r="AX96" s="131">
        <f>'SO_02 - Odvodňovací prvky...'!J35</f>
        <v>0</v>
      </c>
      <c r="AY96" s="131">
        <f>'SO_02 - Odvodňovací prvky...'!J36</f>
        <v>0</v>
      </c>
      <c r="AZ96" s="131">
        <f>'SO_02 - Odvodňovací prvky...'!F33</f>
        <v>0</v>
      </c>
      <c r="BA96" s="131">
        <f>'SO_02 - Odvodňovací prvky...'!F34</f>
        <v>0</v>
      </c>
      <c r="BB96" s="131">
        <f>'SO_02 - Odvodňovací prvky...'!F35</f>
        <v>0</v>
      </c>
      <c r="BC96" s="131">
        <f>'SO_02 - Odvodňovací prvky...'!F36</f>
        <v>0</v>
      </c>
      <c r="BD96" s="133">
        <f>'SO_02 - Odvodňovací prvky...'!F37</f>
        <v>0</v>
      </c>
      <c r="BE96" s="7"/>
      <c r="BT96" s="129" t="s">
        <v>80</v>
      </c>
      <c r="BV96" s="129" t="s">
        <v>14</v>
      </c>
      <c r="BW96" s="129" t="s">
        <v>85</v>
      </c>
      <c r="BX96" s="129" t="s">
        <v>5</v>
      </c>
      <c r="CL96" s="129" t="s">
        <v>1</v>
      </c>
      <c r="CM96" s="129" t="s">
        <v>82</v>
      </c>
    </row>
    <row r="97" s="2" customFormat="1" ht="30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="2" customFormat="1" ht="6.96" customHeight="1">
      <c r="A98" s="36"/>
      <c r="B98" s="64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42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</sheetData>
  <sheetProtection sheet="1" formatColumns="0" formatRows="0" objects="1" scenarios="1" spinCount="100000" saltValue="x/FeeJAUnQOXrCC1zQg1A33nYTuxkoOGNiV3wzyBM+Yoe9fG+kyS/3alk9M17wrms4ptAm4KiihBaWI1XW8WiQ==" hashValue="emE276oZoq52lLiOxUgeWFQRoI0hTuO4dIim9oyrccTQeP9Wfpub8u3WOhXcO8EHEEcpq7ssZotqZ5qv6e4nhA==" algorithmName="SHA-512" password="CC35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O_01 - Stavební objekt 01'!C2" display="/"/>
    <hyperlink ref="A96" location="'SO_02 - Odvodňovací prvky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81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82</v>
      </c>
    </row>
    <row r="4" s="1" customFormat="1" ht="24.96" customHeight="1">
      <c r="B4" s="18"/>
      <c r="D4" s="136" t="s">
        <v>86</v>
      </c>
      <c r="L4" s="18"/>
      <c r="M4" s="137" t="s">
        <v>10</v>
      </c>
      <c r="AT4" s="15" t="s">
        <v>4</v>
      </c>
    </row>
    <row r="5" s="1" customFormat="1" ht="6.96" customHeight="1">
      <c r="B5" s="18"/>
      <c r="L5" s="18"/>
    </row>
    <row r="6" s="1" customFormat="1" ht="12" customHeight="1">
      <c r="B6" s="18"/>
      <c r="D6" s="138" t="s">
        <v>16</v>
      </c>
      <c r="L6" s="18"/>
    </row>
    <row r="7" s="1" customFormat="1" ht="26.25" customHeight="1">
      <c r="B7" s="18"/>
      <c r="E7" s="139" t="str">
        <f>'Rekapitulace stavby'!K6</f>
        <v>Oprava opěrné stěny na hřbitově ve Staré Roli na p.p.č. 737_2, 1449_1, 741_5 - Výchozí</v>
      </c>
      <c r="F7" s="138"/>
      <c r="G7" s="138"/>
      <c r="H7" s="138"/>
      <c r="L7" s="18"/>
    </row>
    <row r="8" s="2" customFormat="1" ht="12" customHeight="1">
      <c r="A8" s="36"/>
      <c r="B8" s="42"/>
      <c r="C8" s="36"/>
      <c r="D8" s="138" t="s">
        <v>87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40" t="s">
        <v>88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26. 1. 2021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41" t="str">
        <f>IF('Rekapitulace stavby'!E11="","",'Rekapitulace stavby'!E11)</f>
        <v xml:space="preserve"> </v>
      </c>
      <c r="F15" s="36"/>
      <c r="G15" s="36"/>
      <c r="H15" s="36"/>
      <c r="I15" s="138" t="s">
        <v>26</v>
      </c>
      <c r="J15" s="141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38" t="s">
        <v>27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26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38" t="s">
        <v>29</v>
      </c>
      <c r="E20" s="36"/>
      <c r="F20" s="36"/>
      <c r="G20" s="36"/>
      <c r="H20" s="36"/>
      <c r="I20" s="138" t="s">
        <v>25</v>
      </c>
      <c r="J20" s="141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41" t="str">
        <f>IF('Rekapitulace stavby'!E17="","",'Rekapitulace stavby'!E17)</f>
        <v xml:space="preserve"> </v>
      </c>
      <c r="F21" s="36"/>
      <c r="G21" s="36"/>
      <c r="H21" s="36"/>
      <c r="I21" s="138" t="s">
        <v>26</v>
      </c>
      <c r="J21" s="141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38" t="s">
        <v>31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26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38" t="s">
        <v>32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25.44" customHeight="1">
      <c r="A30" s="36"/>
      <c r="B30" s="42"/>
      <c r="C30" s="36"/>
      <c r="D30" s="148" t="s">
        <v>33</v>
      </c>
      <c r="E30" s="36"/>
      <c r="F30" s="36"/>
      <c r="G30" s="36"/>
      <c r="H30" s="36"/>
      <c r="I30" s="36"/>
      <c r="J30" s="149">
        <f>ROUND(J126, 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42"/>
      <c r="C32" s="36"/>
      <c r="D32" s="36"/>
      <c r="E32" s="36"/>
      <c r="F32" s="150" t="s">
        <v>35</v>
      </c>
      <c r="G32" s="36"/>
      <c r="H32" s="36"/>
      <c r="I32" s="150" t="s">
        <v>34</v>
      </c>
      <c r="J32" s="150" t="s">
        <v>36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14.4" customHeight="1">
      <c r="A33" s="36"/>
      <c r="B33" s="42"/>
      <c r="C33" s="36"/>
      <c r="D33" s="151" t="s">
        <v>37</v>
      </c>
      <c r="E33" s="138" t="s">
        <v>38</v>
      </c>
      <c r="F33" s="152">
        <f>ROUND((SUM(BE126:BE272)),  2)</f>
        <v>0</v>
      </c>
      <c r="G33" s="36"/>
      <c r="H33" s="36"/>
      <c r="I33" s="153">
        <v>0.20999999999999999</v>
      </c>
      <c r="J33" s="152">
        <f>ROUND(((SUM(BE126:BE272))*I33),  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42"/>
      <c r="C34" s="36"/>
      <c r="D34" s="36"/>
      <c r="E34" s="138" t="s">
        <v>39</v>
      </c>
      <c r="F34" s="152">
        <f>ROUND((SUM(BF126:BF272)),  2)</f>
        <v>0</v>
      </c>
      <c r="G34" s="36"/>
      <c r="H34" s="36"/>
      <c r="I34" s="153">
        <v>0.14999999999999999</v>
      </c>
      <c r="J34" s="152">
        <f>ROUND(((SUM(BF126:BF272))*I34),  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hidden="1" s="2" customFormat="1" ht="14.4" customHeight="1">
      <c r="A35" s="36"/>
      <c r="B35" s="42"/>
      <c r="C35" s="36"/>
      <c r="D35" s="36"/>
      <c r="E35" s="138" t="s">
        <v>40</v>
      </c>
      <c r="F35" s="152">
        <f>ROUND((SUM(BG126:BG272)),  2)</f>
        <v>0</v>
      </c>
      <c r="G35" s="36"/>
      <c r="H35" s="36"/>
      <c r="I35" s="153">
        <v>0.20999999999999999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hidden="1" s="2" customFormat="1" ht="14.4" customHeight="1">
      <c r="A36" s="36"/>
      <c r="B36" s="42"/>
      <c r="C36" s="36"/>
      <c r="D36" s="36"/>
      <c r="E36" s="138" t="s">
        <v>41</v>
      </c>
      <c r="F36" s="152">
        <f>ROUND((SUM(BH126:BH272)),  2)</f>
        <v>0</v>
      </c>
      <c r="G36" s="36"/>
      <c r="H36" s="36"/>
      <c r="I36" s="153">
        <v>0.14999999999999999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38" t="s">
        <v>42</v>
      </c>
      <c r="F37" s="152">
        <f>ROUND((SUM(BI126:BI272)),  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6.96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2" customFormat="1" ht="25.44" customHeight="1">
      <c r="A39" s="36"/>
      <c r="B39" s="42"/>
      <c r="C39" s="154"/>
      <c r="D39" s="155" t="s">
        <v>43</v>
      </c>
      <c r="E39" s="156"/>
      <c r="F39" s="156"/>
      <c r="G39" s="157" t="s">
        <v>44</v>
      </c>
      <c r="H39" s="158" t="s">
        <v>45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61"/>
      <c r="D50" s="161" t="s">
        <v>46</v>
      </c>
      <c r="E50" s="162"/>
      <c r="F50" s="162"/>
      <c r="G50" s="161" t="s">
        <v>47</v>
      </c>
      <c r="H50" s="162"/>
      <c r="I50" s="162"/>
      <c r="J50" s="162"/>
      <c r="K50" s="162"/>
      <c r="L50" s="6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42"/>
      <c r="C61" s="36"/>
      <c r="D61" s="163" t="s">
        <v>48</v>
      </c>
      <c r="E61" s="164"/>
      <c r="F61" s="165" t="s">
        <v>49</v>
      </c>
      <c r="G61" s="163" t="s">
        <v>48</v>
      </c>
      <c r="H61" s="164"/>
      <c r="I61" s="164"/>
      <c r="J61" s="166" t="s">
        <v>49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42"/>
      <c r="C65" s="36"/>
      <c r="D65" s="161" t="s">
        <v>50</v>
      </c>
      <c r="E65" s="167"/>
      <c r="F65" s="167"/>
      <c r="G65" s="161" t="s">
        <v>51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42"/>
      <c r="C76" s="36"/>
      <c r="D76" s="163" t="s">
        <v>48</v>
      </c>
      <c r="E76" s="164"/>
      <c r="F76" s="165" t="s">
        <v>49</v>
      </c>
      <c r="G76" s="163" t="s">
        <v>48</v>
      </c>
      <c r="H76" s="164"/>
      <c r="I76" s="164"/>
      <c r="J76" s="166" t="s">
        <v>49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21" t="s">
        <v>89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26.25" customHeight="1">
      <c r="A85" s="36"/>
      <c r="B85" s="37"/>
      <c r="C85" s="38"/>
      <c r="D85" s="38"/>
      <c r="E85" s="172" t="str">
        <f>E7</f>
        <v>Oprava opěrné stěny na hřbitově ve Staré Roli na p.p.č. 737_2, 1449_1, 741_5 - Výchozí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30" t="s">
        <v>87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8"/>
      <c r="D87" s="38"/>
      <c r="E87" s="74" t="str">
        <f>E9</f>
        <v>SO_01 - Stavební objekt 01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30" t="s">
        <v>20</v>
      </c>
      <c r="D89" s="38"/>
      <c r="E89" s="38"/>
      <c r="F89" s="25" t="str">
        <f>F12</f>
        <v xml:space="preserve"> </v>
      </c>
      <c r="G89" s="38"/>
      <c r="H89" s="38"/>
      <c r="I89" s="30" t="s">
        <v>22</v>
      </c>
      <c r="J89" s="77" t="str">
        <f>IF(J12="","",J12)</f>
        <v>26. 1. 2021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29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30" t="s">
        <v>31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73" t="s">
        <v>90</v>
      </c>
      <c r="D94" s="174"/>
      <c r="E94" s="174"/>
      <c r="F94" s="174"/>
      <c r="G94" s="174"/>
      <c r="H94" s="174"/>
      <c r="I94" s="174"/>
      <c r="J94" s="175" t="s">
        <v>91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76" t="s">
        <v>92</v>
      </c>
      <c r="D96" s="38"/>
      <c r="E96" s="38"/>
      <c r="F96" s="38"/>
      <c r="G96" s="38"/>
      <c r="H96" s="38"/>
      <c r="I96" s="38"/>
      <c r="J96" s="108">
        <f>J126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93</v>
      </c>
    </row>
    <row r="97" s="9" customFormat="1" ht="24.96" customHeight="1">
      <c r="A97" s="9"/>
      <c r="B97" s="177"/>
      <c r="C97" s="178"/>
      <c r="D97" s="179" t="s">
        <v>94</v>
      </c>
      <c r="E97" s="180"/>
      <c r="F97" s="180"/>
      <c r="G97" s="180"/>
      <c r="H97" s="180"/>
      <c r="I97" s="180"/>
      <c r="J97" s="181">
        <f>J127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77"/>
      <c r="C98" s="178"/>
      <c r="D98" s="179" t="s">
        <v>95</v>
      </c>
      <c r="E98" s="180"/>
      <c r="F98" s="180"/>
      <c r="G98" s="180"/>
      <c r="H98" s="180"/>
      <c r="I98" s="180"/>
      <c r="J98" s="181">
        <f>J166</f>
        <v>0</v>
      </c>
      <c r="K98" s="178"/>
      <c r="L98" s="18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77"/>
      <c r="C99" s="178"/>
      <c r="D99" s="179" t="s">
        <v>96</v>
      </c>
      <c r="E99" s="180"/>
      <c r="F99" s="180"/>
      <c r="G99" s="180"/>
      <c r="H99" s="180"/>
      <c r="I99" s="180"/>
      <c r="J99" s="181">
        <f>J187</f>
        <v>0</v>
      </c>
      <c r="K99" s="178"/>
      <c r="L99" s="182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77"/>
      <c r="C100" s="178"/>
      <c r="D100" s="179" t="s">
        <v>97</v>
      </c>
      <c r="E100" s="180"/>
      <c r="F100" s="180"/>
      <c r="G100" s="180"/>
      <c r="H100" s="180"/>
      <c r="I100" s="180"/>
      <c r="J100" s="181">
        <f>J220</f>
        <v>0</v>
      </c>
      <c r="K100" s="178"/>
      <c r="L100" s="182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9" customFormat="1" ht="24.96" customHeight="1">
      <c r="A101" s="9"/>
      <c r="B101" s="177"/>
      <c r="C101" s="178"/>
      <c r="D101" s="179" t="s">
        <v>98</v>
      </c>
      <c r="E101" s="180"/>
      <c r="F101" s="180"/>
      <c r="G101" s="180"/>
      <c r="H101" s="180"/>
      <c r="I101" s="180"/>
      <c r="J101" s="181">
        <f>J223</f>
        <v>0</v>
      </c>
      <c r="K101" s="178"/>
      <c r="L101" s="182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9" customFormat="1" ht="24.96" customHeight="1">
      <c r="A102" s="9"/>
      <c r="B102" s="177"/>
      <c r="C102" s="178"/>
      <c r="D102" s="179" t="s">
        <v>99</v>
      </c>
      <c r="E102" s="180"/>
      <c r="F102" s="180"/>
      <c r="G102" s="180"/>
      <c r="H102" s="180"/>
      <c r="I102" s="180"/>
      <c r="J102" s="181">
        <f>J227</f>
        <v>0</v>
      </c>
      <c r="K102" s="178"/>
      <c r="L102" s="182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77"/>
      <c r="C103" s="178"/>
      <c r="D103" s="179" t="s">
        <v>100</v>
      </c>
      <c r="E103" s="180"/>
      <c r="F103" s="180"/>
      <c r="G103" s="180"/>
      <c r="H103" s="180"/>
      <c r="I103" s="180"/>
      <c r="J103" s="181">
        <f>J256</f>
        <v>0</v>
      </c>
      <c r="K103" s="178"/>
      <c r="L103" s="18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9" customFormat="1" ht="24.96" customHeight="1">
      <c r="A104" s="9"/>
      <c r="B104" s="177"/>
      <c r="C104" s="178"/>
      <c r="D104" s="179" t="s">
        <v>101</v>
      </c>
      <c r="E104" s="180"/>
      <c r="F104" s="180"/>
      <c r="G104" s="180"/>
      <c r="H104" s="180"/>
      <c r="I104" s="180"/>
      <c r="J104" s="181">
        <f>J258</f>
        <v>0</v>
      </c>
      <c r="K104" s="178"/>
      <c r="L104" s="18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9" customFormat="1" ht="24.96" customHeight="1">
      <c r="A105" s="9"/>
      <c r="B105" s="177"/>
      <c r="C105" s="178"/>
      <c r="D105" s="179" t="s">
        <v>102</v>
      </c>
      <c r="E105" s="180"/>
      <c r="F105" s="180"/>
      <c r="G105" s="180"/>
      <c r="H105" s="180"/>
      <c r="I105" s="180"/>
      <c r="J105" s="181">
        <f>J263</f>
        <v>0</v>
      </c>
      <c r="K105" s="178"/>
      <c r="L105" s="182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9" customFormat="1" ht="24.96" customHeight="1">
      <c r="A106" s="9"/>
      <c r="B106" s="177"/>
      <c r="C106" s="178"/>
      <c r="D106" s="179" t="s">
        <v>103</v>
      </c>
      <c r="E106" s="180"/>
      <c r="F106" s="180"/>
      <c r="G106" s="180"/>
      <c r="H106" s="180"/>
      <c r="I106" s="180"/>
      <c r="J106" s="181">
        <f>J266</f>
        <v>0</v>
      </c>
      <c r="K106" s="178"/>
      <c r="L106" s="182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2" customFormat="1" ht="21.84" customHeight="1">
      <c r="A107" s="36"/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="2" customFormat="1" ht="6.96" customHeight="1">
      <c r="A108" s="36"/>
      <c r="B108" s="64"/>
      <c r="C108" s="65"/>
      <c r="D108" s="65"/>
      <c r="E108" s="65"/>
      <c r="F108" s="65"/>
      <c r="G108" s="65"/>
      <c r="H108" s="65"/>
      <c r="I108" s="65"/>
      <c r="J108" s="65"/>
      <c r="K108" s="65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12" s="2" customFormat="1" ht="6.96" customHeight="1">
      <c r="A112" s="36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24.96" customHeight="1">
      <c r="A113" s="36"/>
      <c r="B113" s="37"/>
      <c r="C113" s="21" t="s">
        <v>104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6.96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="2" customFormat="1" ht="12" customHeight="1">
      <c r="A115" s="36"/>
      <c r="B115" s="37"/>
      <c r="C115" s="30" t="s">
        <v>16</v>
      </c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26.25" customHeight="1">
      <c r="A116" s="36"/>
      <c r="B116" s="37"/>
      <c r="C116" s="38"/>
      <c r="D116" s="38"/>
      <c r="E116" s="172" t="str">
        <f>E7</f>
        <v>Oprava opěrné stěny na hřbitově ve Staré Roli na p.p.č. 737_2, 1449_1, 741_5 - Výchozí</v>
      </c>
      <c r="F116" s="30"/>
      <c r="G116" s="30"/>
      <c r="H116" s="30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2" customFormat="1" ht="12" customHeight="1">
      <c r="A117" s="36"/>
      <c r="B117" s="37"/>
      <c r="C117" s="30" t="s">
        <v>87</v>
      </c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="2" customFormat="1" ht="16.5" customHeight="1">
      <c r="A118" s="36"/>
      <c r="B118" s="37"/>
      <c r="C118" s="38"/>
      <c r="D118" s="38"/>
      <c r="E118" s="74" t="str">
        <f>E9</f>
        <v>SO_01 - Stavební objekt 01</v>
      </c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="2" customFormat="1" ht="6.96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="2" customFormat="1" ht="12" customHeight="1">
      <c r="A120" s="36"/>
      <c r="B120" s="37"/>
      <c r="C120" s="30" t="s">
        <v>20</v>
      </c>
      <c r="D120" s="38"/>
      <c r="E120" s="38"/>
      <c r="F120" s="25" t="str">
        <f>F12</f>
        <v xml:space="preserve"> </v>
      </c>
      <c r="G120" s="38"/>
      <c r="H120" s="38"/>
      <c r="I120" s="30" t="s">
        <v>22</v>
      </c>
      <c r="J120" s="77" t="str">
        <f>IF(J12="","",J12)</f>
        <v>26. 1. 2021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="2" customFormat="1" ht="6.96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="2" customFormat="1" ht="15.15" customHeight="1">
      <c r="A122" s="36"/>
      <c r="B122" s="37"/>
      <c r="C122" s="30" t="s">
        <v>24</v>
      </c>
      <c r="D122" s="38"/>
      <c r="E122" s="38"/>
      <c r="F122" s="25" t="str">
        <f>E15</f>
        <v xml:space="preserve"> </v>
      </c>
      <c r="G122" s="38"/>
      <c r="H122" s="38"/>
      <c r="I122" s="30" t="s">
        <v>29</v>
      </c>
      <c r="J122" s="34" t="str">
        <f>E21</f>
        <v xml:space="preserve"> </v>
      </c>
      <c r="K122" s="38"/>
      <c r="L122" s="61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="2" customFormat="1" ht="15.15" customHeight="1">
      <c r="A123" s="36"/>
      <c r="B123" s="37"/>
      <c r="C123" s="30" t="s">
        <v>27</v>
      </c>
      <c r="D123" s="38"/>
      <c r="E123" s="38"/>
      <c r="F123" s="25" t="str">
        <f>IF(E18="","",E18)</f>
        <v>Vyplň údaj</v>
      </c>
      <c r="G123" s="38"/>
      <c r="H123" s="38"/>
      <c r="I123" s="30" t="s">
        <v>31</v>
      </c>
      <c r="J123" s="34" t="str">
        <f>E24</f>
        <v xml:space="preserve"> </v>
      </c>
      <c r="K123" s="38"/>
      <c r="L123" s="61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</row>
    <row r="124" s="2" customFormat="1" ht="10.32" customHeight="1">
      <c r="A124" s="36"/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61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  <row r="125" s="10" customFormat="1" ht="29.28" customHeight="1">
      <c r="A125" s="183"/>
      <c r="B125" s="184"/>
      <c r="C125" s="185" t="s">
        <v>105</v>
      </c>
      <c r="D125" s="186" t="s">
        <v>58</v>
      </c>
      <c r="E125" s="186" t="s">
        <v>54</v>
      </c>
      <c r="F125" s="186" t="s">
        <v>55</v>
      </c>
      <c r="G125" s="186" t="s">
        <v>106</v>
      </c>
      <c r="H125" s="186" t="s">
        <v>107</v>
      </c>
      <c r="I125" s="186" t="s">
        <v>108</v>
      </c>
      <c r="J125" s="186" t="s">
        <v>91</v>
      </c>
      <c r="K125" s="187" t="s">
        <v>109</v>
      </c>
      <c r="L125" s="188"/>
      <c r="M125" s="98" t="s">
        <v>1</v>
      </c>
      <c r="N125" s="99" t="s">
        <v>37</v>
      </c>
      <c r="O125" s="99" t="s">
        <v>110</v>
      </c>
      <c r="P125" s="99" t="s">
        <v>111</v>
      </c>
      <c r="Q125" s="99" t="s">
        <v>112</v>
      </c>
      <c r="R125" s="99" t="s">
        <v>113</v>
      </c>
      <c r="S125" s="99" t="s">
        <v>114</v>
      </c>
      <c r="T125" s="100" t="s">
        <v>115</v>
      </c>
      <c r="U125" s="183"/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183"/>
    </row>
    <row r="126" s="2" customFormat="1" ht="22.8" customHeight="1">
      <c r="A126" s="36"/>
      <c r="B126" s="37"/>
      <c r="C126" s="105" t="s">
        <v>116</v>
      </c>
      <c r="D126" s="38"/>
      <c r="E126" s="38"/>
      <c r="F126" s="38"/>
      <c r="G126" s="38"/>
      <c r="H126" s="38"/>
      <c r="I126" s="38"/>
      <c r="J126" s="189">
        <f>BK126</f>
        <v>0</v>
      </c>
      <c r="K126" s="38"/>
      <c r="L126" s="42"/>
      <c r="M126" s="101"/>
      <c r="N126" s="190"/>
      <c r="O126" s="102"/>
      <c r="P126" s="191">
        <f>P127+P166+P187+P220+P223+P227+P256+P258+P263+P266</f>
        <v>0</v>
      </c>
      <c r="Q126" s="102"/>
      <c r="R126" s="191">
        <f>R127+R166+R187+R220+R223+R227+R256+R258+R263+R266</f>
        <v>1390.2808736500001</v>
      </c>
      <c r="S126" s="102"/>
      <c r="T126" s="192">
        <f>T127+T166+T187+T220+T223+T227+T256+T258+T263+T266</f>
        <v>424.16790374999999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72</v>
      </c>
      <c r="AU126" s="15" t="s">
        <v>93</v>
      </c>
      <c r="BK126" s="193">
        <f>BK127+BK166+BK187+BK220+BK223+BK227+BK256+BK258+BK263+BK266</f>
        <v>0</v>
      </c>
    </row>
    <row r="127" s="11" customFormat="1" ht="25.92" customHeight="1">
      <c r="A127" s="11"/>
      <c r="B127" s="194"/>
      <c r="C127" s="195"/>
      <c r="D127" s="196" t="s">
        <v>72</v>
      </c>
      <c r="E127" s="197" t="s">
        <v>117</v>
      </c>
      <c r="F127" s="197" t="s">
        <v>118</v>
      </c>
      <c r="G127" s="195"/>
      <c r="H127" s="195"/>
      <c r="I127" s="198"/>
      <c r="J127" s="199">
        <f>BK127</f>
        <v>0</v>
      </c>
      <c r="K127" s="195"/>
      <c r="L127" s="200"/>
      <c r="M127" s="201"/>
      <c r="N127" s="202"/>
      <c r="O127" s="202"/>
      <c r="P127" s="203">
        <f>SUM(P128:P165)</f>
        <v>0</v>
      </c>
      <c r="Q127" s="202"/>
      <c r="R127" s="203">
        <f>SUM(R128:R165)</f>
        <v>838.06411900000001</v>
      </c>
      <c r="S127" s="202"/>
      <c r="T127" s="204">
        <f>SUM(T128:T165)</f>
        <v>0</v>
      </c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R127" s="205" t="s">
        <v>80</v>
      </c>
      <c r="AT127" s="206" t="s">
        <v>72</v>
      </c>
      <c r="AU127" s="206" t="s">
        <v>73</v>
      </c>
      <c r="AY127" s="205" t="s">
        <v>119</v>
      </c>
      <c r="BK127" s="207">
        <f>SUM(BK128:BK165)</f>
        <v>0</v>
      </c>
    </row>
    <row r="128" s="2" customFormat="1">
      <c r="A128" s="36"/>
      <c r="B128" s="37"/>
      <c r="C128" s="208" t="s">
        <v>120</v>
      </c>
      <c r="D128" s="208" t="s">
        <v>121</v>
      </c>
      <c r="E128" s="209" t="s">
        <v>122</v>
      </c>
      <c r="F128" s="210" t="s">
        <v>123</v>
      </c>
      <c r="G128" s="211" t="s">
        <v>124</v>
      </c>
      <c r="H128" s="212">
        <v>931.173</v>
      </c>
      <c r="I128" s="213"/>
      <c r="J128" s="214">
        <f>ROUND(I128*H128,2)</f>
        <v>0</v>
      </c>
      <c r="K128" s="210" t="s">
        <v>1</v>
      </c>
      <c r="L128" s="42"/>
      <c r="M128" s="215" t="s">
        <v>1</v>
      </c>
      <c r="N128" s="216" t="s">
        <v>38</v>
      </c>
      <c r="O128" s="89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19" t="s">
        <v>125</v>
      </c>
      <c r="AT128" s="219" t="s">
        <v>121</v>
      </c>
      <c r="AU128" s="219" t="s">
        <v>80</v>
      </c>
      <c r="AY128" s="15" t="s">
        <v>119</v>
      </c>
      <c r="BE128" s="220">
        <f>IF(N128="základní",J128,0)</f>
        <v>0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15" t="s">
        <v>80</v>
      </c>
      <c r="BK128" s="220">
        <f>ROUND(I128*H128,2)</f>
        <v>0</v>
      </c>
      <c r="BL128" s="15" t="s">
        <v>125</v>
      </c>
      <c r="BM128" s="219" t="s">
        <v>82</v>
      </c>
    </row>
    <row r="129" s="2" customFormat="1">
      <c r="A129" s="36"/>
      <c r="B129" s="37"/>
      <c r="C129" s="208" t="s">
        <v>126</v>
      </c>
      <c r="D129" s="208" t="s">
        <v>121</v>
      </c>
      <c r="E129" s="209" t="s">
        <v>127</v>
      </c>
      <c r="F129" s="210" t="s">
        <v>128</v>
      </c>
      <c r="G129" s="211" t="s">
        <v>124</v>
      </c>
      <c r="H129" s="212">
        <v>108.23</v>
      </c>
      <c r="I129" s="213"/>
      <c r="J129" s="214">
        <f>ROUND(I129*H129,2)</f>
        <v>0</v>
      </c>
      <c r="K129" s="210" t="s">
        <v>1</v>
      </c>
      <c r="L129" s="42"/>
      <c r="M129" s="215" t="s">
        <v>1</v>
      </c>
      <c r="N129" s="216" t="s">
        <v>38</v>
      </c>
      <c r="O129" s="89"/>
      <c r="P129" s="217">
        <f>O129*H129</f>
        <v>0</v>
      </c>
      <c r="Q129" s="217">
        <v>0</v>
      </c>
      <c r="R129" s="217">
        <f>Q129*H129</f>
        <v>0</v>
      </c>
      <c r="S129" s="217">
        <v>0</v>
      </c>
      <c r="T129" s="218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19" t="s">
        <v>125</v>
      </c>
      <c r="AT129" s="219" t="s">
        <v>121</v>
      </c>
      <c r="AU129" s="219" t="s">
        <v>80</v>
      </c>
      <c r="AY129" s="15" t="s">
        <v>119</v>
      </c>
      <c r="BE129" s="220">
        <f>IF(N129="základní",J129,0)</f>
        <v>0</v>
      </c>
      <c r="BF129" s="220">
        <f>IF(N129="snížená",J129,0)</f>
        <v>0</v>
      </c>
      <c r="BG129" s="220">
        <f>IF(N129="zákl. přenesená",J129,0)</f>
        <v>0</v>
      </c>
      <c r="BH129" s="220">
        <f>IF(N129="sníž. přenesená",J129,0)</f>
        <v>0</v>
      </c>
      <c r="BI129" s="220">
        <f>IF(N129="nulová",J129,0)</f>
        <v>0</v>
      </c>
      <c r="BJ129" s="15" t="s">
        <v>80</v>
      </c>
      <c r="BK129" s="220">
        <f>ROUND(I129*H129,2)</f>
        <v>0</v>
      </c>
      <c r="BL129" s="15" t="s">
        <v>125</v>
      </c>
      <c r="BM129" s="219" t="s">
        <v>129</v>
      </c>
    </row>
    <row r="130" s="12" customFormat="1">
      <c r="A130" s="12"/>
      <c r="B130" s="221"/>
      <c r="C130" s="222"/>
      <c r="D130" s="223" t="s">
        <v>130</v>
      </c>
      <c r="E130" s="224" t="s">
        <v>1</v>
      </c>
      <c r="F130" s="225" t="s">
        <v>131</v>
      </c>
      <c r="G130" s="222"/>
      <c r="H130" s="226">
        <v>3.0419999999999998</v>
      </c>
      <c r="I130" s="227"/>
      <c r="J130" s="222"/>
      <c r="K130" s="222"/>
      <c r="L130" s="228"/>
      <c r="M130" s="229"/>
      <c r="N130" s="230"/>
      <c r="O130" s="230"/>
      <c r="P130" s="230"/>
      <c r="Q130" s="230"/>
      <c r="R130" s="230"/>
      <c r="S130" s="230"/>
      <c r="T130" s="231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T130" s="232" t="s">
        <v>130</v>
      </c>
      <c r="AU130" s="232" t="s">
        <v>80</v>
      </c>
      <c r="AV130" s="12" t="s">
        <v>82</v>
      </c>
      <c r="AW130" s="12" t="s">
        <v>30</v>
      </c>
      <c r="AX130" s="12" t="s">
        <v>73</v>
      </c>
      <c r="AY130" s="232" t="s">
        <v>119</v>
      </c>
    </row>
    <row r="131" s="12" customFormat="1">
      <c r="A131" s="12"/>
      <c r="B131" s="221"/>
      <c r="C131" s="222"/>
      <c r="D131" s="223" t="s">
        <v>130</v>
      </c>
      <c r="E131" s="224" t="s">
        <v>1</v>
      </c>
      <c r="F131" s="225" t="s">
        <v>132</v>
      </c>
      <c r="G131" s="222"/>
      <c r="H131" s="226">
        <v>6.7859999999999996</v>
      </c>
      <c r="I131" s="227"/>
      <c r="J131" s="222"/>
      <c r="K131" s="222"/>
      <c r="L131" s="228"/>
      <c r="M131" s="229"/>
      <c r="N131" s="230"/>
      <c r="O131" s="230"/>
      <c r="P131" s="230"/>
      <c r="Q131" s="230"/>
      <c r="R131" s="230"/>
      <c r="S131" s="230"/>
      <c r="T131" s="231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T131" s="232" t="s">
        <v>130</v>
      </c>
      <c r="AU131" s="232" t="s">
        <v>80</v>
      </c>
      <c r="AV131" s="12" t="s">
        <v>82</v>
      </c>
      <c r="AW131" s="12" t="s">
        <v>30</v>
      </c>
      <c r="AX131" s="12" t="s">
        <v>73</v>
      </c>
      <c r="AY131" s="232" t="s">
        <v>119</v>
      </c>
    </row>
    <row r="132" s="12" customFormat="1">
      <c r="A132" s="12"/>
      <c r="B132" s="221"/>
      <c r="C132" s="222"/>
      <c r="D132" s="223" t="s">
        <v>130</v>
      </c>
      <c r="E132" s="224" t="s">
        <v>1</v>
      </c>
      <c r="F132" s="225" t="s">
        <v>133</v>
      </c>
      <c r="G132" s="222"/>
      <c r="H132" s="226">
        <v>40.593000000000004</v>
      </c>
      <c r="I132" s="227"/>
      <c r="J132" s="222"/>
      <c r="K132" s="222"/>
      <c r="L132" s="228"/>
      <c r="M132" s="229"/>
      <c r="N132" s="230"/>
      <c r="O132" s="230"/>
      <c r="P132" s="230"/>
      <c r="Q132" s="230"/>
      <c r="R132" s="230"/>
      <c r="S132" s="230"/>
      <c r="T132" s="231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T132" s="232" t="s">
        <v>130</v>
      </c>
      <c r="AU132" s="232" t="s">
        <v>80</v>
      </c>
      <c r="AV132" s="12" t="s">
        <v>82</v>
      </c>
      <c r="AW132" s="12" t="s">
        <v>30</v>
      </c>
      <c r="AX132" s="12" t="s">
        <v>73</v>
      </c>
      <c r="AY132" s="232" t="s">
        <v>119</v>
      </c>
    </row>
    <row r="133" s="12" customFormat="1">
      <c r="A133" s="12"/>
      <c r="B133" s="221"/>
      <c r="C133" s="222"/>
      <c r="D133" s="223" t="s">
        <v>130</v>
      </c>
      <c r="E133" s="224" t="s">
        <v>1</v>
      </c>
      <c r="F133" s="225" t="s">
        <v>134</v>
      </c>
      <c r="G133" s="222"/>
      <c r="H133" s="226">
        <v>6.2530000000000001</v>
      </c>
      <c r="I133" s="227"/>
      <c r="J133" s="222"/>
      <c r="K133" s="222"/>
      <c r="L133" s="228"/>
      <c r="M133" s="229"/>
      <c r="N133" s="230"/>
      <c r="O133" s="230"/>
      <c r="P133" s="230"/>
      <c r="Q133" s="230"/>
      <c r="R133" s="230"/>
      <c r="S133" s="230"/>
      <c r="T133" s="231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T133" s="232" t="s">
        <v>130</v>
      </c>
      <c r="AU133" s="232" t="s">
        <v>80</v>
      </c>
      <c r="AV133" s="12" t="s">
        <v>82</v>
      </c>
      <c r="AW133" s="12" t="s">
        <v>30</v>
      </c>
      <c r="AX133" s="12" t="s">
        <v>73</v>
      </c>
      <c r="AY133" s="232" t="s">
        <v>119</v>
      </c>
    </row>
    <row r="134" s="12" customFormat="1">
      <c r="A134" s="12"/>
      <c r="B134" s="221"/>
      <c r="C134" s="222"/>
      <c r="D134" s="223" t="s">
        <v>130</v>
      </c>
      <c r="E134" s="224" t="s">
        <v>1</v>
      </c>
      <c r="F134" s="225" t="s">
        <v>135</v>
      </c>
      <c r="G134" s="222"/>
      <c r="H134" s="226">
        <v>3.1589999999999998</v>
      </c>
      <c r="I134" s="227"/>
      <c r="J134" s="222"/>
      <c r="K134" s="222"/>
      <c r="L134" s="228"/>
      <c r="M134" s="229"/>
      <c r="N134" s="230"/>
      <c r="O134" s="230"/>
      <c r="P134" s="230"/>
      <c r="Q134" s="230"/>
      <c r="R134" s="230"/>
      <c r="S134" s="230"/>
      <c r="T134" s="231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T134" s="232" t="s">
        <v>130</v>
      </c>
      <c r="AU134" s="232" t="s">
        <v>80</v>
      </c>
      <c r="AV134" s="12" t="s">
        <v>82</v>
      </c>
      <c r="AW134" s="12" t="s">
        <v>30</v>
      </c>
      <c r="AX134" s="12" t="s">
        <v>73</v>
      </c>
      <c r="AY134" s="232" t="s">
        <v>119</v>
      </c>
    </row>
    <row r="135" s="12" customFormat="1">
      <c r="A135" s="12"/>
      <c r="B135" s="221"/>
      <c r="C135" s="222"/>
      <c r="D135" s="223" t="s">
        <v>130</v>
      </c>
      <c r="E135" s="224" t="s">
        <v>1</v>
      </c>
      <c r="F135" s="225" t="s">
        <v>136</v>
      </c>
      <c r="G135" s="222"/>
      <c r="H135" s="226">
        <v>4.7210000000000001</v>
      </c>
      <c r="I135" s="227"/>
      <c r="J135" s="222"/>
      <c r="K135" s="222"/>
      <c r="L135" s="228"/>
      <c r="M135" s="229"/>
      <c r="N135" s="230"/>
      <c r="O135" s="230"/>
      <c r="P135" s="230"/>
      <c r="Q135" s="230"/>
      <c r="R135" s="230"/>
      <c r="S135" s="230"/>
      <c r="T135" s="231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T135" s="232" t="s">
        <v>130</v>
      </c>
      <c r="AU135" s="232" t="s">
        <v>80</v>
      </c>
      <c r="AV135" s="12" t="s">
        <v>82</v>
      </c>
      <c r="AW135" s="12" t="s">
        <v>30</v>
      </c>
      <c r="AX135" s="12" t="s">
        <v>73</v>
      </c>
      <c r="AY135" s="232" t="s">
        <v>119</v>
      </c>
    </row>
    <row r="136" s="12" customFormat="1">
      <c r="A136" s="12"/>
      <c r="B136" s="221"/>
      <c r="C136" s="222"/>
      <c r="D136" s="223" t="s">
        <v>130</v>
      </c>
      <c r="E136" s="224" t="s">
        <v>1</v>
      </c>
      <c r="F136" s="225" t="s">
        <v>137</v>
      </c>
      <c r="G136" s="222"/>
      <c r="H136" s="226">
        <v>39.868000000000002</v>
      </c>
      <c r="I136" s="227"/>
      <c r="J136" s="222"/>
      <c r="K136" s="222"/>
      <c r="L136" s="228"/>
      <c r="M136" s="229"/>
      <c r="N136" s="230"/>
      <c r="O136" s="230"/>
      <c r="P136" s="230"/>
      <c r="Q136" s="230"/>
      <c r="R136" s="230"/>
      <c r="S136" s="230"/>
      <c r="T136" s="231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T136" s="232" t="s">
        <v>130</v>
      </c>
      <c r="AU136" s="232" t="s">
        <v>80</v>
      </c>
      <c r="AV136" s="12" t="s">
        <v>82</v>
      </c>
      <c r="AW136" s="12" t="s">
        <v>30</v>
      </c>
      <c r="AX136" s="12" t="s">
        <v>73</v>
      </c>
      <c r="AY136" s="232" t="s">
        <v>119</v>
      </c>
    </row>
    <row r="137" s="12" customFormat="1">
      <c r="A137" s="12"/>
      <c r="B137" s="221"/>
      <c r="C137" s="222"/>
      <c r="D137" s="223" t="s">
        <v>130</v>
      </c>
      <c r="E137" s="224" t="s">
        <v>1</v>
      </c>
      <c r="F137" s="225" t="s">
        <v>138</v>
      </c>
      <c r="G137" s="222"/>
      <c r="H137" s="226">
        <v>3.8079999999999998</v>
      </c>
      <c r="I137" s="227"/>
      <c r="J137" s="222"/>
      <c r="K137" s="222"/>
      <c r="L137" s="228"/>
      <c r="M137" s="229"/>
      <c r="N137" s="230"/>
      <c r="O137" s="230"/>
      <c r="P137" s="230"/>
      <c r="Q137" s="230"/>
      <c r="R137" s="230"/>
      <c r="S137" s="230"/>
      <c r="T137" s="231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232" t="s">
        <v>130</v>
      </c>
      <c r="AU137" s="232" t="s">
        <v>80</v>
      </c>
      <c r="AV137" s="12" t="s">
        <v>82</v>
      </c>
      <c r="AW137" s="12" t="s">
        <v>30</v>
      </c>
      <c r="AX137" s="12" t="s">
        <v>73</v>
      </c>
      <c r="AY137" s="232" t="s">
        <v>119</v>
      </c>
    </row>
    <row r="138" s="13" customFormat="1">
      <c r="A138" s="13"/>
      <c r="B138" s="233"/>
      <c r="C138" s="234"/>
      <c r="D138" s="223" t="s">
        <v>130</v>
      </c>
      <c r="E138" s="235" t="s">
        <v>1</v>
      </c>
      <c r="F138" s="236" t="s">
        <v>139</v>
      </c>
      <c r="G138" s="234"/>
      <c r="H138" s="237">
        <v>108.23</v>
      </c>
      <c r="I138" s="238"/>
      <c r="J138" s="234"/>
      <c r="K138" s="234"/>
      <c r="L138" s="239"/>
      <c r="M138" s="240"/>
      <c r="N138" s="241"/>
      <c r="O138" s="241"/>
      <c r="P138" s="241"/>
      <c r="Q138" s="241"/>
      <c r="R138" s="241"/>
      <c r="S138" s="241"/>
      <c r="T138" s="24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3" t="s">
        <v>130</v>
      </c>
      <c r="AU138" s="243" t="s">
        <v>80</v>
      </c>
      <c r="AV138" s="13" t="s">
        <v>125</v>
      </c>
      <c r="AW138" s="13" t="s">
        <v>30</v>
      </c>
      <c r="AX138" s="13" t="s">
        <v>80</v>
      </c>
      <c r="AY138" s="243" t="s">
        <v>119</v>
      </c>
    </row>
    <row r="139" s="2" customFormat="1">
      <c r="A139" s="36"/>
      <c r="B139" s="37"/>
      <c r="C139" s="208" t="s">
        <v>140</v>
      </c>
      <c r="D139" s="208" t="s">
        <v>121</v>
      </c>
      <c r="E139" s="209" t="s">
        <v>141</v>
      </c>
      <c r="F139" s="210" t="s">
        <v>142</v>
      </c>
      <c r="G139" s="211" t="s">
        <v>124</v>
      </c>
      <c r="H139" s="212">
        <v>1039.403</v>
      </c>
      <c r="I139" s="213"/>
      <c r="J139" s="214">
        <f>ROUND(I139*H139,2)</f>
        <v>0</v>
      </c>
      <c r="K139" s="210" t="s">
        <v>1</v>
      </c>
      <c r="L139" s="42"/>
      <c r="M139" s="215" t="s">
        <v>1</v>
      </c>
      <c r="N139" s="216" t="s">
        <v>38</v>
      </c>
      <c r="O139" s="89"/>
      <c r="P139" s="217">
        <f>O139*H139</f>
        <v>0</v>
      </c>
      <c r="Q139" s="217">
        <v>0</v>
      </c>
      <c r="R139" s="217">
        <f>Q139*H139</f>
        <v>0</v>
      </c>
      <c r="S139" s="217">
        <v>0</v>
      </c>
      <c r="T139" s="218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19" t="s">
        <v>125</v>
      </c>
      <c r="AT139" s="219" t="s">
        <v>121</v>
      </c>
      <c r="AU139" s="219" t="s">
        <v>80</v>
      </c>
      <c r="AY139" s="15" t="s">
        <v>119</v>
      </c>
      <c r="BE139" s="220">
        <f>IF(N139="základní",J139,0)</f>
        <v>0</v>
      </c>
      <c r="BF139" s="220">
        <f>IF(N139="snížená",J139,0)</f>
        <v>0</v>
      </c>
      <c r="BG139" s="220">
        <f>IF(N139="zákl. přenesená",J139,0)</f>
        <v>0</v>
      </c>
      <c r="BH139" s="220">
        <f>IF(N139="sníž. přenesená",J139,0)</f>
        <v>0</v>
      </c>
      <c r="BI139" s="220">
        <f>IF(N139="nulová",J139,0)</f>
        <v>0</v>
      </c>
      <c r="BJ139" s="15" t="s">
        <v>80</v>
      </c>
      <c r="BK139" s="220">
        <f>ROUND(I139*H139,2)</f>
        <v>0</v>
      </c>
      <c r="BL139" s="15" t="s">
        <v>125</v>
      </c>
      <c r="BM139" s="219" t="s">
        <v>143</v>
      </c>
    </row>
    <row r="140" s="12" customFormat="1">
      <c r="A140" s="12"/>
      <c r="B140" s="221"/>
      <c r="C140" s="222"/>
      <c r="D140" s="223" t="s">
        <v>130</v>
      </c>
      <c r="E140" s="224" t="s">
        <v>1</v>
      </c>
      <c r="F140" s="225" t="s">
        <v>144</v>
      </c>
      <c r="G140" s="222"/>
      <c r="H140" s="226">
        <v>1039.403</v>
      </c>
      <c r="I140" s="227"/>
      <c r="J140" s="222"/>
      <c r="K140" s="222"/>
      <c r="L140" s="228"/>
      <c r="M140" s="229"/>
      <c r="N140" s="230"/>
      <c r="O140" s="230"/>
      <c r="P140" s="230"/>
      <c r="Q140" s="230"/>
      <c r="R140" s="230"/>
      <c r="S140" s="230"/>
      <c r="T140" s="231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T140" s="232" t="s">
        <v>130</v>
      </c>
      <c r="AU140" s="232" t="s">
        <v>80</v>
      </c>
      <c r="AV140" s="12" t="s">
        <v>82</v>
      </c>
      <c r="AW140" s="12" t="s">
        <v>30</v>
      </c>
      <c r="AX140" s="12" t="s">
        <v>73</v>
      </c>
      <c r="AY140" s="232" t="s">
        <v>119</v>
      </c>
    </row>
    <row r="141" s="13" customFormat="1">
      <c r="A141" s="13"/>
      <c r="B141" s="233"/>
      <c r="C141" s="234"/>
      <c r="D141" s="223" t="s">
        <v>130</v>
      </c>
      <c r="E141" s="235" t="s">
        <v>1</v>
      </c>
      <c r="F141" s="236" t="s">
        <v>139</v>
      </c>
      <c r="G141" s="234"/>
      <c r="H141" s="237">
        <v>1039.403</v>
      </c>
      <c r="I141" s="238"/>
      <c r="J141" s="234"/>
      <c r="K141" s="234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130</v>
      </c>
      <c r="AU141" s="243" t="s">
        <v>80</v>
      </c>
      <c r="AV141" s="13" t="s">
        <v>125</v>
      </c>
      <c r="AW141" s="13" t="s">
        <v>30</v>
      </c>
      <c r="AX141" s="13" t="s">
        <v>80</v>
      </c>
      <c r="AY141" s="243" t="s">
        <v>119</v>
      </c>
    </row>
    <row r="142" s="2" customFormat="1">
      <c r="A142" s="36"/>
      <c r="B142" s="37"/>
      <c r="C142" s="208" t="s">
        <v>145</v>
      </c>
      <c r="D142" s="208" t="s">
        <v>121</v>
      </c>
      <c r="E142" s="209" t="s">
        <v>146</v>
      </c>
      <c r="F142" s="210" t="s">
        <v>147</v>
      </c>
      <c r="G142" s="211" t="s">
        <v>124</v>
      </c>
      <c r="H142" s="212">
        <v>1039.403</v>
      </c>
      <c r="I142" s="213"/>
      <c r="J142" s="214">
        <f>ROUND(I142*H142,2)</f>
        <v>0</v>
      </c>
      <c r="K142" s="210" t="s">
        <v>1</v>
      </c>
      <c r="L142" s="42"/>
      <c r="M142" s="215" t="s">
        <v>1</v>
      </c>
      <c r="N142" s="216" t="s">
        <v>38</v>
      </c>
      <c r="O142" s="89"/>
      <c r="P142" s="217">
        <f>O142*H142</f>
        <v>0</v>
      </c>
      <c r="Q142" s="217">
        <v>0</v>
      </c>
      <c r="R142" s="217">
        <f>Q142*H142</f>
        <v>0</v>
      </c>
      <c r="S142" s="217">
        <v>0</v>
      </c>
      <c r="T142" s="218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19" t="s">
        <v>125</v>
      </c>
      <c r="AT142" s="219" t="s">
        <v>121</v>
      </c>
      <c r="AU142" s="219" t="s">
        <v>80</v>
      </c>
      <c r="AY142" s="15" t="s">
        <v>119</v>
      </c>
      <c r="BE142" s="220">
        <f>IF(N142="základní",J142,0)</f>
        <v>0</v>
      </c>
      <c r="BF142" s="220">
        <f>IF(N142="snížená",J142,0)</f>
        <v>0</v>
      </c>
      <c r="BG142" s="220">
        <f>IF(N142="zákl. přenesená",J142,0)</f>
        <v>0</v>
      </c>
      <c r="BH142" s="220">
        <f>IF(N142="sníž. přenesená",J142,0)</f>
        <v>0</v>
      </c>
      <c r="BI142" s="220">
        <f>IF(N142="nulová",J142,0)</f>
        <v>0</v>
      </c>
      <c r="BJ142" s="15" t="s">
        <v>80</v>
      </c>
      <c r="BK142" s="220">
        <f>ROUND(I142*H142,2)</f>
        <v>0</v>
      </c>
      <c r="BL142" s="15" t="s">
        <v>125</v>
      </c>
      <c r="BM142" s="219" t="s">
        <v>148</v>
      </c>
    </row>
    <row r="143" s="2" customFormat="1">
      <c r="A143" s="36"/>
      <c r="B143" s="37"/>
      <c r="C143" s="208" t="s">
        <v>149</v>
      </c>
      <c r="D143" s="208" t="s">
        <v>121</v>
      </c>
      <c r="E143" s="209" t="s">
        <v>150</v>
      </c>
      <c r="F143" s="210" t="s">
        <v>151</v>
      </c>
      <c r="G143" s="211" t="s">
        <v>124</v>
      </c>
      <c r="H143" s="212">
        <v>465.58699999999999</v>
      </c>
      <c r="I143" s="213"/>
      <c r="J143" s="214">
        <f>ROUND(I143*H143,2)</f>
        <v>0</v>
      </c>
      <c r="K143" s="210" t="s">
        <v>1</v>
      </c>
      <c r="L143" s="42"/>
      <c r="M143" s="215" t="s">
        <v>1</v>
      </c>
      <c r="N143" s="216" t="s">
        <v>38</v>
      </c>
      <c r="O143" s="89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19" t="s">
        <v>125</v>
      </c>
      <c r="AT143" s="219" t="s">
        <v>121</v>
      </c>
      <c r="AU143" s="219" t="s">
        <v>80</v>
      </c>
      <c r="AY143" s="15" t="s">
        <v>119</v>
      </c>
      <c r="BE143" s="220">
        <f>IF(N143="základní",J143,0)</f>
        <v>0</v>
      </c>
      <c r="BF143" s="220">
        <f>IF(N143="snížená",J143,0)</f>
        <v>0</v>
      </c>
      <c r="BG143" s="220">
        <f>IF(N143="zákl. přenesená",J143,0)</f>
        <v>0</v>
      </c>
      <c r="BH143" s="220">
        <f>IF(N143="sníž. přenesená",J143,0)</f>
        <v>0</v>
      </c>
      <c r="BI143" s="220">
        <f>IF(N143="nulová",J143,0)</f>
        <v>0</v>
      </c>
      <c r="BJ143" s="15" t="s">
        <v>80</v>
      </c>
      <c r="BK143" s="220">
        <f>ROUND(I143*H143,2)</f>
        <v>0</v>
      </c>
      <c r="BL143" s="15" t="s">
        <v>125</v>
      </c>
      <c r="BM143" s="219" t="s">
        <v>152</v>
      </c>
    </row>
    <row r="144" s="12" customFormat="1">
      <c r="A144" s="12"/>
      <c r="B144" s="221"/>
      <c r="C144" s="222"/>
      <c r="D144" s="223" t="s">
        <v>130</v>
      </c>
      <c r="E144" s="224" t="s">
        <v>1</v>
      </c>
      <c r="F144" s="225" t="s">
        <v>153</v>
      </c>
      <c r="G144" s="222"/>
      <c r="H144" s="226">
        <v>465.58699999999999</v>
      </c>
      <c r="I144" s="227"/>
      <c r="J144" s="222"/>
      <c r="K144" s="222"/>
      <c r="L144" s="228"/>
      <c r="M144" s="229"/>
      <c r="N144" s="230"/>
      <c r="O144" s="230"/>
      <c r="P144" s="230"/>
      <c r="Q144" s="230"/>
      <c r="R144" s="230"/>
      <c r="S144" s="230"/>
      <c r="T144" s="231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T144" s="232" t="s">
        <v>130</v>
      </c>
      <c r="AU144" s="232" t="s">
        <v>80</v>
      </c>
      <c r="AV144" s="12" t="s">
        <v>82</v>
      </c>
      <c r="AW144" s="12" t="s">
        <v>30</v>
      </c>
      <c r="AX144" s="12" t="s">
        <v>73</v>
      </c>
      <c r="AY144" s="232" t="s">
        <v>119</v>
      </c>
    </row>
    <row r="145" s="13" customFormat="1">
      <c r="A145" s="13"/>
      <c r="B145" s="233"/>
      <c r="C145" s="234"/>
      <c r="D145" s="223" t="s">
        <v>130</v>
      </c>
      <c r="E145" s="235" t="s">
        <v>1</v>
      </c>
      <c r="F145" s="236" t="s">
        <v>139</v>
      </c>
      <c r="G145" s="234"/>
      <c r="H145" s="237">
        <v>465.58699999999999</v>
      </c>
      <c r="I145" s="238"/>
      <c r="J145" s="234"/>
      <c r="K145" s="234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130</v>
      </c>
      <c r="AU145" s="243" t="s">
        <v>80</v>
      </c>
      <c r="AV145" s="13" t="s">
        <v>125</v>
      </c>
      <c r="AW145" s="13" t="s">
        <v>30</v>
      </c>
      <c r="AX145" s="13" t="s">
        <v>80</v>
      </c>
      <c r="AY145" s="243" t="s">
        <v>119</v>
      </c>
    </row>
    <row r="146" s="2" customFormat="1">
      <c r="A146" s="36"/>
      <c r="B146" s="37"/>
      <c r="C146" s="208" t="s">
        <v>154</v>
      </c>
      <c r="D146" s="208" t="s">
        <v>121</v>
      </c>
      <c r="E146" s="209" t="s">
        <v>155</v>
      </c>
      <c r="F146" s="210" t="s">
        <v>156</v>
      </c>
      <c r="G146" s="211" t="s">
        <v>124</v>
      </c>
      <c r="H146" s="212">
        <v>4190.2830000000004</v>
      </c>
      <c r="I146" s="213"/>
      <c r="J146" s="214">
        <f>ROUND(I146*H146,2)</f>
        <v>0</v>
      </c>
      <c r="K146" s="210" t="s">
        <v>1</v>
      </c>
      <c r="L146" s="42"/>
      <c r="M146" s="215" t="s">
        <v>1</v>
      </c>
      <c r="N146" s="216" t="s">
        <v>38</v>
      </c>
      <c r="O146" s="89"/>
      <c r="P146" s="217">
        <f>O146*H146</f>
        <v>0</v>
      </c>
      <c r="Q146" s="217">
        <v>0</v>
      </c>
      <c r="R146" s="217">
        <f>Q146*H146</f>
        <v>0</v>
      </c>
      <c r="S146" s="217">
        <v>0</v>
      </c>
      <c r="T146" s="218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19" t="s">
        <v>125</v>
      </c>
      <c r="AT146" s="219" t="s">
        <v>121</v>
      </c>
      <c r="AU146" s="219" t="s">
        <v>80</v>
      </c>
      <c r="AY146" s="15" t="s">
        <v>119</v>
      </c>
      <c r="BE146" s="220">
        <f>IF(N146="základní",J146,0)</f>
        <v>0</v>
      </c>
      <c r="BF146" s="220">
        <f>IF(N146="snížená",J146,0)</f>
        <v>0</v>
      </c>
      <c r="BG146" s="220">
        <f>IF(N146="zákl. přenesená",J146,0)</f>
        <v>0</v>
      </c>
      <c r="BH146" s="220">
        <f>IF(N146="sníž. přenesená",J146,0)</f>
        <v>0</v>
      </c>
      <c r="BI146" s="220">
        <f>IF(N146="nulová",J146,0)</f>
        <v>0</v>
      </c>
      <c r="BJ146" s="15" t="s">
        <v>80</v>
      </c>
      <c r="BK146" s="220">
        <f>ROUND(I146*H146,2)</f>
        <v>0</v>
      </c>
      <c r="BL146" s="15" t="s">
        <v>125</v>
      </c>
      <c r="BM146" s="219" t="s">
        <v>157</v>
      </c>
    </row>
    <row r="147" s="12" customFormat="1">
      <c r="A147" s="12"/>
      <c r="B147" s="221"/>
      <c r="C147" s="222"/>
      <c r="D147" s="223" t="s">
        <v>130</v>
      </c>
      <c r="E147" s="224" t="s">
        <v>1</v>
      </c>
      <c r="F147" s="225" t="s">
        <v>158</v>
      </c>
      <c r="G147" s="222"/>
      <c r="H147" s="226">
        <v>4190.2830000000004</v>
      </c>
      <c r="I147" s="227"/>
      <c r="J147" s="222"/>
      <c r="K147" s="222"/>
      <c r="L147" s="228"/>
      <c r="M147" s="229"/>
      <c r="N147" s="230"/>
      <c r="O147" s="230"/>
      <c r="P147" s="230"/>
      <c r="Q147" s="230"/>
      <c r="R147" s="230"/>
      <c r="S147" s="230"/>
      <c r="T147" s="231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T147" s="232" t="s">
        <v>130</v>
      </c>
      <c r="AU147" s="232" t="s">
        <v>80</v>
      </c>
      <c r="AV147" s="12" t="s">
        <v>82</v>
      </c>
      <c r="AW147" s="12" t="s">
        <v>30</v>
      </c>
      <c r="AX147" s="12" t="s">
        <v>73</v>
      </c>
      <c r="AY147" s="232" t="s">
        <v>119</v>
      </c>
    </row>
    <row r="148" s="13" customFormat="1">
      <c r="A148" s="13"/>
      <c r="B148" s="233"/>
      <c r="C148" s="234"/>
      <c r="D148" s="223" t="s">
        <v>130</v>
      </c>
      <c r="E148" s="235" t="s">
        <v>1</v>
      </c>
      <c r="F148" s="236" t="s">
        <v>139</v>
      </c>
      <c r="G148" s="234"/>
      <c r="H148" s="237">
        <v>4190.2830000000004</v>
      </c>
      <c r="I148" s="238"/>
      <c r="J148" s="234"/>
      <c r="K148" s="234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130</v>
      </c>
      <c r="AU148" s="243" t="s">
        <v>80</v>
      </c>
      <c r="AV148" s="13" t="s">
        <v>125</v>
      </c>
      <c r="AW148" s="13" t="s">
        <v>30</v>
      </c>
      <c r="AX148" s="13" t="s">
        <v>80</v>
      </c>
      <c r="AY148" s="243" t="s">
        <v>119</v>
      </c>
    </row>
    <row r="149" s="2" customFormat="1" ht="21.75" customHeight="1">
      <c r="A149" s="36"/>
      <c r="B149" s="37"/>
      <c r="C149" s="208" t="s">
        <v>159</v>
      </c>
      <c r="D149" s="208" t="s">
        <v>121</v>
      </c>
      <c r="E149" s="209" t="s">
        <v>160</v>
      </c>
      <c r="F149" s="210" t="s">
        <v>161</v>
      </c>
      <c r="G149" s="211" t="s">
        <v>124</v>
      </c>
      <c r="H149" s="212">
        <v>1039.403</v>
      </c>
      <c r="I149" s="213"/>
      <c r="J149" s="214">
        <f>ROUND(I149*H149,2)</f>
        <v>0</v>
      </c>
      <c r="K149" s="210" t="s">
        <v>1</v>
      </c>
      <c r="L149" s="42"/>
      <c r="M149" s="215" t="s">
        <v>1</v>
      </c>
      <c r="N149" s="216" t="s">
        <v>38</v>
      </c>
      <c r="O149" s="89"/>
      <c r="P149" s="217">
        <f>O149*H149</f>
        <v>0</v>
      </c>
      <c r="Q149" s="217">
        <v>0</v>
      </c>
      <c r="R149" s="217">
        <f>Q149*H149</f>
        <v>0</v>
      </c>
      <c r="S149" s="217">
        <v>0</v>
      </c>
      <c r="T149" s="218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19" t="s">
        <v>125</v>
      </c>
      <c r="AT149" s="219" t="s">
        <v>121</v>
      </c>
      <c r="AU149" s="219" t="s">
        <v>80</v>
      </c>
      <c r="AY149" s="15" t="s">
        <v>119</v>
      </c>
      <c r="BE149" s="220">
        <f>IF(N149="základní",J149,0)</f>
        <v>0</v>
      </c>
      <c r="BF149" s="220">
        <f>IF(N149="snížená",J149,0)</f>
        <v>0</v>
      </c>
      <c r="BG149" s="220">
        <f>IF(N149="zákl. přenesená",J149,0)</f>
        <v>0</v>
      </c>
      <c r="BH149" s="220">
        <f>IF(N149="sníž. přenesená",J149,0)</f>
        <v>0</v>
      </c>
      <c r="BI149" s="220">
        <f>IF(N149="nulová",J149,0)</f>
        <v>0</v>
      </c>
      <c r="BJ149" s="15" t="s">
        <v>80</v>
      </c>
      <c r="BK149" s="220">
        <f>ROUND(I149*H149,2)</f>
        <v>0</v>
      </c>
      <c r="BL149" s="15" t="s">
        <v>125</v>
      </c>
      <c r="BM149" s="219" t="s">
        <v>162</v>
      </c>
    </row>
    <row r="150" s="2" customFormat="1" ht="16.5" customHeight="1">
      <c r="A150" s="36"/>
      <c r="B150" s="37"/>
      <c r="C150" s="208" t="s">
        <v>163</v>
      </c>
      <c r="D150" s="208" t="s">
        <v>121</v>
      </c>
      <c r="E150" s="209" t="s">
        <v>164</v>
      </c>
      <c r="F150" s="210" t="s">
        <v>165</v>
      </c>
      <c r="G150" s="211" t="s">
        <v>124</v>
      </c>
      <c r="H150" s="212">
        <v>1039.403</v>
      </c>
      <c r="I150" s="213"/>
      <c r="J150" s="214">
        <f>ROUND(I150*H150,2)</f>
        <v>0</v>
      </c>
      <c r="K150" s="210" t="s">
        <v>1</v>
      </c>
      <c r="L150" s="42"/>
      <c r="M150" s="215" t="s">
        <v>1</v>
      </c>
      <c r="N150" s="216" t="s">
        <v>38</v>
      </c>
      <c r="O150" s="89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19" t="s">
        <v>125</v>
      </c>
      <c r="AT150" s="219" t="s">
        <v>121</v>
      </c>
      <c r="AU150" s="219" t="s">
        <v>80</v>
      </c>
      <c r="AY150" s="15" t="s">
        <v>119</v>
      </c>
      <c r="BE150" s="220">
        <f>IF(N150="základní",J150,0)</f>
        <v>0</v>
      </c>
      <c r="BF150" s="220">
        <f>IF(N150="snížená",J150,0)</f>
        <v>0</v>
      </c>
      <c r="BG150" s="220">
        <f>IF(N150="zákl. přenesená",J150,0)</f>
        <v>0</v>
      </c>
      <c r="BH150" s="220">
        <f>IF(N150="sníž. přenesená",J150,0)</f>
        <v>0</v>
      </c>
      <c r="BI150" s="220">
        <f>IF(N150="nulová",J150,0)</f>
        <v>0</v>
      </c>
      <c r="BJ150" s="15" t="s">
        <v>80</v>
      </c>
      <c r="BK150" s="220">
        <f>ROUND(I150*H150,2)</f>
        <v>0</v>
      </c>
      <c r="BL150" s="15" t="s">
        <v>125</v>
      </c>
      <c r="BM150" s="219" t="s">
        <v>120</v>
      </c>
    </row>
    <row r="151" s="2" customFormat="1" ht="16.5" customHeight="1">
      <c r="A151" s="36"/>
      <c r="B151" s="37"/>
      <c r="C151" s="208" t="s">
        <v>166</v>
      </c>
      <c r="D151" s="208" t="s">
        <v>121</v>
      </c>
      <c r="E151" s="209" t="s">
        <v>167</v>
      </c>
      <c r="F151" s="210" t="s">
        <v>168</v>
      </c>
      <c r="G151" s="211" t="s">
        <v>124</v>
      </c>
      <c r="H151" s="212">
        <v>465.58699999999999</v>
      </c>
      <c r="I151" s="213"/>
      <c r="J151" s="214">
        <f>ROUND(I151*H151,2)</f>
        <v>0</v>
      </c>
      <c r="K151" s="210" t="s">
        <v>1</v>
      </c>
      <c r="L151" s="42"/>
      <c r="M151" s="215" t="s">
        <v>1</v>
      </c>
      <c r="N151" s="216" t="s">
        <v>38</v>
      </c>
      <c r="O151" s="89"/>
      <c r="P151" s="217">
        <f>O151*H151</f>
        <v>0</v>
      </c>
      <c r="Q151" s="217">
        <v>0</v>
      </c>
      <c r="R151" s="217">
        <f>Q151*H151</f>
        <v>0</v>
      </c>
      <c r="S151" s="217">
        <v>0</v>
      </c>
      <c r="T151" s="218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19" t="s">
        <v>125</v>
      </c>
      <c r="AT151" s="219" t="s">
        <v>121</v>
      </c>
      <c r="AU151" s="219" t="s">
        <v>80</v>
      </c>
      <c r="AY151" s="15" t="s">
        <v>119</v>
      </c>
      <c r="BE151" s="220">
        <f>IF(N151="základní",J151,0)</f>
        <v>0</v>
      </c>
      <c r="BF151" s="220">
        <f>IF(N151="snížená",J151,0)</f>
        <v>0</v>
      </c>
      <c r="BG151" s="220">
        <f>IF(N151="zákl. přenesená",J151,0)</f>
        <v>0</v>
      </c>
      <c r="BH151" s="220">
        <f>IF(N151="sníž. přenesená",J151,0)</f>
        <v>0</v>
      </c>
      <c r="BI151" s="220">
        <f>IF(N151="nulová",J151,0)</f>
        <v>0</v>
      </c>
      <c r="BJ151" s="15" t="s">
        <v>80</v>
      </c>
      <c r="BK151" s="220">
        <f>ROUND(I151*H151,2)</f>
        <v>0</v>
      </c>
      <c r="BL151" s="15" t="s">
        <v>125</v>
      </c>
      <c r="BM151" s="219" t="s">
        <v>126</v>
      </c>
    </row>
    <row r="152" s="2" customFormat="1" ht="33" customHeight="1">
      <c r="A152" s="36"/>
      <c r="B152" s="37"/>
      <c r="C152" s="208" t="s">
        <v>169</v>
      </c>
      <c r="D152" s="208" t="s">
        <v>121</v>
      </c>
      <c r="E152" s="209" t="s">
        <v>170</v>
      </c>
      <c r="F152" s="210" t="s">
        <v>171</v>
      </c>
      <c r="G152" s="211" t="s">
        <v>124</v>
      </c>
      <c r="H152" s="212">
        <v>931.173</v>
      </c>
      <c r="I152" s="213"/>
      <c r="J152" s="214">
        <f>ROUND(I152*H152,2)</f>
        <v>0</v>
      </c>
      <c r="K152" s="210" t="s">
        <v>1</v>
      </c>
      <c r="L152" s="42"/>
      <c r="M152" s="215" t="s">
        <v>1</v>
      </c>
      <c r="N152" s="216" t="s">
        <v>38</v>
      </c>
      <c r="O152" s="89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19" t="s">
        <v>125</v>
      </c>
      <c r="AT152" s="219" t="s">
        <v>121</v>
      </c>
      <c r="AU152" s="219" t="s">
        <v>80</v>
      </c>
      <c r="AY152" s="15" t="s">
        <v>119</v>
      </c>
      <c r="BE152" s="220">
        <f>IF(N152="základní",J152,0)</f>
        <v>0</v>
      </c>
      <c r="BF152" s="220">
        <f>IF(N152="snížená",J152,0)</f>
        <v>0</v>
      </c>
      <c r="BG152" s="220">
        <f>IF(N152="zákl. přenesená",J152,0)</f>
        <v>0</v>
      </c>
      <c r="BH152" s="220">
        <f>IF(N152="sníž. přenesená",J152,0)</f>
        <v>0</v>
      </c>
      <c r="BI152" s="220">
        <f>IF(N152="nulová",J152,0)</f>
        <v>0</v>
      </c>
      <c r="BJ152" s="15" t="s">
        <v>80</v>
      </c>
      <c r="BK152" s="220">
        <f>ROUND(I152*H152,2)</f>
        <v>0</v>
      </c>
      <c r="BL152" s="15" t="s">
        <v>125</v>
      </c>
      <c r="BM152" s="219" t="s">
        <v>140</v>
      </c>
    </row>
    <row r="153" s="2" customFormat="1">
      <c r="A153" s="36"/>
      <c r="B153" s="37"/>
      <c r="C153" s="208" t="s">
        <v>172</v>
      </c>
      <c r="D153" s="208" t="s">
        <v>121</v>
      </c>
      <c r="E153" s="209" t="s">
        <v>173</v>
      </c>
      <c r="F153" s="210" t="s">
        <v>174</v>
      </c>
      <c r="G153" s="211" t="s">
        <v>124</v>
      </c>
      <c r="H153" s="212">
        <v>39.496000000000002</v>
      </c>
      <c r="I153" s="213"/>
      <c r="J153" s="214">
        <f>ROUND(I153*H153,2)</f>
        <v>0</v>
      </c>
      <c r="K153" s="210" t="s">
        <v>1</v>
      </c>
      <c r="L153" s="42"/>
      <c r="M153" s="215" t="s">
        <v>1</v>
      </c>
      <c r="N153" s="216" t="s">
        <v>38</v>
      </c>
      <c r="O153" s="89"/>
      <c r="P153" s="217">
        <f>O153*H153</f>
        <v>0</v>
      </c>
      <c r="Q153" s="217">
        <v>0</v>
      </c>
      <c r="R153" s="217">
        <f>Q153*H153</f>
        <v>0</v>
      </c>
      <c r="S153" s="217">
        <v>0</v>
      </c>
      <c r="T153" s="218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19" t="s">
        <v>125</v>
      </c>
      <c r="AT153" s="219" t="s">
        <v>121</v>
      </c>
      <c r="AU153" s="219" t="s">
        <v>80</v>
      </c>
      <c r="AY153" s="15" t="s">
        <v>119</v>
      </c>
      <c r="BE153" s="220">
        <f>IF(N153="základní",J153,0)</f>
        <v>0</v>
      </c>
      <c r="BF153" s="220">
        <f>IF(N153="snížená",J153,0)</f>
        <v>0</v>
      </c>
      <c r="BG153" s="220">
        <f>IF(N153="zákl. přenesená",J153,0)</f>
        <v>0</v>
      </c>
      <c r="BH153" s="220">
        <f>IF(N153="sníž. přenesená",J153,0)</f>
        <v>0</v>
      </c>
      <c r="BI153" s="220">
        <f>IF(N153="nulová",J153,0)</f>
        <v>0</v>
      </c>
      <c r="BJ153" s="15" t="s">
        <v>80</v>
      </c>
      <c r="BK153" s="220">
        <f>ROUND(I153*H153,2)</f>
        <v>0</v>
      </c>
      <c r="BL153" s="15" t="s">
        <v>125</v>
      </c>
      <c r="BM153" s="219" t="s">
        <v>149</v>
      </c>
    </row>
    <row r="154" s="12" customFormat="1">
      <c r="A154" s="12"/>
      <c r="B154" s="221"/>
      <c r="C154" s="222"/>
      <c r="D154" s="223" t="s">
        <v>130</v>
      </c>
      <c r="E154" s="224" t="s">
        <v>1</v>
      </c>
      <c r="F154" s="225" t="s">
        <v>175</v>
      </c>
      <c r="G154" s="222"/>
      <c r="H154" s="226">
        <v>39.496000000000002</v>
      </c>
      <c r="I154" s="227"/>
      <c r="J154" s="222"/>
      <c r="K154" s="222"/>
      <c r="L154" s="228"/>
      <c r="M154" s="229"/>
      <c r="N154" s="230"/>
      <c r="O154" s="230"/>
      <c r="P154" s="230"/>
      <c r="Q154" s="230"/>
      <c r="R154" s="230"/>
      <c r="S154" s="230"/>
      <c r="T154" s="231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T154" s="232" t="s">
        <v>130</v>
      </c>
      <c r="AU154" s="232" t="s">
        <v>80</v>
      </c>
      <c r="AV154" s="12" t="s">
        <v>82</v>
      </c>
      <c r="AW154" s="12" t="s">
        <v>30</v>
      </c>
      <c r="AX154" s="12" t="s">
        <v>73</v>
      </c>
      <c r="AY154" s="232" t="s">
        <v>119</v>
      </c>
    </row>
    <row r="155" s="13" customFormat="1">
      <c r="A155" s="13"/>
      <c r="B155" s="233"/>
      <c r="C155" s="234"/>
      <c r="D155" s="223" t="s">
        <v>130</v>
      </c>
      <c r="E155" s="235" t="s">
        <v>1</v>
      </c>
      <c r="F155" s="236" t="s">
        <v>139</v>
      </c>
      <c r="G155" s="234"/>
      <c r="H155" s="237">
        <v>39.496000000000002</v>
      </c>
      <c r="I155" s="238"/>
      <c r="J155" s="234"/>
      <c r="K155" s="234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130</v>
      </c>
      <c r="AU155" s="243" t="s">
        <v>80</v>
      </c>
      <c r="AV155" s="13" t="s">
        <v>125</v>
      </c>
      <c r="AW155" s="13" t="s">
        <v>30</v>
      </c>
      <c r="AX155" s="13" t="s">
        <v>80</v>
      </c>
      <c r="AY155" s="243" t="s">
        <v>119</v>
      </c>
    </row>
    <row r="156" s="2" customFormat="1">
      <c r="A156" s="36"/>
      <c r="B156" s="37"/>
      <c r="C156" s="208" t="s">
        <v>176</v>
      </c>
      <c r="D156" s="208" t="s">
        <v>121</v>
      </c>
      <c r="E156" s="209" t="s">
        <v>177</v>
      </c>
      <c r="F156" s="210" t="s">
        <v>178</v>
      </c>
      <c r="G156" s="211" t="s">
        <v>179</v>
      </c>
      <c r="H156" s="212">
        <v>197.47999999999999</v>
      </c>
      <c r="I156" s="213"/>
      <c r="J156" s="214">
        <f>ROUND(I156*H156,2)</f>
        <v>0</v>
      </c>
      <c r="K156" s="210" t="s">
        <v>1</v>
      </c>
      <c r="L156" s="42"/>
      <c r="M156" s="215" t="s">
        <v>1</v>
      </c>
      <c r="N156" s="216" t="s">
        <v>38</v>
      </c>
      <c r="O156" s="89"/>
      <c r="P156" s="217">
        <f>O156*H156</f>
        <v>0</v>
      </c>
      <c r="Q156" s="217">
        <v>0</v>
      </c>
      <c r="R156" s="217">
        <f>Q156*H156</f>
        <v>0</v>
      </c>
      <c r="S156" s="217">
        <v>0</v>
      </c>
      <c r="T156" s="218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19" t="s">
        <v>125</v>
      </c>
      <c r="AT156" s="219" t="s">
        <v>121</v>
      </c>
      <c r="AU156" s="219" t="s">
        <v>80</v>
      </c>
      <c r="AY156" s="15" t="s">
        <v>119</v>
      </c>
      <c r="BE156" s="220">
        <f>IF(N156="základní",J156,0)</f>
        <v>0</v>
      </c>
      <c r="BF156" s="220">
        <f>IF(N156="snížená",J156,0)</f>
        <v>0</v>
      </c>
      <c r="BG156" s="220">
        <f>IF(N156="zákl. přenesená",J156,0)</f>
        <v>0</v>
      </c>
      <c r="BH156" s="220">
        <f>IF(N156="sníž. přenesená",J156,0)</f>
        <v>0</v>
      </c>
      <c r="BI156" s="220">
        <f>IF(N156="nulová",J156,0)</f>
        <v>0</v>
      </c>
      <c r="BJ156" s="15" t="s">
        <v>80</v>
      </c>
      <c r="BK156" s="220">
        <f>ROUND(I156*H156,2)</f>
        <v>0</v>
      </c>
      <c r="BL156" s="15" t="s">
        <v>125</v>
      </c>
      <c r="BM156" s="219" t="s">
        <v>159</v>
      </c>
    </row>
    <row r="157" s="12" customFormat="1">
      <c r="A157" s="12"/>
      <c r="B157" s="221"/>
      <c r="C157" s="222"/>
      <c r="D157" s="223" t="s">
        <v>130</v>
      </c>
      <c r="E157" s="224" t="s">
        <v>1</v>
      </c>
      <c r="F157" s="225" t="s">
        <v>180</v>
      </c>
      <c r="G157" s="222"/>
      <c r="H157" s="226">
        <v>197.47999999999999</v>
      </c>
      <c r="I157" s="227"/>
      <c r="J157" s="222"/>
      <c r="K157" s="222"/>
      <c r="L157" s="228"/>
      <c r="M157" s="229"/>
      <c r="N157" s="230"/>
      <c r="O157" s="230"/>
      <c r="P157" s="230"/>
      <c r="Q157" s="230"/>
      <c r="R157" s="230"/>
      <c r="S157" s="230"/>
      <c r="T157" s="231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T157" s="232" t="s">
        <v>130</v>
      </c>
      <c r="AU157" s="232" t="s">
        <v>80</v>
      </c>
      <c r="AV157" s="12" t="s">
        <v>82</v>
      </c>
      <c r="AW157" s="12" t="s">
        <v>30</v>
      </c>
      <c r="AX157" s="12" t="s">
        <v>73</v>
      </c>
      <c r="AY157" s="232" t="s">
        <v>119</v>
      </c>
    </row>
    <row r="158" s="13" customFormat="1">
      <c r="A158" s="13"/>
      <c r="B158" s="233"/>
      <c r="C158" s="234"/>
      <c r="D158" s="223" t="s">
        <v>130</v>
      </c>
      <c r="E158" s="235" t="s">
        <v>1</v>
      </c>
      <c r="F158" s="236" t="s">
        <v>139</v>
      </c>
      <c r="G158" s="234"/>
      <c r="H158" s="237">
        <v>197.47999999999999</v>
      </c>
      <c r="I158" s="238"/>
      <c r="J158" s="234"/>
      <c r="K158" s="234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130</v>
      </c>
      <c r="AU158" s="243" t="s">
        <v>80</v>
      </c>
      <c r="AV158" s="13" t="s">
        <v>125</v>
      </c>
      <c r="AW158" s="13" t="s">
        <v>30</v>
      </c>
      <c r="AX158" s="13" t="s">
        <v>80</v>
      </c>
      <c r="AY158" s="243" t="s">
        <v>119</v>
      </c>
    </row>
    <row r="159" s="2" customFormat="1" ht="16.5" customHeight="1">
      <c r="A159" s="36"/>
      <c r="B159" s="37"/>
      <c r="C159" s="208" t="s">
        <v>181</v>
      </c>
      <c r="D159" s="208" t="s">
        <v>121</v>
      </c>
      <c r="E159" s="209" t="s">
        <v>182</v>
      </c>
      <c r="F159" s="210" t="s">
        <v>183</v>
      </c>
      <c r="G159" s="211" t="s">
        <v>184</v>
      </c>
      <c r="H159" s="212">
        <v>838.05700000000002</v>
      </c>
      <c r="I159" s="213"/>
      <c r="J159" s="214">
        <f>ROUND(I159*H159,2)</f>
        <v>0</v>
      </c>
      <c r="K159" s="210" t="s">
        <v>1</v>
      </c>
      <c r="L159" s="42"/>
      <c r="M159" s="215" t="s">
        <v>1</v>
      </c>
      <c r="N159" s="216" t="s">
        <v>38</v>
      </c>
      <c r="O159" s="89"/>
      <c r="P159" s="217">
        <f>O159*H159</f>
        <v>0</v>
      </c>
      <c r="Q159" s="217">
        <v>0</v>
      </c>
      <c r="R159" s="217">
        <f>Q159*H159</f>
        <v>0</v>
      </c>
      <c r="S159" s="217">
        <v>0</v>
      </c>
      <c r="T159" s="218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19" t="s">
        <v>125</v>
      </c>
      <c r="AT159" s="219" t="s">
        <v>121</v>
      </c>
      <c r="AU159" s="219" t="s">
        <v>80</v>
      </c>
      <c r="AY159" s="15" t="s">
        <v>119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15" t="s">
        <v>80</v>
      </c>
      <c r="BK159" s="220">
        <f>ROUND(I159*H159,2)</f>
        <v>0</v>
      </c>
      <c r="BL159" s="15" t="s">
        <v>125</v>
      </c>
      <c r="BM159" s="219" t="s">
        <v>166</v>
      </c>
    </row>
    <row r="160" s="2" customFormat="1" ht="16.5" customHeight="1">
      <c r="A160" s="36"/>
      <c r="B160" s="37"/>
      <c r="C160" s="244" t="s">
        <v>185</v>
      </c>
      <c r="D160" s="244" t="s">
        <v>186</v>
      </c>
      <c r="E160" s="245" t="s">
        <v>187</v>
      </c>
      <c r="F160" s="246" t="s">
        <v>188</v>
      </c>
      <c r="G160" s="247" t="s">
        <v>189</v>
      </c>
      <c r="H160" s="248">
        <v>7.1189999999999998</v>
      </c>
      <c r="I160" s="249"/>
      <c r="J160" s="250">
        <f>ROUND(I160*H160,2)</f>
        <v>0</v>
      </c>
      <c r="K160" s="246" t="s">
        <v>1</v>
      </c>
      <c r="L160" s="251"/>
      <c r="M160" s="252" t="s">
        <v>1</v>
      </c>
      <c r="N160" s="253" t="s">
        <v>38</v>
      </c>
      <c r="O160" s="89"/>
      <c r="P160" s="217">
        <f>O160*H160</f>
        <v>0</v>
      </c>
      <c r="Q160" s="217">
        <v>0.001</v>
      </c>
      <c r="R160" s="217">
        <f>Q160*H160</f>
        <v>0.0071190000000000003</v>
      </c>
      <c r="S160" s="217">
        <v>0</v>
      </c>
      <c r="T160" s="218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19" t="s">
        <v>190</v>
      </c>
      <c r="AT160" s="219" t="s">
        <v>186</v>
      </c>
      <c r="AU160" s="219" t="s">
        <v>80</v>
      </c>
      <c r="AY160" s="15" t="s">
        <v>119</v>
      </c>
      <c r="BE160" s="220">
        <f>IF(N160="základní",J160,0)</f>
        <v>0</v>
      </c>
      <c r="BF160" s="220">
        <f>IF(N160="snížená",J160,0)</f>
        <v>0</v>
      </c>
      <c r="BG160" s="220">
        <f>IF(N160="zákl. přenesená",J160,0)</f>
        <v>0</v>
      </c>
      <c r="BH160" s="220">
        <f>IF(N160="sníž. přenesená",J160,0)</f>
        <v>0</v>
      </c>
      <c r="BI160" s="220">
        <f>IF(N160="nulová",J160,0)</f>
        <v>0</v>
      </c>
      <c r="BJ160" s="15" t="s">
        <v>80</v>
      </c>
      <c r="BK160" s="220">
        <f>ROUND(I160*H160,2)</f>
        <v>0</v>
      </c>
      <c r="BL160" s="15" t="s">
        <v>125</v>
      </c>
      <c r="BM160" s="219" t="s">
        <v>172</v>
      </c>
    </row>
    <row r="161" s="12" customFormat="1">
      <c r="A161" s="12"/>
      <c r="B161" s="221"/>
      <c r="C161" s="222"/>
      <c r="D161" s="223" t="s">
        <v>130</v>
      </c>
      <c r="E161" s="224" t="s">
        <v>1</v>
      </c>
      <c r="F161" s="225" t="s">
        <v>191</v>
      </c>
      <c r="G161" s="222"/>
      <c r="H161" s="226">
        <v>7.1189999999999998</v>
      </c>
      <c r="I161" s="227"/>
      <c r="J161" s="222"/>
      <c r="K161" s="222"/>
      <c r="L161" s="228"/>
      <c r="M161" s="229"/>
      <c r="N161" s="230"/>
      <c r="O161" s="230"/>
      <c r="P161" s="230"/>
      <c r="Q161" s="230"/>
      <c r="R161" s="230"/>
      <c r="S161" s="230"/>
      <c r="T161" s="231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T161" s="232" t="s">
        <v>130</v>
      </c>
      <c r="AU161" s="232" t="s">
        <v>80</v>
      </c>
      <c r="AV161" s="12" t="s">
        <v>82</v>
      </c>
      <c r="AW161" s="12" t="s">
        <v>30</v>
      </c>
      <c r="AX161" s="12" t="s">
        <v>73</v>
      </c>
      <c r="AY161" s="232" t="s">
        <v>119</v>
      </c>
    </row>
    <row r="162" s="13" customFormat="1">
      <c r="A162" s="13"/>
      <c r="B162" s="233"/>
      <c r="C162" s="234"/>
      <c r="D162" s="223" t="s">
        <v>130</v>
      </c>
      <c r="E162" s="235" t="s">
        <v>1</v>
      </c>
      <c r="F162" s="236" t="s">
        <v>139</v>
      </c>
      <c r="G162" s="234"/>
      <c r="H162" s="237">
        <v>7.1189999999999998</v>
      </c>
      <c r="I162" s="238"/>
      <c r="J162" s="234"/>
      <c r="K162" s="234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130</v>
      </c>
      <c r="AU162" s="243" t="s">
        <v>80</v>
      </c>
      <c r="AV162" s="13" t="s">
        <v>125</v>
      </c>
      <c r="AW162" s="13" t="s">
        <v>30</v>
      </c>
      <c r="AX162" s="13" t="s">
        <v>80</v>
      </c>
      <c r="AY162" s="243" t="s">
        <v>119</v>
      </c>
    </row>
    <row r="163" s="2" customFormat="1" ht="16.5" customHeight="1">
      <c r="A163" s="36"/>
      <c r="B163" s="37"/>
      <c r="C163" s="244" t="s">
        <v>192</v>
      </c>
      <c r="D163" s="244" t="s">
        <v>186</v>
      </c>
      <c r="E163" s="245" t="s">
        <v>193</v>
      </c>
      <c r="F163" s="246" t="s">
        <v>194</v>
      </c>
      <c r="G163" s="247" t="s">
        <v>184</v>
      </c>
      <c r="H163" s="248">
        <v>838.05700000000002</v>
      </c>
      <c r="I163" s="249"/>
      <c r="J163" s="250">
        <f>ROUND(I163*H163,2)</f>
        <v>0</v>
      </c>
      <c r="K163" s="246" t="s">
        <v>1</v>
      </c>
      <c r="L163" s="251"/>
      <c r="M163" s="252" t="s">
        <v>1</v>
      </c>
      <c r="N163" s="253" t="s">
        <v>38</v>
      </c>
      <c r="O163" s="89"/>
      <c r="P163" s="217">
        <f>O163*H163</f>
        <v>0</v>
      </c>
      <c r="Q163" s="217">
        <v>1</v>
      </c>
      <c r="R163" s="217">
        <f>Q163*H163</f>
        <v>838.05700000000002</v>
      </c>
      <c r="S163" s="217">
        <v>0</v>
      </c>
      <c r="T163" s="218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19" t="s">
        <v>190</v>
      </c>
      <c r="AT163" s="219" t="s">
        <v>186</v>
      </c>
      <c r="AU163" s="219" t="s">
        <v>80</v>
      </c>
      <c r="AY163" s="15" t="s">
        <v>119</v>
      </c>
      <c r="BE163" s="220">
        <f>IF(N163="základní",J163,0)</f>
        <v>0</v>
      </c>
      <c r="BF163" s="220">
        <f>IF(N163="snížená",J163,0)</f>
        <v>0</v>
      </c>
      <c r="BG163" s="220">
        <f>IF(N163="zákl. přenesená",J163,0)</f>
        <v>0</v>
      </c>
      <c r="BH163" s="220">
        <f>IF(N163="sníž. přenesená",J163,0)</f>
        <v>0</v>
      </c>
      <c r="BI163" s="220">
        <f>IF(N163="nulová",J163,0)</f>
        <v>0</v>
      </c>
      <c r="BJ163" s="15" t="s">
        <v>80</v>
      </c>
      <c r="BK163" s="220">
        <f>ROUND(I163*H163,2)</f>
        <v>0</v>
      </c>
      <c r="BL163" s="15" t="s">
        <v>125</v>
      </c>
      <c r="BM163" s="219" t="s">
        <v>195</v>
      </c>
    </row>
    <row r="164" s="12" customFormat="1">
      <c r="A164" s="12"/>
      <c r="B164" s="221"/>
      <c r="C164" s="222"/>
      <c r="D164" s="223" t="s">
        <v>130</v>
      </c>
      <c r="E164" s="224" t="s">
        <v>1</v>
      </c>
      <c r="F164" s="225" t="s">
        <v>196</v>
      </c>
      <c r="G164" s="222"/>
      <c r="H164" s="226">
        <v>838.05700000000002</v>
      </c>
      <c r="I164" s="227"/>
      <c r="J164" s="222"/>
      <c r="K164" s="222"/>
      <c r="L164" s="228"/>
      <c r="M164" s="229"/>
      <c r="N164" s="230"/>
      <c r="O164" s="230"/>
      <c r="P164" s="230"/>
      <c r="Q164" s="230"/>
      <c r="R164" s="230"/>
      <c r="S164" s="230"/>
      <c r="T164" s="231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T164" s="232" t="s">
        <v>130</v>
      </c>
      <c r="AU164" s="232" t="s">
        <v>80</v>
      </c>
      <c r="AV164" s="12" t="s">
        <v>82</v>
      </c>
      <c r="AW164" s="12" t="s">
        <v>30</v>
      </c>
      <c r="AX164" s="12" t="s">
        <v>73</v>
      </c>
      <c r="AY164" s="232" t="s">
        <v>119</v>
      </c>
    </row>
    <row r="165" s="13" customFormat="1">
      <c r="A165" s="13"/>
      <c r="B165" s="233"/>
      <c r="C165" s="234"/>
      <c r="D165" s="223" t="s">
        <v>130</v>
      </c>
      <c r="E165" s="235" t="s">
        <v>1</v>
      </c>
      <c r="F165" s="236" t="s">
        <v>139</v>
      </c>
      <c r="G165" s="234"/>
      <c r="H165" s="237">
        <v>838.05700000000002</v>
      </c>
      <c r="I165" s="238"/>
      <c r="J165" s="234"/>
      <c r="K165" s="234"/>
      <c r="L165" s="239"/>
      <c r="M165" s="240"/>
      <c r="N165" s="241"/>
      <c r="O165" s="241"/>
      <c r="P165" s="241"/>
      <c r="Q165" s="241"/>
      <c r="R165" s="241"/>
      <c r="S165" s="241"/>
      <c r="T165" s="24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3" t="s">
        <v>130</v>
      </c>
      <c r="AU165" s="243" t="s">
        <v>80</v>
      </c>
      <c r="AV165" s="13" t="s">
        <v>125</v>
      </c>
      <c r="AW165" s="13" t="s">
        <v>30</v>
      </c>
      <c r="AX165" s="13" t="s">
        <v>80</v>
      </c>
      <c r="AY165" s="243" t="s">
        <v>119</v>
      </c>
    </row>
    <row r="166" s="11" customFormat="1" ht="25.92" customHeight="1">
      <c r="A166" s="11"/>
      <c r="B166" s="194"/>
      <c r="C166" s="195"/>
      <c r="D166" s="196" t="s">
        <v>72</v>
      </c>
      <c r="E166" s="197" t="s">
        <v>197</v>
      </c>
      <c r="F166" s="197" t="s">
        <v>198</v>
      </c>
      <c r="G166" s="195"/>
      <c r="H166" s="195"/>
      <c r="I166" s="198"/>
      <c r="J166" s="199">
        <f>BK166</f>
        <v>0</v>
      </c>
      <c r="K166" s="195"/>
      <c r="L166" s="200"/>
      <c r="M166" s="201"/>
      <c r="N166" s="202"/>
      <c r="O166" s="202"/>
      <c r="P166" s="203">
        <f>SUM(P167:P186)</f>
        <v>0</v>
      </c>
      <c r="Q166" s="202"/>
      <c r="R166" s="203">
        <f>SUM(R167:R186)</f>
        <v>287.27594065</v>
      </c>
      <c r="S166" s="202"/>
      <c r="T166" s="204">
        <f>SUM(T167:T186)</f>
        <v>0</v>
      </c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R166" s="205" t="s">
        <v>80</v>
      </c>
      <c r="AT166" s="206" t="s">
        <v>72</v>
      </c>
      <c r="AU166" s="206" t="s">
        <v>73</v>
      </c>
      <c r="AY166" s="205" t="s">
        <v>119</v>
      </c>
      <c r="BK166" s="207">
        <f>SUM(BK167:BK186)</f>
        <v>0</v>
      </c>
    </row>
    <row r="167" s="2" customFormat="1" ht="21.75" customHeight="1">
      <c r="A167" s="36"/>
      <c r="B167" s="37"/>
      <c r="C167" s="208" t="s">
        <v>199</v>
      </c>
      <c r="D167" s="208" t="s">
        <v>121</v>
      </c>
      <c r="E167" s="209" t="s">
        <v>200</v>
      </c>
      <c r="F167" s="210" t="s">
        <v>201</v>
      </c>
      <c r="G167" s="211" t="s">
        <v>202</v>
      </c>
      <c r="H167" s="212">
        <v>70</v>
      </c>
      <c r="I167" s="213"/>
      <c r="J167" s="214">
        <f>ROUND(I167*H167,2)</f>
        <v>0</v>
      </c>
      <c r="K167" s="210" t="s">
        <v>1</v>
      </c>
      <c r="L167" s="42"/>
      <c r="M167" s="215" t="s">
        <v>1</v>
      </c>
      <c r="N167" s="216" t="s">
        <v>38</v>
      </c>
      <c r="O167" s="89"/>
      <c r="P167" s="217">
        <f>O167*H167</f>
        <v>0</v>
      </c>
      <c r="Q167" s="217">
        <v>6.9999999999999994E-05</v>
      </c>
      <c r="R167" s="217">
        <f>Q167*H167</f>
        <v>0.0048999999999999998</v>
      </c>
      <c r="S167" s="217">
        <v>0</v>
      </c>
      <c r="T167" s="218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19" t="s">
        <v>125</v>
      </c>
      <c r="AT167" s="219" t="s">
        <v>121</v>
      </c>
      <c r="AU167" s="219" t="s">
        <v>80</v>
      </c>
      <c r="AY167" s="15" t="s">
        <v>119</v>
      </c>
      <c r="BE167" s="220">
        <f>IF(N167="základní",J167,0)</f>
        <v>0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15" t="s">
        <v>80</v>
      </c>
      <c r="BK167" s="220">
        <f>ROUND(I167*H167,2)</f>
        <v>0</v>
      </c>
      <c r="BL167" s="15" t="s">
        <v>125</v>
      </c>
      <c r="BM167" s="219" t="s">
        <v>203</v>
      </c>
    </row>
    <row r="168" s="2" customFormat="1" ht="21.75" customHeight="1">
      <c r="A168" s="36"/>
      <c r="B168" s="37"/>
      <c r="C168" s="208" t="s">
        <v>195</v>
      </c>
      <c r="D168" s="208" t="s">
        <v>121</v>
      </c>
      <c r="E168" s="209" t="s">
        <v>204</v>
      </c>
      <c r="F168" s="210" t="s">
        <v>205</v>
      </c>
      <c r="G168" s="211" t="s">
        <v>124</v>
      </c>
      <c r="H168" s="212">
        <v>48.911999999999999</v>
      </c>
      <c r="I168" s="213"/>
      <c r="J168" s="214">
        <f>ROUND(I168*H168,2)</f>
        <v>0</v>
      </c>
      <c r="K168" s="210" t="s">
        <v>1</v>
      </c>
      <c r="L168" s="42"/>
      <c r="M168" s="215" t="s">
        <v>1</v>
      </c>
      <c r="N168" s="216" t="s">
        <v>38</v>
      </c>
      <c r="O168" s="89"/>
      <c r="P168" s="217">
        <f>O168*H168</f>
        <v>0</v>
      </c>
      <c r="Q168" s="217">
        <v>2.2563399999999998</v>
      </c>
      <c r="R168" s="217">
        <f>Q168*H168</f>
        <v>110.36210207999999</v>
      </c>
      <c r="S168" s="217">
        <v>0</v>
      </c>
      <c r="T168" s="218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19" t="s">
        <v>125</v>
      </c>
      <c r="AT168" s="219" t="s">
        <v>121</v>
      </c>
      <c r="AU168" s="219" t="s">
        <v>80</v>
      </c>
      <c r="AY168" s="15" t="s">
        <v>119</v>
      </c>
      <c r="BE168" s="220">
        <f>IF(N168="základní",J168,0)</f>
        <v>0</v>
      </c>
      <c r="BF168" s="220">
        <f>IF(N168="snížená",J168,0)</f>
        <v>0</v>
      </c>
      <c r="BG168" s="220">
        <f>IF(N168="zákl. přenesená",J168,0)</f>
        <v>0</v>
      </c>
      <c r="BH168" s="220">
        <f>IF(N168="sníž. přenesená",J168,0)</f>
        <v>0</v>
      </c>
      <c r="BI168" s="220">
        <f>IF(N168="nulová",J168,0)</f>
        <v>0</v>
      </c>
      <c r="BJ168" s="15" t="s">
        <v>80</v>
      </c>
      <c r="BK168" s="220">
        <f>ROUND(I168*H168,2)</f>
        <v>0</v>
      </c>
      <c r="BL168" s="15" t="s">
        <v>125</v>
      </c>
      <c r="BM168" s="219" t="s">
        <v>206</v>
      </c>
    </row>
    <row r="169" s="2" customFormat="1" ht="33" customHeight="1">
      <c r="A169" s="36"/>
      <c r="B169" s="37"/>
      <c r="C169" s="208" t="s">
        <v>207</v>
      </c>
      <c r="D169" s="208" t="s">
        <v>121</v>
      </c>
      <c r="E169" s="209" t="s">
        <v>208</v>
      </c>
      <c r="F169" s="210" t="s">
        <v>209</v>
      </c>
      <c r="G169" s="211" t="s">
        <v>124</v>
      </c>
      <c r="H169" s="212">
        <v>25.120000000000001</v>
      </c>
      <c r="I169" s="213"/>
      <c r="J169" s="214">
        <f>ROUND(I169*H169,2)</f>
        <v>0</v>
      </c>
      <c r="K169" s="210" t="s">
        <v>1</v>
      </c>
      <c r="L169" s="42"/>
      <c r="M169" s="215" t="s">
        <v>1</v>
      </c>
      <c r="N169" s="216" t="s">
        <v>38</v>
      </c>
      <c r="O169" s="89"/>
      <c r="P169" s="217">
        <f>O169*H169</f>
        <v>0</v>
      </c>
      <c r="Q169" s="217">
        <v>2.45329</v>
      </c>
      <c r="R169" s="217">
        <f>Q169*H169</f>
        <v>61.626644800000001</v>
      </c>
      <c r="S169" s="217">
        <v>0</v>
      </c>
      <c r="T169" s="218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19" t="s">
        <v>125</v>
      </c>
      <c r="AT169" s="219" t="s">
        <v>121</v>
      </c>
      <c r="AU169" s="219" t="s">
        <v>80</v>
      </c>
      <c r="AY169" s="15" t="s">
        <v>119</v>
      </c>
      <c r="BE169" s="220">
        <f>IF(N169="základní",J169,0)</f>
        <v>0</v>
      </c>
      <c r="BF169" s="220">
        <f>IF(N169="snížená",J169,0)</f>
        <v>0</v>
      </c>
      <c r="BG169" s="220">
        <f>IF(N169="zákl. přenesená",J169,0)</f>
        <v>0</v>
      </c>
      <c r="BH169" s="220">
        <f>IF(N169="sníž. přenesená",J169,0)</f>
        <v>0</v>
      </c>
      <c r="BI169" s="220">
        <f>IF(N169="nulová",J169,0)</f>
        <v>0</v>
      </c>
      <c r="BJ169" s="15" t="s">
        <v>80</v>
      </c>
      <c r="BK169" s="220">
        <f>ROUND(I169*H169,2)</f>
        <v>0</v>
      </c>
      <c r="BL169" s="15" t="s">
        <v>125</v>
      </c>
      <c r="BM169" s="219" t="s">
        <v>210</v>
      </c>
    </row>
    <row r="170" s="12" customFormat="1">
      <c r="A170" s="12"/>
      <c r="B170" s="221"/>
      <c r="C170" s="222"/>
      <c r="D170" s="223" t="s">
        <v>130</v>
      </c>
      <c r="E170" s="224" t="s">
        <v>1</v>
      </c>
      <c r="F170" s="225" t="s">
        <v>211</v>
      </c>
      <c r="G170" s="222"/>
      <c r="H170" s="226">
        <v>4.0780000000000003</v>
      </c>
      <c r="I170" s="227"/>
      <c r="J170" s="222"/>
      <c r="K170" s="222"/>
      <c r="L170" s="228"/>
      <c r="M170" s="229"/>
      <c r="N170" s="230"/>
      <c r="O170" s="230"/>
      <c r="P170" s="230"/>
      <c r="Q170" s="230"/>
      <c r="R170" s="230"/>
      <c r="S170" s="230"/>
      <c r="T170" s="231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T170" s="232" t="s">
        <v>130</v>
      </c>
      <c r="AU170" s="232" t="s">
        <v>80</v>
      </c>
      <c r="AV170" s="12" t="s">
        <v>82</v>
      </c>
      <c r="AW170" s="12" t="s">
        <v>30</v>
      </c>
      <c r="AX170" s="12" t="s">
        <v>73</v>
      </c>
      <c r="AY170" s="232" t="s">
        <v>119</v>
      </c>
    </row>
    <row r="171" s="12" customFormat="1">
      <c r="A171" s="12"/>
      <c r="B171" s="221"/>
      <c r="C171" s="222"/>
      <c r="D171" s="223" t="s">
        <v>130</v>
      </c>
      <c r="E171" s="224" t="s">
        <v>1</v>
      </c>
      <c r="F171" s="225" t="s">
        <v>212</v>
      </c>
      <c r="G171" s="222"/>
      <c r="H171" s="226">
        <v>1.8200000000000001</v>
      </c>
      <c r="I171" s="227"/>
      <c r="J171" s="222"/>
      <c r="K171" s="222"/>
      <c r="L171" s="228"/>
      <c r="M171" s="229"/>
      <c r="N171" s="230"/>
      <c r="O171" s="230"/>
      <c r="P171" s="230"/>
      <c r="Q171" s="230"/>
      <c r="R171" s="230"/>
      <c r="S171" s="230"/>
      <c r="T171" s="231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T171" s="232" t="s">
        <v>130</v>
      </c>
      <c r="AU171" s="232" t="s">
        <v>80</v>
      </c>
      <c r="AV171" s="12" t="s">
        <v>82</v>
      </c>
      <c r="AW171" s="12" t="s">
        <v>30</v>
      </c>
      <c r="AX171" s="12" t="s">
        <v>73</v>
      </c>
      <c r="AY171" s="232" t="s">
        <v>119</v>
      </c>
    </row>
    <row r="172" s="12" customFormat="1">
      <c r="A172" s="12"/>
      <c r="B172" s="221"/>
      <c r="C172" s="222"/>
      <c r="D172" s="223" t="s">
        <v>130</v>
      </c>
      <c r="E172" s="224" t="s">
        <v>1</v>
      </c>
      <c r="F172" s="225" t="s">
        <v>213</v>
      </c>
      <c r="G172" s="222"/>
      <c r="H172" s="226">
        <v>13.630000000000001</v>
      </c>
      <c r="I172" s="227"/>
      <c r="J172" s="222"/>
      <c r="K172" s="222"/>
      <c r="L172" s="228"/>
      <c r="M172" s="229"/>
      <c r="N172" s="230"/>
      <c r="O172" s="230"/>
      <c r="P172" s="230"/>
      <c r="Q172" s="230"/>
      <c r="R172" s="230"/>
      <c r="S172" s="230"/>
      <c r="T172" s="231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T172" s="232" t="s">
        <v>130</v>
      </c>
      <c r="AU172" s="232" t="s">
        <v>80</v>
      </c>
      <c r="AV172" s="12" t="s">
        <v>82</v>
      </c>
      <c r="AW172" s="12" t="s">
        <v>30</v>
      </c>
      <c r="AX172" s="12" t="s">
        <v>73</v>
      </c>
      <c r="AY172" s="232" t="s">
        <v>119</v>
      </c>
    </row>
    <row r="173" s="12" customFormat="1">
      <c r="A173" s="12"/>
      <c r="B173" s="221"/>
      <c r="C173" s="222"/>
      <c r="D173" s="223" t="s">
        <v>130</v>
      </c>
      <c r="E173" s="224" t="s">
        <v>1</v>
      </c>
      <c r="F173" s="225" t="s">
        <v>214</v>
      </c>
      <c r="G173" s="222"/>
      <c r="H173" s="226">
        <v>5.5919999999999996</v>
      </c>
      <c r="I173" s="227"/>
      <c r="J173" s="222"/>
      <c r="K173" s="222"/>
      <c r="L173" s="228"/>
      <c r="M173" s="229"/>
      <c r="N173" s="230"/>
      <c r="O173" s="230"/>
      <c r="P173" s="230"/>
      <c r="Q173" s="230"/>
      <c r="R173" s="230"/>
      <c r="S173" s="230"/>
      <c r="T173" s="231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T173" s="232" t="s">
        <v>130</v>
      </c>
      <c r="AU173" s="232" t="s">
        <v>80</v>
      </c>
      <c r="AV173" s="12" t="s">
        <v>82</v>
      </c>
      <c r="AW173" s="12" t="s">
        <v>30</v>
      </c>
      <c r="AX173" s="12" t="s">
        <v>73</v>
      </c>
      <c r="AY173" s="232" t="s">
        <v>119</v>
      </c>
    </row>
    <row r="174" s="13" customFormat="1">
      <c r="A174" s="13"/>
      <c r="B174" s="233"/>
      <c r="C174" s="234"/>
      <c r="D174" s="223" t="s">
        <v>130</v>
      </c>
      <c r="E174" s="235" t="s">
        <v>1</v>
      </c>
      <c r="F174" s="236" t="s">
        <v>139</v>
      </c>
      <c r="G174" s="234"/>
      <c r="H174" s="237">
        <v>25.120000000000001</v>
      </c>
      <c r="I174" s="238"/>
      <c r="J174" s="234"/>
      <c r="K174" s="234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130</v>
      </c>
      <c r="AU174" s="243" t="s">
        <v>80</v>
      </c>
      <c r="AV174" s="13" t="s">
        <v>125</v>
      </c>
      <c r="AW174" s="13" t="s">
        <v>30</v>
      </c>
      <c r="AX174" s="13" t="s">
        <v>80</v>
      </c>
      <c r="AY174" s="243" t="s">
        <v>119</v>
      </c>
    </row>
    <row r="175" s="2" customFormat="1" ht="16.5" customHeight="1">
      <c r="A175" s="36"/>
      <c r="B175" s="37"/>
      <c r="C175" s="208" t="s">
        <v>206</v>
      </c>
      <c r="D175" s="208" t="s">
        <v>121</v>
      </c>
      <c r="E175" s="209" t="s">
        <v>215</v>
      </c>
      <c r="F175" s="210" t="s">
        <v>216</v>
      </c>
      <c r="G175" s="211" t="s">
        <v>179</v>
      </c>
      <c r="H175" s="212">
        <v>59.962000000000003</v>
      </c>
      <c r="I175" s="213"/>
      <c r="J175" s="214">
        <f>ROUND(I175*H175,2)</f>
        <v>0</v>
      </c>
      <c r="K175" s="210" t="s">
        <v>1</v>
      </c>
      <c r="L175" s="42"/>
      <c r="M175" s="215" t="s">
        <v>1</v>
      </c>
      <c r="N175" s="216" t="s">
        <v>38</v>
      </c>
      <c r="O175" s="89"/>
      <c r="P175" s="217">
        <f>O175*H175</f>
        <v>0</v>
      </c>
      <c r="Q175" s="217">
        <v>0.035099999999999999</v>
      </c>
      <c r="R175" s="217">
        <f>Q175*H175</f>
        <v>2.1046662</v>
      </c>
      <c r="S175" s="217">
        <v>0</v>
      </c>
      <c r="T175" s="218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19" t="s">
        <v>125</v>
      </c>
      <c r="AT175" s="219" t="s">
        <v>121</v>
      </c>
      <c r="AU175" s="219" t="s">
        <v>80</v>
      </c>
      <c r="AY175" s="15" t="s">
        <v>119</v>
      </c>
      <c r="BE175" s="220">
        <f>IF(N175="základní",J175,0)</f>
        <v>0</v>
      </c>
      <c r="BF175" s="220">
        <f>IF(N175="snížená",J175,0)</f>
        <v>0</v>
      </c>
      <c r="BG175" s="220">
        <f>IF(N175="zákl. přenesená",J175,0)</f>
        <v>0</v>
      </c>
      <c r="BH175" s="220">
        <f>IF(N175="sníž. přenesená",J175,0)</f>
        <v>0</v>
      </c>
      <c r="BI175" s="220">
        <f>IF(N175="nulová",J175,0)</f>
        <v>0</v>
      </c>
      <c r="BJ175" s="15" t="s">
        <v>80</v>
      </c>
      <c r="BK175" s="220">
        <f>ROUND(I175*H175,2)</f>
        <v>0</v>
      </c>
      <c r="BL175" s="15" t="s">
        <v>125</v>
      </c>
      <c r="BM175" s="219" t="s">
        <v>217</v>
      </c>
    </row>
    <row r="176" s="12" customFormat="1">
      <c r="A176" s="12"/>
      <c r="B176" s="221"/>
      <c r="C176" s="222"/>
      <c r="D176" s="223" t="s">
        <v>130</v>
      </c>
      <c r="E176" s="224" t="s">
        <v>1</v>
      </c>
      <c r="F176" s="225" t="s">
        <v>218</v>
      </c>
      <c r="G176" s="222"/>
      <c r="H176" s="226">
        <v>9.3200000000000003</v>
      </c>
      <c r="I176" s="227"/>
      <c r="J176" s="222"/>
      <c r="K176" s="222"/>
      <c r="L176" s="228"/>
      <c r="M176" s="229"/>
      <c r="N176" s="230"/>
      <c r="O176" s="230"/>
      <c r="P176" s="230"/>
      <c r="Q176" s="230"/>
      <c r="R176" s="230"/>
      <c r="S176" s="230"/>
      <c r="T176" s="231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T176" s="232" t="s">
        <v>130</v>
      </c>
      <c r="AU176" s="232" t="s">
        <v>80</v>
      </c>
      <c r="AV176" s="12" t="s">
        <v>82</v>
      </c>
      <c r="AW176" s="12" t="s">
        <v>30</v>
      </c>
      <c r="AX176" s="12" t="s">
        <v>73</v>
      </c>
      <c r="AY176" s="232" t="s">
        <v>119</v>
      </c>
    </row>
    <row r="177" s="12" customFormat="1">
      <c r="A177" s="12"/>
      <c r="B177" s="221"/>
      <c r="C177" s="222"/>
      <c r="D177" s="223" t="s">
        <v>130</v>
      </c>
      <c r="E177" s="224" t="s">
        <v>1</v>
      </c>
      <c r="F177" s="225" t="s">
        <v>219</v>
      </c>
      <c r="G177" s="222"/>
      <c r="H177" s="226">
        <v>4.1600000000000001</v>
      </c>
      <c r="I177" s="227"/>
      <c r="J177" s="222"/>
      <c r="K177" s="222"/>
      <c r="L177" s="228"/>
      <c r="M177" s="229"/>
      <c r="N177" s="230"/>
      <c r="O177" s="230"/>
      <c r="P177" s="230"/>
      <c r="Q177" s="230"/>
      <c r="R177" s="230"/>
      <c r="S177" s="230"/>
      <c r="T177" s="231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T177" s="232" t="s">
        <v>130</v>
      </c>
      <c r="AU177" s="232" t="s">
        <v>80</v>
      </c>
      <c r="AV177" s="12" t="s">
        <v>82</v>
      </c>
      <c r="AW177" s="12" t="s">
        <v>30</v>
      </c>
      <c r="AX177" s="12" t="s">
        <v>73</v>
      </c>
      <c r="AY177" s="232" t="s">
        <v>119</v>
      </c>
    </row>
    <row r="178" s="12" customFormat="1">
      <c r="A178" s="12"/>
      <c r="B178" s="221"/>
      <c r="C178" s="222"/>
      <c r="D178" s="223" t="s">
        <v>130</v>
      </c>
      <c r="E178" s="224" t="s">
        <v>1</v>
      </c>
      <c r="F178" s="225" t="s">
        <v>220</v>
      </c>
      <c r="G178" s="222"/>
      <c r="H178" s="226">
        <v>40.890000000000001</v>
      </c>
      <c r="I178" s="227"/>
      <c r="J178" s="222"/>
      <c r="K178" s="222"/>
      <c r="L178" s="228"/>
      <c r="M178" s="229"/>
      <c r="N178" s="230"/>
      <c r="O178" s="230"/>
      <c r="P178" s="230"/>
      <c r="Q178" s="230"/>
      <c r="R178" s="230"/>
      <c r="S178" s="230"/>
      <c r="T178" s="231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T178" s="232" t="s">
        <v>130</v>
      </c>
      <c r="AU178" s="232" t="s">
        <v>80</v>
      </c>
      <c r="AV178" s="12" t="s">
        <v>82</v>
      </c>
      <c r="AW178" s="12" t="s">
        <v>30</v>
      </c>
      <c r="AX178" s="12" t="s">
        <v>73</v>
      </c>
      <c r="AY178" s="232" t="s">
        <v>119</v>
      </c>
    </row>
    <row r="179" s="12" customFormat="1">
      <c r="A179" s="12"/>
      <c r="B179" s="221"/>
      <c r="C179" s="222"/>
      <c r="D179" s="223" t="s">
        <v>130</v>
      </c>
      <c r="E179" s="224" t="s">
        <v>1</v>
      </c>
      <c r="F179" s="225" t="s">
        <v>221</v>
      </c>
      <c r="G179" s="222"/>
      <c r="H179" s="226">
        <v>5.5919999999999996</v>
      </c>
      <c r="I179" s="227"/>
      <c r="J179" s="222"/>
      <c r="K179" s="222"/>
      <c r="L179" s="228"/>
      <c r="M179" s="229"/>
      <c r="N179" s="230"/>
      <c r="O179" s="230"/>
      <c r="P179" s="230"/>
      <c r="Q179" s="230"/>
      <c r="R179" s="230"/>
      <c r="S179" s="230"/>
      <c r="T179" s="231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T179" s="232" t="s">
        <v>130</v>
      </c>
      <c r="AU179" s="232" t="s">
        <v>80</v>
      </c>
      <c r="AV179" s="12" t="s">
        <v>82</v>
      </c>
      <c r="AW179" s="12" t="s">
        <v>30</v>
      </c>
      <c r="AX179" s="12" t="s">
        <v>73</v>
      </c>
      <c r="AY179" s="232" t="s">
        <v>119</v>
      </c>
    </row>
    <row r="180" s="13" customFormat="1">
      <c r="A180" s="13"/>
      <c r="B180" s="233"/>
      <c r="C180" s="234"/>
      <c r="D180" s="223" t="s">
        <v>130</v>
      </c>
      <c r="E180" s="235" t="s">
        <v>1</v>
      </c>
      <c r="F180" s="236" t="s">
        <v>139</v>
      </c>
      <c r="G180" s="234"/>
      <c r="H180" s="237">
        <v>59.962000000000003</v>
      </c>
      <c r="I180" s="238"/>
      <c r="J180" s="234"/>
      <c r="K180" s="234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130</v>
      </c>
      <c r="AU180" s="243" t="s">
        <v>80</v>
      </c>
      <c r="AV180" s="13" t="s">
        <v>125</v>
      </c>
      <c r="AW180" s="13" t="s">
        <v>30</v>
      </c>
      <c r="AX180" s="13" t="s">
        <v>80</v>
      </c>
      <c r="AY180" s="243" t="s">
        <v>119</v>
      </c>
    </row>
    <row r="181" s="2" customFormat="1" ht="16.5" customHeight="1">
      <c r="A181" s="36"/>
      <c r="B181" s="37"/>
      <c r="C181" s="208" t="s">
        <v>222</v>
      </c>
      <c r="D181" s="208" t="s">
        <v>121</v>
      </c>
      <c r="E181" s="209" t="s">
        <v>223</v>
      </c>
      <c r="F181" s="210" t="s">
        <v>224</v>
      </c>
      <c r="G181" s="211" t="s">
        <v>179</v>
      </c>
      <c r="H181" s="212">
        <v>59.962000000000003</v>
      </c>
      <c r="I181" s="213"/>
      <c r="J181" s="214">
        <f>ROUND(I181*H181,2)</f>
        <v>0</v>
      </c>
      <c r="K181" s="210" t="s">
        <v>1</v>
      </c>
      <c r="L181" s="42"/>
      <c r="M181" s="215" t="s">
        <v>1</v>
      </c>
      <c r="N181" s="216" t="s">
        <v>38</v>
      </c>
      <c r="O181" s="89"/>
      <c r="P181" s="217">
        <f>O181*H181</f>
        <v>0</v>
      </c>
      <c r="Q181" s="217">
        <v>0</v>
      </c>
      <c r="R181" s="217">
        <f>Q181*H181</f>
        <v>0</v>
      </c>
      <c r="S181" s="217">
        <v>0</v>
      </c>
      <c r="T181" s="218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19" t="s">
        <v>125</v>
      </c>
      <c r="AT181" s="219" t="s">
        <v>121</v>
      </c>
      <c r="AU181" s="219" t="s">
        <v>80</v>
      </c>
      <c r="AY181" s="15" t="s">
        <v>119</v>
      </c>
      <c r="BE181" s="220">
        <f>IF(N181="základní",J181,0)</f>
        <v>0</v>
      </c>
      <c r="BF181" s="220">
        <f>IF(N181="snížená",J181,0)</f>
        <v>0</v>
      </c>
      <c r="BG181" s="220">
        <f>IF(N181="zákl. přenesená",J181,0)</f>
        <v>0</v>
      </c>
      <c r="BH181" s="220">
        <f>IF(N181="sníž. přenesená",J181,0)</f>
        <v>0</v>
      </c>
      <c r="BI181" s="220">
        <f>IF(N181="nulová",J181,0)</f>
        <v>0</v>
      </c>
      <c r="BJ181" s="15" t="s">
        <v>80</v>
      </c>
      <c r="BK181" s="220">
        <f>ROUND(I181*H181,2)</f>
        <v>0</v>
      </c>
      <c r="BL181" s="15" t="s">
        <v>125</v>
      </c>
      <c r="BM181" s="219" t="s">
        <v>225</v>
      </c>
    </row>
    <row r="182" s="2" customFormat="1" ht="21.75" customHeight="1">
      <c r="A182" s="36"/>
      <c r="B182" s="37"/>
      <c r="C182" s="208" t="s">
        <v>225</v>
      </c>
      <c r="D182" s="208" t="s">
        <v>121</v>
      </c>
      <c r="E182" s="209" t="s">
        <v>226</v>
      </c>
      <c r="F182" s="210" t="s">
        <v>227</v>
      </c>
      <c r="G182" s="211" t="s">
        <v>124</v>
      </c>
      <c r="H182" s="212">
        <v>46.133000000000003</v>
      </c>
      <c r="I182" s="213"/>
      <c r="J182" s="214">
        <f>ROUND(I182*H182,2)</f>
        <v>0</v>
      </c>
      <c r="K182" s="210" t="s">
        <v>1</v>
      </c>
      <c r="L182" s="42"/>
      <c r="M182" s="215" t="s">
        <v>1</v>
      </c>
      <c r="N182" s="216" t="s">
        <v>38</v>
      </c>
      <c r="O182" s="89"/>
      <c r="P182" s="217">
        <f>O182*H182</f>
        <v>0</v>
      </c>
      <c r="Q182" s="217">
        <v>2.45329</v>
      </c>
      <c r="R182" s="217">
        <f>Q182*H182</f>
        <v>113.17762757</v>
      </c>
      <c r="S182" s="217">
        <v>0</v>
      </c>
      <c r="T182" s="218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19" t="s">
        <v>125</v>
      </c>
      <c r="AT182" s="219" t="s">
        <v>121</v>
      </c>
      <c r="AU182" s="219" t="s">
        <v>80</v>
      </c>
      <c r="AY182" s="15" t="s">
        <v>119</v>
      </c>
      <c r="BE182" s="220">
        <f>IF(N182="základní",J182,0)</f>
        <v>0</v>
      </c>
      <c r="BF182" s="220">
        <f>IF(N182="snížená",J182,0)</f>
        <v>0</v>
      </c>
      <c r="BG182" s="220">
        <f>IF(N182="zákl. přenesená",J182,0)</f>
        <v>0</v>
      </c>
      <c r="BH182" s="220">
        <f>IF(N182="sníž. přenesená",J182,0)</f>
        <v>0</v>
      </c>
      <c r="BI182" s="220">
        <f>IF(N182="nulová",J182,0)</f>
        <v>0</v>
      </c>
      <c r="BJ182" s="15" t="s">
        <v>80</v>
      </c>
      <c r="BK182" s="220">
        <f>ROUND(I182*H182,2)</f>
        <v>0</v>
      </c>
      <c r="BL182" s="15" t="s">
        <v>125</v>
      </c>
      <c r="BM182" s="219" t="s">
        <v>228</v>
      </c>
    </row>
    <row r="183" s="12" customFormat="1">
      <c r="A183" s="12"/>
      <c r="B183" s="221"/>
      <c r="C183" s="222"/>
      <c r="D183" s="223" t="s">
        <v>130</v>
      </c>
      <c r="E183" s="224" t="s">
        <v>1</v>
      </c>
      <c r="F183" s="225" t="s">
        <v>229</v>
      </c>
      <c r="G183" s="222"/>
      <c r="H183" s="226">
        <v>32.712000000000003</v>
      </c>
      <c r="I183" s="227"/>
      <c r="J183" s="222"/>
      <c r="K183" s="222"/>
      <c r="L183" s="228"/>
      <c r="M183" s="229"/>
      <c r="N183" s="230"/>
      <c r="O183" s="230"/>
      <c r="P183" s="230"/>
      <c r="Q183" s="230"/>
      <c r="R183" s="230"/>
      <c r="S183" s="230"/>
      <c r="T183" s="231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T183" s="232" t="s">
        <v>130</v>
      </c>
      <c r="AU183" s="232" t="s">
        <v>80</v>
      </c>
      <c r="AV183" s="12" t="s">
        <v>82</v>
      </c>
      <c r="AW183" s="12" t="s">
        <v>30</v>
      </c>
      <c r="AX183" s="12" t="s">
        <v>73</v>
      </c>
      <c r="AY183" s="232" t="s">
        <v>119</v>
      </c>
    </row>
    <row r="184" s="12" customFormat="1">
      <c r="A184" s="12"/>
      <c r="B184" s="221"/>
      <c r="C184" s="222"/>
      <c r="D184" s="223" t="s">
        <v>130</v>
      </c>
      <c r="E184" s="224" t="s">
        <v>1</v>
      </c>
      <c r="F184" s="225" t="s">
        <v>230</v>
      </c>
      <c r="G184" s="222"/>
      <c r="H184" s="226">
        <v>13.420999999999999</v>
      </c>
      <c r="I184" s="227"/>
      <c r="J184" s="222"/>
      <c r="K184" s="222"/>
      <c r="L184" s="228"/>
      <c r="M184" s="229"/>
      <c r="N184" s="230"/>
      <c r="O184" s="230"/>
      <c r="P184" s="230"/>
      <c r="Q184" s="230"/>
      <c r="R184" s="230"/>
      <c r="S184" s="230"/>
      <c r="T184" s="231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T184" s="232" t="s">
        <v>130</v>
      </c>
      <c r="AU184" s="232" t="s">
        <v>80</v>
      </c>
      <c r="AV184" s="12" t="s">
        <v>82</v>
      </c>
      <c r="AW184" s="12" t="s">
        <v>30</v>
      </c>
      <c r="AX184" s="12" t="s">
        <v>73</v>
      </c>
      <c r="AY184" s="232" t="s">
        <v>119</v>
      </c>
    </row>
    <row r="185" s="13" customFormat="1">
      <c r="A185" s="13"/>
      <c r="B185" s="233"/>
      <c r="C185" s="234"/>
      <c r="D185" s="223" t="s">
        <v>130</v>
      </c>
      <c r="E185" s="235" t="s">
        <v>1</v>
      </c>
      <c r="F185" s="236" t="s">
        <v>139</v>
      </c>
      <c r="G185" s="234"/>
      <c r="H185" s="237">
        <v>46.133000000000003</v>
      </c>
      <c r="I185" s="238"/>
      <c r="J185" s="234"/>
      <c r="K185" s="234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130</v>
      </c>
      <c r="AU185" s="243" t="s">
        <v>80</v>
      </c>
      <c r="AV185" s="13" t="s">
        <v>125</v>
      </c>
      <c r="AW185" s="13" t="s">
        <v>30</v>
      </c>
      <c r="AX185" s="13" t="s">
        <v>80</v>
      </c>
      <c r="AY185" s="243" t="s">
        <v>119</v>
      </c>
    </row>
    <row r="186" s="2" customFormat="1">
      <c r="A186" s="36"/>
      <c r="B186" s="37"/>
      <c r="C186" s="208" t="s">
        <v>231</v>
      </c>
      <c r="D186" s="208" t="s">
        <v>121</v>
      </c>
      <c r="E186" s="209" t="s">
        <v>232</v>
      </c>
      <c r="F186" s="210" t="s">
        <v>233</v>
      </c>
      <c r="G186" s="211" t="s">
        <v>179</v>
      </c>
      <c r="H186" s="212">
        <v>42</v>
      </c>
      <c r="I186" s="213"/>
      <c r="J186" s="214">
        <f>ROUND(I186*H186,2)</f>
        <v>0</v>
      </c>
      <c r="K186" s="210" t="s">
        <v>1</v>
      </c>
      <c r="L186" s="42"/>
      <c r="M186" s="215" t="s">
        <v>1</v>
      </c>
      <c r="N186" s="216" t="s">
        <v>38</v>
      </c>
      <c r="O186" s="89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19" t="s">
        <v>125</v>
      </c>
      <c r="AT186" s="219" t="s">
        <v>121</v>
      </c>
      <c r="AU186" s="219" t="s">
        <v>80</v>
      </c>
      <c r="AY186" s="15" t="s">
        <v>119</v>
      </c>
      <c r="BE186" s="220">
        <f>IF(N186="základní",J186,0)</f>
        <v>0</v>
      </c>
      <c r="BF186" s="220">
        <f>IF(N186="snížená",J186,0)</f>
        <v>0</v>
      </c>
      <c r="BG186" s="220">
        <f>IF(N186="zákl. přenesená",J186,0)</f>
        <v>0</v>
      </c>
      <c r="BH186" s="220">
        <f>IF(N186="sníž. přenesená",J186,0)</f>
        <v>0</v>
      </c>
      <c r="BI186" s="220">
        <f>IF(N186="nulová",J186,0)</f>
        <v>0</v>
      </c>
      <c r="BJ186" s="15" t="s">
        <v>80</v>
      </c>
      <c r="BK186" s="220">
        <f>ROUND(I186*H186,2)</f>
        <v>0</v>
      </c>
      <c r="BL186" s="15" t="s">
        <v>125</v>
      </c>
      <c r="BM186" s="219" t="s">
        <v>234</v>
      </c>
    </row>
    <row r="187" s="11" customFormat="1" ht="25.92" customHeight="1">
      <c r="A187" s="11"/>
      <c r="B187" s="194"/>
      <c r="C187" s="195"/>
      <c r="D187" s="196" t="s">
        <v>72</v>
      </c>
      <c r="E187" s="197" t="s">
        <v>235</v>
      </c>
      <c r="F187" s="197" t="s">
        <v>236</v>
      </c>
      <c r="G187" s="195"/>
      <c r="H187" s="195"/>
      <c r="I187" s="198"/>
      <c r="J187" s="199">
        <f>BK187</f>
        <v>0</v>
      </c>
      <c r="K187" s="195"/>
      <c r="L187" s="200"/>
      <c r="M187" s="201"/>
      <c r="N187" s="202"/>
      <c r="O187" s="202"/>
      <c r="P187" s="203">
        <f>SUM(P188:P219)</f>
        <v>0</v>
      </c>
      <c r="Q187" s="202"/>
      <c r="R187" s="203">
        <f>SUM(R188:R219)</f>
        <v>244.42871839999998</v>
      </c>
      <c r="S187" s="202"/>
      <c r="T187" s="204">
        <f>SUM(T188:T219)</f>
        <v>0</v>
      </c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R187" s="205" t="s">
        <v>80</v>
      </c>
      <c r="AT187" s="206" t="s">
        <v>72</v>
      </c>
      <c r="AU187" s="206" t="s">
        <v>73</v>
      </c>
      <c r="AY187" s="205" t="s">
        <v>119</v>
      </c>
      <c r="BK187" s="207">
        <f>SUM(BK188:BK219)</f>
        <v>0</v>
      </c>
    </row>
    <row r="188" s="2" customFormat="1">
      <c r="A188" s="36"/>
      <c r="B188" s="37"/>
      <c r="C188" s="208" t="s">
        <v>210</v>
      </c>
      <c r="D188" s="208" t="s">
        <v>121</v>
      </c>
      <c r="E188" s="209" t="s">
        <v>237</v>
      </c>
      <c r="F188" s="210" t="s">
        <v>238</v>
      </c>
      <c r="G188" s="211" t="s">
        <v>124</v>
      </c>
      <c r="H188" s="212">
        <v>77.296999999999997</v>
      </c>
      <c r="I188" s="213"/>
      <c r="J188" s="214">
        <f>ROUND(I188*H188,2)</f>
        <v>0</v>
      </c>
      <c r="K188" s="210" t="s">
        <v>1</v>
      </c>
      <c r="L188" s="42"/>
      <c r="M188" s="215" t="s">
        <v>1</v>
      </c>
      <c r="N188" s="216" t="s">
        <v>38</v>
      </c>
      <c r="O188" s="89"/>
      <c r="P188" s="217">
        <f>O188*H188</f>
        <v>0</v>
      </c>
      <c r="Q188" s="217">
        <v>2.45329</v>
      </c>
      <c r="R188" s="217">
        <f>Q188*H188</f>
        <v>189.63195712999999</v>
      </c>
      <c r="S188" s="217">
        <v>0</v>
      </c>
      <c r="T188" s="218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19" t="s">
        <v>125</v>
      </c>
      <c r="AT188" s="219" t="s">
        <v>121</v>
      </c>
      <c r="AU188" s="219" t="s">
        <v>80</v>
      </c>
      <c r="AY188" s="15" t="s">
        <v>119</v>
      </c>
      <c r="BE188" s="220">
        <f>IF(N188="základní",J188,0)</f>
        <v>0</v>
      </c>
      <c r="BF188" s="220">
        <f>IF(N188="snížená",J188,0)</f>
        <v>0</v>
      </c>
      <c r="BG188" s="220">
        <f>IF(N188="zákl. přenesená",J188,0)</f>
        <v>0</v>
      </c>
      <c r="BH188" s="220">
        <f>IF(N188="sníž. přenesená",J188,0)</f>
        <v>0</v>
      </c>
      <c r="BI188" s="220">
        <f>IF(N188="nulová",J188,0)</f>
        <v>0</v>
      </c>
      <c r="BJ188" s="15" t="s">
        <v>80</v>
      </c>
      <c r="BK188" s="220">
        <f>ROUND(I188*H188,2)</f>
        <v>0</v>
      </c>
      <c r="BL188" s="15" t="s">
        <v>125</v>
      </c>
      <c r="BM188" s="219" t="s">
        <v>239</v>
      </c>
    </row>
    <row r="189" s="12" customFormat="1">
      <c r="A189" s="12"/>
      <c r="B189" s="221"/>
      <c r="C189" s="222"/>
      <c r="D189" s="223" t="s">
        <v>130</v>
      </c>
      <c r="E189" s="224" t="s">
        <v>1</v>
      </c>
      <c r="F189" s="225" t="s">
        <v>240</v>
      </c>
      <c r="G189" s="222"/>
      <c r="H189" s="226">
        <v>8.1549999999999994</v>
      </c>
      <c r="I189" s="227"/>
      <c r="J189" s="222"/>
      <c r="K189" s="222"/>
      <c r="L189" s="228"/>
      <c r="M189" s="229"/>
      <c r="N189" s="230"/>
      <c r="O189" s="230"/>
      <c r="P189" s="230"/>
      <c r="Q189" s="230"/>
      <c r="R189" s="230"/>
      <c r="S189" s="230"/>
      <c r="T189" s="231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T189" s="232" t="s">
        <v>130</v>
      </c>
      <c r="AU189" s="232" t="s">
        <v>80</v>
      </c>
      <c r="AV189" s="12" t="s">
        <v>82</v>
      </c>
      <c r="AW189" s="12" t="s">
        <v>30</v>
      </c>
      <c r="AX189" s="12" t="s">
        <v>73</v>
      </c>
      <c r="AY189" s="232" t="s">
        <v>119</v>
      </c>
    </row>
    <row r="190" s="12" customFormat="1">
      <c r="A190" s="12"/>
      <c r="B190" s="221"/>
      <c r="C190" s="222"/>
      <c r="D190" s="223" t="s">
        <v>130</v>
      </c>
      <c r="E190" s="224" t="s">
        <v>1</v>
      </c>
      <c r="F190" s="225" t="s">
        <v>241</v>
      </c>
      <c r="G190" s="222"/>
      <c r="H190" s="226">
        <v>3.6400000000000001</v>
      </c>
      <c r="I190" s="227"/>
      <c r="J190" s="222"/>
      <c r="K190" s="222"/>
      <c r="L190" s="228"/>
      <c r="M190" s="229"/>
      <c r="N190" s="230"/>
      <c r="O190" s="230"/>
      <c r="P190" s="230"/>
      <c r="Q190" s="230"/>
      <c r="R190" s="230"/>
      <c r="S190" s="230"/>
      <c r="T190" s="231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T190" s="232" t="s">
        <v>130</v>
      </c>
      <c r="AU190" s="232" t="s">
        <v>80</v>
      </c>
      <c r="AV190" s="12" t="s">
        <v>82</v>
      </c>
      <c r="AW190" s="12" t="s">
        <v>30</v>
      </c>
      <c r="AX190" s="12" t="s">
        <v>73</v>
      </c>
      <c r="AY190" s="232" t="s">
        <v>119</v>
      </c>
    </row>
    <row r="191" s="12" customFormat="1">
      <c r="A191" s="12"/>
      <c r="B191" s="221"/>
      <c r="C191" s="222"/>
      <c r="D191" s="223" t="s">
        <v>130</v>
      </c>
      <c r="E191" s="224" t="s">
        <v>1</v>
      </c>
      <c r="F191" s="225" t="s">
        <v>242</v>
      </c>
      <c r="G191" s="222"/>
      <c r="H191" s="226">
        <v>22.242999999999999</v>
      </c>
      <c r="I191" s="227"/>
      <c r="J191" s="222"/>
      <c r="K191" s="222"/>
      <c r="L191" s="228"/>
      <c r="M191" s="229"/>
      <c r="N191" s="230"/>
      <c r="O191" s="230"/>
      <c r="P191" s="230"/>
      <c r="Q191" s="230"/>
      <c r="R191" s="230"/>
      <c r="S191" s="230"/>
      <c r="T191" s="231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T191" s="232" t="s">
        <v>130</v>
      </c>
      <c r="AU191" s="232" t="s">
        <v>80</v>
      </c>
      <c r="AV191" s="12" t="s">
        <v>82</v>
      </c>
      <c r="AW191" s="12" t="s">
        <v>30</v>
      </c>
      <c r="AX191" s="12" t="s">
        <v>73</v>
      </c>
      <c r="AY191" s="232" t="s">
        <v>119</v>
      </c>
    </row>
    <row r="192" s="12" customFormat="1">
      <c r="A192" s="12"/>
      <c r="B192" s="221"/>
      <c r="C192" s="222"/>
      <c r="D192" s="223" t="s">
        <v>130</v>
      </c>
      <c r="E192" s="224" t="s">
        <v>1</v>
      </c>
      <c r="F192" s="225" t="s">
        <v>243</v>
      </c>
      <c r="G192" s="222"/>
      <c r="H192" s="226">
        <v>26.202999999999999</v>
      </c>
      <c r="I192" s="227"/>
      <c r="J192" s="222"/>
      <c r="K192" s="222"/>
      <c r="L192" s="228"/>
      <c r="M192" s="229"/>
      <c r="N192" s="230"/>
      <c r="O192" s="230"/>
      <c r="P192" s="230"/>
      <c r="Q192" s="230"/>
      <c r="R192" s="230"/>
      <c r="S192" s="230"/>
      <c r="T192" s="231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T192" s="232" t="s">
        <v>130</v>
      </c>
      <c r="AU192" s="232" t="s">
        <v>80</v>
      </c>
      <c r="AV192" s="12" t="s">
        <v>82</v>
      </c>
      <c r="AW192" s="12" t="s">
        <v>30</v>
      </c>
      <c r="AX192" s="12" t="s">
        <v>73</v>
      </c>
      <c r="AY192" s="232" t="s">
        <v>119</v>
      </c>
    </row>
    <row r="193" s="12" customFormat="1">
      <c r="A193" s="12"/>
      <c r="B193" s="221"/>
      <c r="C193" s="222"/>
      <c r="D193" s="223" t="s">
        <v>130</v>
      </c>
      <c r="E193" s="224" t="s">
        <v>1</v>
      </c>
      <c r="F193" s="225" t="s">
        <v>244</v>
      </c>
      <c r="G193" s="222"/>
      <c r="H193" s="226">
        <v>17.056000000000001</v>
      </c>
      <c r="I193" s="227"/>
      <c r="J193" s="222"/>
      <c r="K193" s="222"/>
      <c r="L193" s="228"/>
      <c r="M193" s="229"/>
      <c r="N193" s="230"/>
      <c r="O193" s="230"/>
      <c r="P193" s="230"/>
      <c r="Q193" s="230"/>
      <c r="R193" s="230"/>
      <c r="S193" s="230"/>
      <c r="T193" s="231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T193" s="232" t="s">
        <v>130</v>
      </c>
      <c r="AU193" s="232" t="s">
        <v>80</v>
      </c>
      <c r="AV193" s="12" t="s">
        <v>82</v>
      </c>
      <c r="AW193" s="12" t="s">
        <v>30</v>
      </c>
      <c r="AX193" s="12" t="s">
        <v>73</v>
      </c>
      <c r="AY193" s="232" t="s">
        <v>119</v>
      </c>
    </row>
    <row r="194" s="13" customFormat="1">
      <c r="A194" s="13"/>
      <c r="B194" s="233"/>
      <c r="C194" s="234"/>
      <c r="D194" s="223" t="s">
        <v>130</v>
      </c>
      <c r="E194" s="235" t="s">
        <v>1</v>
      </c>
      <c r="F194" s="236" t="s">
        <v>139</v>
      </c>
      <c r="G194" s="234"/>
      <c r="H194" s="237">
        <v>77.296999999999997</v>
      </c>
      <c r="I194" s="238"/>
      <c r="J194" s="234"/>
      <c r="K194" s="234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130</v>
      </c>
      <c r="AU194" s="243" t="s">
        <v>80</v>
      </c>
      <c r="AV194" s="13" t="s">
        <v>125</v>
      </c>
      <c r="AW194" s="13" t="s">
        <v>30</v>
      </c>
      <c r="AX194" s="13" t="s">
        <v>80</v>
      </c>
      <c r="AY194" s="243" t="s">
        <v>119</v>
      </c>
    </row>
    <row r="195" s="2" customFormat="1">
      <c r="A195" s="36"/>
      <c r="B195" s="37"/>
      <c r="C195" s="208" t="s">
        <v>245</v>
      </c>
      <c r="D195" s="208" t="s">
        <v>121</v>
      </c>
      <c r="E195" s="209" t="s">
        <v>246</v>
      </c>
      <c r="F195" s="210" t="s">
        <v>247</v>
      </c>
      <c r="G195" s="211" t="s">
        <v>248</v>
      </c>
      <c r="H195" s="212">
        <v>11.94</v>
      </c>
      <c r="I195" s="213"/>
      <c r="J195" s="214">
        <f>ROUND(I195*H195,2)</f>
        <v>0</v>
      </c>
      <c r="K195" s="210" t="s">
        <v>249</v>
      </c>
      <c r="L195" s="42"/>
      <c r="M195" s="215" t="s">
        <v>1</v>
      </c>
      <c r="N195" s="216" t="s">
        <v>38</v>
      </c>
      <c r="O195" s="89"/>
      <c r="P195" s="217">
        <f>O195*H195</f>
        <v>0</v>
      </c>
      <c r="Q195" s="217">
        <v>0.55374000000000001</v>
      </c>
      <c r="R195" s="217">
        <f>Q195*H195</f>
        <v>6.6116555999999997</v>
      </c>
      <c r="S195" s="217">
        <v>0</v>
      </c>
      <c r="T195" s="218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19" t="s">
        <v>125</v>
      </c>
      <c r="AT195" s="219" t="s">
        <v>121</v>
      </c>
      <c r="AU195" s="219" t="s">
        <v>80</v>
      </c>
      <c r="AY195" s="15" t="s">
        <v>119</v>
      </c>
      <c r="BE195" s="220">
        <f>IF(N195="základní",J195,0)</f>
        <v>0</v>
      </c>
      <c r="BF195" s="220">
        <f>IF(N195="snížená",J195,0)</f>
        <v>0</v>
      </c>
      <c r="BG195" s="220">
        <f>IF(N195="zákl. přenesená",J195,0)</f>
        <v>0</v>
      </c>
      <c r="BH195" s="220">
        <f>IF(N195="sníž. přenesená",J195,0)</f>
        <v>0</v>
      </c>
      <c r="BI195" s="220">
        <f>IF(N195="nulová",J195,0)</f>
        <v>0</v>
      </c>
      <c r="BJ195" s="15" t="s">
        <v>80</v>
      </c>
      <c r="BK195" s="220">
        <f>ROUND(I195*H195,2)</f>
        <v>0</v>
      </c>
      <c r="BL195" s="15" t="s">
        <v>125</v>
      </c>
      <c r="BM195" s="219" t="s">
        <v>250</v>
      </c>
    </row>
    <row r="196" s="12" customFormat="1">
      <c r="A196" s="12"/>
      <c r="B196" s="221"/>
      <c r="C196" s="222"/>
      <c r="D196" s="223" t="s">
        <v>130</v>
      </c>
      <c r="E196" s="224" t="s">
        <v>1</v>
      </c>
      <c r="F196" s="225" t="s">
        <v>251</v>
      </c>
      <c r="G196" s="222"/>
      <c r="H196" s="226">
        <v>11.94</v>
      </c>
      <c r="I196" s="227"/>
      <c r="J196" s="222"/>
      <c r="K196" s="222"/>
      <c r="L196" s="228"/>
      <c r="M196" s="229"/>
      <c r="N196" s="230"/>
      <c r="O196" s="230"/>
      <c r="P196" s="230"/>
      <c r="Q196" s="230"/>
      <c r="R196" s="230"/>
      <c r="S196" s="230"/>
      <c r="T196" s="231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T196" s="232" t="s">
        <v>130</v>
      </c>
      <c r="AU196" s="232" t="s">
        <v>80</v>
      </c>
      <c r="AV196" s="12" t="s">
        <v>82</v>
      </c>
      <c r="AW196" s="12" t="s">
        <v>30</v>
      </c>
      <c r="AX196" s="12" t="s">
        <v>80</v>
      </c>
      <c r="AY196" s="232" t="s">
        <v>119</v>
      </c>
    </row>
    <row r="197" s="2" customFormat="1">
      <c r="A197" s="36"/>
      <c r="B197" s="37"/>
      <c r="C197" s="208" t="s">
        <v>252</v>
      </c>
      <c r="D197" s="208" t="s">
        <v>121</v>
      </c>
      <c r="E197" s="209" t="s">
        <v>253</v>
      </c>
      <c r="F197" s="210" t="s">
        <v>254</v>
      </c>
      <c r="G197" s="211" t="s">
        <v>184</v>
      </c>
      <c r="H197" s="212">
        <v>15.638</v>
      </c>
      <c r="I197" s="213"/>
      <c r="J197" s="214">
        <f>ROUND(I197*H197,2)</f>
        <v>0</v>
      </c>
      <c r="K197" s="210" t="s">
        <v>1</v>
      </c>
      <c r="L197" s="42"/>
      <c r="M197" s="215" t="s">
        <v>1</v>
      </c>
      <c r="N197" s="216" t="s">
        <v>38</v>
      </c>
      <c r="O197" s="89"/>
      <c r="P197" s="217">
        <f>O197*H197</f>
        <v>0</v>
      </c>
      <c r="Q197" s="217">
        <v>1.0541700000000001</v>
      </c>
      <c r="R197" s="217">
        <f>Q197*H197</f>
        <v>16.485110460000001</v>
      </c>
      <c r="S197" s="217">
        <v>0</v>
      </c>
      <c r="T197" s="218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19" t="s">
        <v>125</v>
      </c>
      <c r="AT197" s="219" t="s">
        <v>121</v>
      </c>
      <c r="AU197" s="219" t="s">
        <v>80</v>
      </c>
      <c r="AY197" s="15" t="s">
        <v>119</v>
      </c>
      <c r="BE197" s="220">
        <f>IF(N197="základní",J197,0)</f>
        <v>0</v>
      </c>
      <c r="BF197" s="220">
        <f>IF(N197="snížená",J197,0)</f>
        <v>0</v>
      </c>
      <c r="BG197" s="220">
        <f>IF(N197="zákl. přenesená",J197,0)</f>
        <v>0</v>
      </c>
      <c r="BH197" s="220">
        <f>IF(N197="sníž. přenesená",J197,0)</f>
        <v>0</v>
      </c>
      <c r="BI197" s="220">
        <f>IF(N197="nulová",J197,0)</f>
        <v>0</v>
      </c>
      <c r="BJ197" s="15" t="s">
        <v>80</v>
      </c>
      <c r="BK197" s="220">
        <f>ROUND(I197*H197,2)</f>
        <v>0</v>
      </c>
      <c r="BL197" s="15" t="s">
        <v>125</v>
      </c>
      <c r="BM197" s="219" t="s">
        <v>255</v>
      </c>
    </row>
    <row r="198" s="2" customFormat="1" ht="16.5" customHeight="1">
      <c r="A198" s="36"/>
      <c r="B198" s="37"/>
      <c r="C198" s="208" t="s">
        <v>217</v>
      </c>
      <c r="D198" s="208" t="s">
        <v>121</v>
      </c>
      <c r="E198" s="209" t="s">
        <v>256</v>
      </c>
      <c r="F198" s="210" t="s">
        <v>257</v>
      </c>
      <c r="G198" s="211" t="s">
        <v>179</v>
      </c>
      <c r="H198" s="212">
        <v>318.56999999999999</v>
      </c>
      <c r="I198" s="213"/>
      <c r="J198" s="214">
        <f>ROUND(I198*H198,2)</f>
        <v>0</v>
      </c>
      <c r="K198" s="210" t="s">
        <v>1</v>
      </c>
      <c r="L198" s="42"/>
      <c r="M198" s="215" t="s">
        <v>1</v>
      </c>
      <c r="N198" s="216" t="s">
        <v>38</v>
      </c>
      <c r="O198" s="89"/>
      <c r="P198" s="217">
        <f>O198*H198</f>
        <v>0</v>
      </c>
      <c r="Q198" s="217">
        <v>0.0023700000000000001</v>
      </c>
      <c r="R198" s="217">
        <f>Q198*H198</f>
        <v>0.75501090000000004</v>
      </c>
      <c r="S198" s="217">
        <v>0</v>
      </c>
      <c r="T198" s="218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19" t="s">
        <v>125</v>
      </c>
      <c r="AT198" s="219" t="s">
        <v>121</v>
      </c>
      <c r="AU198" s="219" t="s">
        <v>80</v>
      </c>
      <c r="AY198" s="15" t="s">
        <v>119</v>
      </c>
      <c r="BE198" s="220">
        <f>IF(N198="základní",J198,0)</f>
        <v>0</v>
      </c>
      <c r="BF198" s="220">
        <f>IF(N198="snížená",J198,0)</f>
        <v>0</v>
      </c>
      <c r="BG198" s="220">
        <f>IF(N198="zákl. přenesená",J198,0)</f>
        <v>0</v>
      </c>
      <c r="BH198" s="220">
        <f>IF(N198="sníž. přenesená",J198,0)</f>
        <v>0</v>
      </c>
      <c r="BI198" s="220">
        <f>IF(N198="nulová",J198,0)</f>
        <v>0</v>
      </c>
      <c r="BJ198" s="15" t="s">
        <v>80</v>
      </c>
      <c r="BK198" s="220">
        <f>ROUND(I198*H198,2)</f>
        <v>0</v>
      </c>
      <c r="BL198" s="15" t="s">
        <v>125</v>
      </c>
      <c r="BM198" s="219" t="s">
        <v>258</v>
      </c>
    </row>
    <row r="199" s="12" customFormat="1">
      <c r="A199" s="12"/>
      <c r="B199" s="221"/>
      <c r="C199" s="222"/>
      <c r="D199" s="223" t="s">
        <v>130</v>
      </c>
      <c r="E199" s="224" t="s">
        <v>1</v>
      </c>
      <c r="F199" s="225" t="s">
        <v>259</v>
      </c>
      <c r="G199" s="222"/>
      <c r="H199" s="226">
        <v>23.300000000000001</v>
      </c>
      <c r="I199" s="227"/>
      <c r="J199" s="222"/>
      <c r="K199" s="222"/>
      <c r="L199" s="228"/>
      <c r="M199" s="229"/>
      <c r="N199" s="230"/>
      <c r="O199" s="230"/>
      <c r="P199" s="230"/>
      <c r="Q199" s="230"/>
      <c r="R199" s="230"/>
      <c r="S199" s="230"/>
      <c r="T199" s="231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T199" s="232" t="s">
        <v>130</v>
      </c>
      <c r="AU199" s="232" t="s">
        <v>80</v>
      </c>
      <c r="AV199" s="12" t="s">
        <v>82</v>
      </c>
      <c r="AW199" s="12" t="s">
        <v>30</v>
      </c>
      <c r="AX199" s="12" t="s">
        <v>73</v>
      </c>
      <c r="AY199" s="232" t="s">
        <v>119</v>
      </c>
    </row>
    <row r="200" s="12" customFormat="1">
      <c r="A200" s="12"/>
      <c r="B200" s="221"/>
      <c r="C200" s="222"/>
      <c r="D200" s="223" t="s">
        <v>130</v>
      </c>
      <c r="E200" s="224" t="s">
        <v>1</v>
      </c>
      <c r="F200" s="225" t="s">
        <v>260</v>
      </c>
      <c r="G200" s="222"/>
      <c r="H200" s="226">
        <v>10.4</v>
      </c>
      <c r="I200" s="227"/>
      <c r="J200" s="222"/>
      <c r="K200" s="222"/>
      <c r="L200" s="228"/>
      <c r="M200" s="229"/>
      <c r="N200" s="230"/>
      <c r="O200" s="230"/>
      <c r="P200" s="230"/>
      <c r="Q200" s="230"/>
      <c r="R200" s="230"/>
      <c r="S200" s="230"/>
      <c r="T200" s="231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T200" s="232" t="s">
        <v>130</v>
      </c>
      <c r="AU200" s="232" t="s">
        <v>80</v>
      </c>
      <c r="AV200" s="12" t="s">
        <v>82</v>
      </c>
      <c r="AW200" s="12" t="s">
        <v>30</v>
      </c>
      <c r="AX200" s="12" t="s">
        <v>73</v>
      </c>
      <c r="AY200" s="232" t="s">
        <v>119</v>
      </c>
    </row>
    <row r="201" s="12" customFormat="1">
      <c r="A201" s="12"/>
      <c r="B201" s="221"/>
      <c r="C201" s="222"/>
      <c r="D201" s="223" t="s">
        <v>130</v>
      </c>
      <c r="E201" s="224" t="s">
        <v>1</v>
      </c>
      <c r="F201" s="225" t="s">
        <v>261</v>
      </c>
      <c r="G201" s="222"/>
      <c r="H201" s="226">
        <v>111.214</v>
      </c>
      <c r="I201" s="227"/>
      <c r="J201" s="222"/>
      <c r="K201" s="222"/>
      <c r="L201" s="228"/>
      <c r="M201" s="229"/>
      <c r="N201" s="230"/>
      <c r="O201" s="230"/>
      <c r="P201" s="230"/>
      <c r="Q201" s="230"/>
      <c r="R201" s="230"/>
      <c r="S201" s="230"/>
      <c r="T201" s="231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T201" s="232" t="s">
        <v>130</v>
      </c>
      <c r="AU201" s="232" t="s">
        <v>80</v>
      </c>
      <c r="AV201" s="12" t="s">
        <v>82</v>
      </c>
      <c r="AW201" s="12" t="s">
        <v>30</v>
      </c>
      <c r="AX201" s="12" t="s">
        <v>73</v>
      </c>
      <c r="AY201" s="232" t="s">
        <v>119</v>
      </c>
    </row>
    <row r="202" s="12" customFormat="1">
      <c r="A202" s="12"/>
      <c r="B202" s="221"/>
      <c r="C202" s="222"/>
      <c r="D202" s="223" t="s">
        <v>130</v>
      </c>
      <c r="E202" s="224" t="s">
        <v>1</v>
      </c>
      <c r="F202" s="225" t="s">
        <v>262</v>
      </c>
      <c r="G202" s="222"/>
      <c r="H202" s="226">
        <v>131.017</v>
      </c>
      <c r="I202" s="227"/>
      <c r="J202" s="222"/>
      <c r="K202" s="222"/>
      <c r="L202" s="228"/>
      <c r="M202" s="229"/>
      <c r="N202" s="230"/>
      <c r="O202" s="230"/>
      <c r="P202" s="230"/>
      <c r="Q202" s="230"/>
      <c r="R202" s="230"/>
      <c r="S202" s="230"/>
      <c r="T202" s="231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T202" s="232" t="s">
        <v>130</v>
      </c>
      <c r="AU202" s="232" t="s">
        <v>80</v>
      </c>
      <c r="AV202" s="12" t="s">
        <v>82</v>
      </c>
      <c r="AW202" s="12" t="s">
        <v>30</v>
      </c>
      <c r="AX202" s="12" t="s">
        <v>73</v>
      </c>
      <c r="AY202" s="232" t="s">
        <v>119</v>
      </c>
    </row>
    <row r="203" s="12" customFormat="1">
      <c r="A203" s="12"/>
      <c r="B203" s="221"/>
      <c r="C203" s="222"/>
      <c r="D203" s="223" t="s">
        <v>130</v>
      </c>
      <c r="E203" s="224" t="s">
        <v>1</v>
      </c>
      <c r="F203" s="225" t="s">
        <v>263</v>
      </c>
      <c r="G203" s="222"/>
      <c r="H203" s="226">
        <v>42.639000000000003</v>
      </c>
      <c r="I203" s="227"/>
      <c r="J203" s="222"/>
      <c r="K203" s="222"/>
      <c r="L203" s="228"/>
      <c r="M203" s="229"/>
      <c r="N203" s="230"/>
      <c r="O203" s="230"/>
      <c r="P203" s="230"/>
      <c r="Q203" s="230"/>
      <c r="R203" s="230"/>
      <c r="S203" s="230"/>
      <c r="T203" s="231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T203" s="232" t="s">
        <v>130</v>
      </c>
      <c r="AU203" s="232" t="s">
        <v>80</v>
      </c>
      <c r="AV203" s="12" t="s">
        <v>82</v>
      </c>
      <c r="AW203" s="12" t="s">
        <v>30</v>
      </c>
      <c r="AX203" s="12" t="s">
        <v>73</v>
      </c>
      <c r="AY203" s="232" t="s">
        <v>119</v>
      </c>
    </row>
    <row r="204" s="13" customFormat="1">
      <c r="A204" s="13"/>
      <c r="B204" s="233"/>
      <c r="C204" s="234"/>
      <c r="D204" s="223" t="s">
        <v>130</v>
      </c>
      <c r="E204" s="235" t="s">
        <v>1</v>
      </c>
      <c r="F204" s="236" t="s">
        <v>139</v>
      </c>
      <c r="G204" s="234"/>
      <c r="H204" s="237">
        <v>318.56999999999999</v>
      </c>
      <c r="I204" s="238"/>
      <c r="J204" s="234"/>
      <c r="K204" s="234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130</v>
      </c>
      <c r="AU204" s="243" t="s">
        <v>80</v>
      </c>
      <c r="AV204" s="13" t="s">
        <v>125</v>
      </c>
      <c r="AW204" s="13" t="s">
        <v>30</v>
      </c>
      <c r="AX204" s="13" t="s">
        <v>80</v>
      </c>
      <c r="AY204" s="243" t="s">
        <v>119</v>
      </c>
    </row>
    <row r="205" s="2" customFormat="1" ht="21.75" customHeight="1">
      <c r="A205" s="36"/>
      <c r="B205" s="37"/>
      <c r="C205" s="208" t="s">
        <v>264</v>
      </c>
      <c r="D205" s="208" t="s">
        <v>121</v>
      </c>
      <c r="E205" s="209" t="s">
        <v>265</v>
      </c>
      <c r="F205" s="210" t="s">
        <v>266</v>
      </c>
      <c r="G205" s="211" t="s">
        <v>179</v>
      </c>
      <c r="H205" s="212">
        <v>318.56999999999999</v>
      </c>
      <c r="I205" s="213"/>
      <c r="J205" s="214">
        <f>ROUND(I205*H205,2)</f>
        <v>0</v>
      </c>
      <c r="K205" s="210" t="s">
        <v>1</v>
      </c>
      <c r="L205" s="42"/>
      <c r="M205" s="215" t="s">
        <v>1</v>
      </c>
      <c r="N205" s="216" t="s">
        <v>38</v>
      </c>
      <c r="O205" s="89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19" t="s">
        <v>125</v>
      </c>
      <c r="AT205" s="219" t="s">
        <v>121</v>
      </c>
      <c r="AU205" s="219" t="s">
        <v>80</v>
      </c>
      <c r="AY205" s="15" t="s">
        <v>119</v>
      </c>
      <c r="BE205" s="220">
        <f>IF(N205="základní",J205,0)</f>
        <v>0</v>
      </c>
      <c r="BF205" s="220">
        <f>IF(N205="snížená",J205,0)</f>
        <v>0</v>
      </c>
      <c r="BG205" s="220">
        <f>IF(N205="zákl. přenesená",J205,0)</f>
        <v>0</v>
      </c>
      <c r="BH205" s="220">
        <f>IF(N205="sníž. přenesená",J205,0)</f>
        <v>0</v>
      </c>
      <c r="BI205" s="220">
        <f>IF(N205="nulová",J205,0)</f>
        <v>0</v>
      </c>
      <c r="BJ205" s="15" t="s">
        <v>80</v>
      </c>
      <c r="BK205" s="220">
        <f>ROUND(I205*H205,2)</f>
        <v>0</v>
      </c>
      <c r="BL205" s="15" t="s">
        <v>125</v>
      </c>
      <c r="BM205" s="219" t="s">
        <v>267</v>
      </c>
    </row>
    <row r="206" s="2" customFormat="1" ht="16.5" customHeight="1">
      <c r="A206" s="36"/>
      <c r="B206" s="37"/>
      <c r="C206" s="208" t="s">
        <v>268</v>
      </c>
      <c r="D206" s="208" t="s">
        <v>121</v>
      </c>
      <c r="E206" s="209" t="s">
        <v>269</v>
      </c>
      <c r="F206" s="210" t="s">
        <v>270</v>
      </c>
      <c r="G206" s="211" t="s">
        <v>124</v>
      </c>
      <c r="H206" s="212">
        <v>8.2799999999999994</v>
      </c>
      <c r="I206" s="213"/>
      <c r="J206" s="214">
        <f>ROUND(I206*H206,2)</f>
        <v>0</v>
      </c>
      <c r="K206" s="210" t="s">
        <v>1</v>
      </c>
      <c r="L206" s="42"/>
      <c r="M206" s="215" t="s">
        <v>1</v>
      </c>
      <c r="N206" s="216" t="s">
        <v>38</v>
      </c>
      <c r="O206" s="89"/>
      <c r="P206" s="217">
        <f>O206*H206</f>
        <v>0</v>
      </c>
      <c r="Q206" s="217">
        <v>2.45329</v>
      </c>
      <c r="R206" s="217">
        <f>Q206*H206</f>
        <v>20.313241199999997</v>
      </c>
      <c r="S206" s="217">
        <v>0</v>
      </c>
      <c r="T206" s="218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19" t="s">
        <v>125</v>
      </c>
      <c r="AT206" s="219" t="s">
        <v>121</v>
      </c>
      <c r="AU206" s="219" t="s">
        <v>80</v>
      </c>
      <c r="AY206" s="15" t="s">
        <v>119</v>
      </c>
      <c r="BE206" s="220">
        <f>IF(N206="základní",J206,0)</f>
        <v>0</v>
      </c>
      <c r="BF206" s="220">
        <f>IF(N206="snížená",J206,0)</f>
        <v>0</v>
      </c>
      <c r="BG206" s="220">
        <f>IF(N206="zákl. přenesená",J206,0)</f>
        <v>0</v>
      </c>
      <c r="BH206" s="220">
        <f>IF(N206="sníž. přenesená",J206,0)</f>
        <v>0</v>
      </c>
      <c r="BI206" s="220">
        <f>IF(N206="nulová",J206,0)</f>
        <v>0</v>
      </c>
      <c r="BJ206" s="15" t="s">
        <v>80</v>
      </c>
      <c r="BK206" s="220">
        <f>ROUND(I206*H206,2)</f>
        <v>0</v>
      </c>
      <c r="BL206" s="15" t="s">
        <v>125</v>
      </c>
      <c r="BM206" s="219" t="s">
        <v>192</v>
      </c>
    </row>
    <row r="207" s="12" customFormat="1">
      <c r="A207" s="12"/>
      <c r="B207" s="221"/>
      <c r="C207" s="222"/>
      <c r="D207" s="223" t="s">
        <v>130</v>
      </c>
      <c r="E207" s="224" t="s">
        <v>1</v>
      </c>
      <c r="F207" s="225" t="s">
        <v>271</v>
      </c>
      <c r="G207" s="222"/>
      <c r="H207" s="226">
        <v>4.2839999999999998</v>
      </c>
      <c r="I207" s="227"/>
      <c r="J207" s="222"/>
      <c r="K207" s="222"/>
      <c r="L207" s="228"/>
      <c r="M207" s="229"/>
      <c r="N207" s="230"/>
      <c r="O207" s="230"/>
      <c r="P207" s="230"/>
      <c r="Q207" s="230"/>
      <c r="R207" s="230"/>
      <c r="S207" s="230"/>
      <c r="T207" s="231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T207" s="232" t="s">
        <v>130</v>
      </c>
      <c r="AU207" s="232" t="s">
        <v>80</v>
      </c>
      <c r="AV207" s="12" t="s">
        <v>82</v>
      </c>
      <c r="AW207" s="12" t="s">
        <v>30</v>
      </c>
      <c r="AX207" s="12" t="s">
        <v>73</v>
      </c>
      <c r="AY207" s="232" t="s">
        <v>119</v>
      </c>
    </row>
    <row r="208" s="12" customFormat="1">
      <c r="A208" s="12"/>
      <c r="B208" s="221"/>
      <c r="C208" s="222"/>
      <c r="D208" s="223" t="s">
        <v>130</v>
      </c>
      <c r="E208" s="224" t="s">
        <v>1</v>
      </c>
      <c r="F208" s="225" t="s">
        <v>272</v>
      </c>
      <c r="G208" s="222"/>
      <c r="H208" s="226">
        <v>3.996</v>
      </c>
      <c r="I208" s="227"/>
      <c r="J208" s="222"/>
      <c r="K208" s="222"/>
      <c r="L208" s="228"/>
      <c r="M208" s="229"/>
      <c r="N208" s="230"/>
      <c r="O208" s="230"/>
      <c r="P208" s="230"/>
      <c r="Q208" s="230"/>
      <c r="R208" s="230"/>
      <c r="S208" s="230"/>
      <c r="T208" s="231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T208" s="232" t="s">
        <v>130</v>
      </c>
      <c r="AU208" s="232" t="s">
        <v>80</v>
      </c>
      <c r="AV208" s="12" t="s">
        <v>82</v>
      </c>
      <c r="AW208" s="12" t="s">
        <v>30</v>
      </c>
      <c r="AX208" s="12" t="s">
        <v>73</v>
      </c>
      <c r="AY208" s="232" t="s">
        <v>119</v>
      </c>
    </row>
    <row r="209" s="13" customFormat="1">
      <c r="A209" s="13"/>
      <c r="B209" s="233"/>
      <c r="C209" s="234"/>
      <c r="D209" s="223" t="s">
        <v>130</v>
      </c>
      <c r="E209" s="235" t="s">
        <v>1</v>
      </c>
      <c r="F209" s="236" t="s">
        <v>139</v>
      </c>
      <c r="G209" s="234"/>
      <c r="H209" s="237">
        <v>8.2799999999999994</v>
      </c>
      <c r="I209" s="238"/>
      <c r="J209" s="234"/>
      <c r="K209" s="234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130</v>
      </c>
      <c r="AU209" s="243" t="s">
        <v>80</v>
      </c>
      <c r="AV209" s="13" t="s">
        <v>125</v>
      </c>
      <c r="AW209" s="13" t="s">
        <v>30</v>
      </c>
      <c r="AX209" s="13" t="s">
        <v>80</v>
      </c>
      <c r="AY209" s="243" t="s">
        <v>119</v>
      </c>
    </row>
    <row r="210" s="2" customFormat="1">
      <c r="A210" s="36"/>
      <c r="B210" s="37"/>
      <c r="C210" s="208" t="s">
        <v>273</v>
      </c>
      <c r="D210" s="208" t="s">
        <v>121</v>
      </c>
      <c r="E210" s="209" t="s">
        <v>274</v>
      </c>
      <c r="F210" s="210" t="s">
        <v>275</v>
      </c>
      <c r="G210" s="211" t="s">
        <v>179</v>
      </c>
      <c r="H210" s="212">
        <v>61.859999999999999</v>
      </c>
      <c r="I210" s="213"/>
      <c r="J210" s="214">
        <f>ROUND(I210*H210,2)</f>
        <v>0</v>
      </c>
      <c r="K210" s="210" t="s">
        <v>249</v>
      </c>
      <c r="L210" s="42"/>
      <c r="M210" s="215" t="s">
        <v>1</v>
      </c>
      <c r="N210" s="216" t="s">
        <v>38</v>
      </c>
      <c r="O210" s="89"/>
      <c r="P210" s="217">
        <f>O210*H210</f>
        <v>0</v>
      </c>
      <c r="Q210" s="217">
        <v>0.0024399999999999999</v>
      </c>
      <c r="R210" s="217">
        <f>Q210*H210</f>
        <v>0.1509384</v>
      </c>
      <c r="S210" s="217">
        <v>0</v>
      </c>
      <c r="T210" s="218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219" t="s">
        <v>125</v>
      </c>
      <c r="AT210" s="219" t="s">
        <v>121</v>
      </c>
      <c r="AU210" s="219" t="s">
        <v>80</v>
      </c>
      <c r="AY210" s="15" t="s">
        <v>119</v>
      </c>
      <c r="BE210" s="220">
        <f>IF(N210="základní",J210,0)</f>
        <v>0</v>
      </c>
      <c r="BF210" s="220">
        <f>IF(N210="snížená",J210,0)</f>
        <v>0</v>
      </c>
      <c r="BG210" s="220">
        <f>IF(N210="zákl. přenesená",J210,0)</f>
        <v>0</v>
      </c>
      <c r="BH210" s="220">
        <f>IF(N210="sníž. přenesená",J210,0)</f>
        <v>0</v>
      </c>
      <c r="BI210" s="220">
        <f>IF(N210="nulová",J210,0)</f>
        <v>0</v>
      </c>
      <c r="BJ210" s="15" t="s">
        <v>80</v>
      </c>
      <c r="BK210" s="220">
        <f>ROUND(I210*H210,2)</f>
        <v>0</v>
      </c>
      <c r="BL210" s="15" t="s">
        <v>125</v>
      </c>
      <c r="BM210" s="219" t="s">
        <v>276</v>
      </c>
    </row>
    <row r="211" s="2" customFormat="1" ht="44.25" customHeight="1">
      <c r="A211" s="36"/>
      <c r="B211" s="37"/>
      <c r="C211" s="208" t="s">
        <v>277</v>
      </c>
      <c r="D211" s="208" t="s">
        <v>121</v>
      </c>
      <c r="E211" s="209" t="s">
        <v>278</v>
      </c>
      <c r="F211" s="210" t="s">
        <v>279</v>
      </c>
      <c r="G211" s="211" t="s">
        <v>179</v>
      </c>
      <c r="H211" s="212">
        <v>61.859999999999999</v>
      </c>
      <c r="I211" s="213"/>
      <c r="J211" s="214">
        <f>ROUND(I211*H211,2)</f>
        <v>0</v>
      </c>
      <c r="K211" s="210" t="s">
        <v>249</v>
      </c>
      <c r="L211" s="42"/>
      <c r="M211" s="215" t="s">
        <v>1</v>
      </c>
      <c r="N211" s="216" t="s">
        <v>38</v>
      </c>
      <c r="O211" s="89"/>
      <c r="P211" s="217">
        <f>O211*H211</f>
        <v>0</v>
      </c>
      <c r="Q211" s="217">
        <v>0</v>
      </c>
      <c r="R211" s="217">
        <f>Q211*H211</f>
        <v>0</v>
      </c>
      <c r="S211" s="217">
        <v>0</v>
      </c>
      <c r="T211" s="218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19" t="s">
        <v>125</v>
      </c>
      <c r="AT211" s="219" t="s">
        <v>121</v>
      </c>
      <c r="AU211" s="219" t="s">
        <v>80</v>
      </c>
      <c r="AY211" s="15" t="s">
        <v>119</v>
      </c>
      <c r="BE211" s="220">
        <f>IF(N211="základní",J211,0)</f>
        <v>0</v>
      </c>
      <c r="BF211" s="220">
        <f>IF(N211="snížená",J211,0)</f>
        <v>0</v>
      </c>
      <c r="BG211" s="220">
        <f>IF(N211="zákl. přenesená",J211,0)</f>
        <v>0</v>
      </c>
      <c r="BH211" s="220">
        <f>IF(N211="sníž. přenesená",J211,0)</f>
        <v>0</v>
      </c>
      <c r="BI211" s="220">
        <f>IF(N211="nulová",J211,0)</f>
        <v>0</v>
      </c>
      <c r="BJ211" s="15" t="s">
        <v>80</v>
      </c>
      <c r="BK211" s="220">
        <f>ROUND(I211*H211,2)</f>
        <v>0</v>
      </c>
      <c r="BL211" s="15" t="s">
        <v>125</v>
      </c>
      <c r="BM211" s="219" t="s">
        <v>280</v>
      </c>
    </row>
    <row r="212" s="2" customFormat="1">
      <c r="A212" s="36"/>
      <c r="B212" s="37"/>
      <c r="C212" s="208" t="s">
        <v>234</v>
      </c>
      <c r="D212" s="208" t="s">
        <v>121</v>
      </c>
      <c r="E212" s="209" t="s">
        <v>281</v>
      </c>
      <c r="F212" s="210" t="s">
        <v>282</v>
      </c>
      <c r="G212" s="211" t="s">
        <v>202</v>
      </c>
      <c r="H212" s="212">
        <v>141.83099999999999</v>
      </c>
      <c r="I212" s="213"/>
      <c r="J212" s="214">
        <f>ROUND(I212*H212,2)</f>
        <v>0</v>
      </c>
      <c r="K212" s="210" t="s">
        <v>1</v>
      </c>
      <c r="L212" s="42"/>
      <c r="M212" s="215" t="s">
        <v>1</v>
      </c>
      <c r="N212" s="216" t="s">
        <v>38</v>
      </c>
      <c r="O212" s="89"/>
      <c r="P212" s="217">
        <f>O212*H212</f>
        <v>0</v>
      </c>
      <c r="Q212" s="217">
        <v>0.034410000000000003</v>
      </c>
      <c r="R212" s="217">
        <f>Q212*H212</f>
        <v>4.8804047099999996</v>
      </c>
      <c r="S212" s="217">
        <v>0</v>
      </c>
      <c r="T212" s="218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219" t="s">
        <v>125</v>
      </c>
      <c r="AT212" s="219" t="s">
        <v>121</v>
      </c>
      <c r="AU212" s="219" t="s">
        <v>80</v>
      </c>
      <c r="AY212" s="15" t="s">
        <v>119</v>
      </c>
      <c r="BE212" s="220">
        <f>IF(N212="základní",J212,0)</f>
        <v>0</v>
      </c>
      <c r="BF212" s="220">
        <f>IF(N212="snížená",J212,0)</f>
        <v>0</v>
      </c>
      <c r="BG212" s="220">
        <f>IF(N212="zákl. přenesená",J212,0)</f>
        <v>0</v>
      </c>
      <c r="BH212" s="220">
        <f>IF(N212="sníž. přenesená",J212,0)</f>
        <v>0</v>
      </c>
      <c r="BI212" s="220">
        <f>IF(N212="nulová",J212,0)</f>
        <v>0</v>
      </c>
      <c r="BJ212" s="15" t="s">
        <v>80</v>
      </c>
      <c r="BK212" s="220">
        <f>ROUND(I212*H212,2)</f>
        <v>0</v>
      </c>
      <c r="BL212" s="15" t="s">
        <v>125</v>
      </c>
      <c r="BM212" s="219" t="s">
        <v>283</v>
      </c>
    </row>
    <row r="213" s="12" customFormat="1">
      <c r="A213" s="12"/>
      <c r="B213" s="221"/>
      <c r="C213" s="222"/>
      <c r="D213" s="223" t="s">
        <v>130</v>
      </c>
      <c r="E213" s="224" t="s">
        <v>1</v>
      </c>
      <c r="F213" s="225" t="s">
        <v>284</v>
      </c>
      <c r="G213" s="222"/>
      <c r="H213" s="226">
        <v>136.83099999999999</v>
      </c>
      <c r="I213" s="227"/>
      <c r="J213" s="222"/>
      <c r="K213" s="222"/>
      <c r="L213" s="228"/>
      <c r="M213" s="229"/>
      <c r="N213" s="230"/>
      <c r="O213" s="230"/>
      <c r="P213" s="230"/>
      <c r="Q213" s="230"/>
      <c r="R213" s="230"/>
      <c r="S213" s="230"/>
      <c r="T213" s="231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T213" s="232" t="s">
        <v>130</v>
      </c>
      <c r="AU213" s="232" t="s">
        <v>80</v>
      </c>
      <c r="AV213" s="12" t="s">
        <v>82</v>
      </c>
      <c r="AW213" s="12" t="s">
        <v>30</v>
      </c>
      <c r="AX213" s="12" t="s">
        <v>73</v>
      </c>
      <c r="AY213" s="232" t="s">
        <v>119</v>
      </c>
    </row>
    <row r="214" s="12" customFormat="1">
      <c r="A214" s="12"/>
      <c r="B214" s="221"/>
      <c r="C214" s="222"/>
      <c r="D214" s="223" t="s">
        <v>130</v>
      </c>
      <c r="E214" s="224" t="s">
        <v>1</v>
      </c>
      <c r="F214" s="225" t="s">
        <v>285</v>
      </c>
      <c r="G214" s="222"/>
      <c r="H214" s="226">
        <v>5</v>
      </c>
      <c r="I214" s="227"/>
      <c r="J214" s="222"/>
      <c r="K214" s="222"/>
      <c r="L214" s="228"/>
      <c r="M214" s="229"/>
      <c r="N214" s="230"/>
      <c r="O214" s="230"/>
      <c r="P214" s="230"/>
      <c r="Q214" s="230"/>
      <c r="R214" s="230"/>
      <c r="S214" s="230"/>
      <c r="T214" s="231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T214" s="232" t="s">
        <v>130</v>
      </c>
      <c r="AU214" s="232" t="s">
        <v>80</v>
      </c>
      <c r="AV214" s="12" t="s">
        <v>82</v>
      </c>
      <c r="AW214" s="12" t="s">
        <v>30</v>
      </c>
      <c r="AX214" s="12" t="s">
        <v>73</v>
      </c>
      <c r="AY214" s="232" t="s">
        <v>119</v>
      </c>
    </row>
    <row r="215" s="13" customFormat="1">
      <c r="A215" s="13"/>
      <c r="B215" s="233"/>
      <c r="C215" s="234"/>
      <c r="D215" s="223" t="s">
        <v>130</v>
      </c>
      <c r="E215" s="235" t="s">
        <v>1</v>
      </c>
      <c r="F215" s="236" t="s">
        <v>139</v>
      </c>
      <c r="G215" s="234"/>
      <c r="H215" s="237">
        <v>141.83099999999999</v>
      </c>
      <c r="I215" s="238"/>
      <c r="J215" s="234"/>
      <c r="K215" s="234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130</v>
      </c>
      <c r="AU215" s="243" t="s">
        <v>80</v>
      </c>
      <c r="AV215" s="13" t="s">
        <v>125</v>
      </c>
      <c r="AW215" s="13" t="s">
        <v>30</v>
      </c>
      <c r="AX215" s="13" t="s">
        <v>80</v>
      </c>
      <c r="AY215" s="243" t="s">
        <v>119</v>
      </c>
    </row>
    <row r="216" s="2" customFormat="1">
      <c r="A216" s="36"/>
      <c r="B216" s="37"/>
      <c r="C216" s="244" t="s">
        <v>286</v>
      </c>
      <c r="D216" s="244" t="s">
        <v>186</v>
      </c>
      <c r="E216" s="245" t="s">
        <v>287</v>
      </c>
      <c r="F216" s="246" t="s">
        <v>288</v>
      </c>
      <c r="G216" s="247" t="s">
        <v>202</v>
      </c>
      <c r="H216" s="248">
        <v>156</v>
      </c>
      <c r="I216" s="249"/>
      <c r="J216" s="250">
        <f>ROUND(I216*H216,2)</f>
        <v>0</v>
      </c>
      <c r="K216" s="246" t="s">
        <v>249</v>
      </c>
      <c r="L216" s="251"/>
      <c r="M216" s="252" t="s">
        <v>1</v>
      </c>
      <c r="N216" s="253" t="s">
        <v>38</v>
      </c>
      <c r="O216" s="89"/>
      <c r="P216" s="217">
        <f>O216*H216</f>
        <v>0</v>
      </c>
      <c r="Q216" s="217">
        <v>0.035900000000000001</v>
      </c>
      <c r="R216" s="217">
        <f>Q216*H216</f>
        <v>5.6004000000000005</v>
      </c>
      <c r="S216" s="217">
        <v>0</v>
      </c>
      <c r="T216" s="218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219" t="s">
        <v>190</v>
      </c>
      <c r="AT216" s="219" t="s">
        <v>186</v>
      </c>
      <c r="AU216" s="219" t="s">
        <v>80</v>
      </c>
      <c r="AY216" s="15" t="s">
        <v>119</v>
      </c>
      <c r="BE216" s="220">
        <f>IF(N216="základní",J216,0)</f>
        <v>0</v>
      </c>
      <c r="BF216" s="220">
        <f>IF(N216="snížená",J216,0)</f>
        <v>0</v>
      </c>
      <c r="BG216" s="220">
        <f>IF(N216="zákl. přenesená",J216,0)</f>
        <v>0</v>
      </c>
      <c r="BH216" s="220">
        <f>IF(N216="sníž. přenesená",J216,0)</f>
        <v>0</v>
      </c>
      <c r="BI216" s="220">
        <f>IF(N216="nulová",J216,0)</f>
        <v>0</v>
      </c>
      <c r="BJ216" s="15" t="s">
        <v>80</v>
      </c>
      <c r="BK216" s="220">
        <f>ROUND(I216*H216,2)</f>
        <v>0</v>
      </c>
      <c r="BL216" s="15" t="s">
        <v>125</v>
      </c>
      <c r="BM216" s="219" t="s">
        <v>289</v>
      </c>
    </row>
    <row r="217" s="2" customFormat="1" ht="33" customHeight="1">
      <c r="A217" s="36"/>
      <c r="B217" s="37"/>
      <c r="C217" s="208" t="s">
        <v>290</v>
      </c>
      <c r="D217" s="208" t="s">
        <v>121</v>
      </c>
      <c r="E217" s="209" t="s">
        <v>291</v>
      </c>
      <c r="F217" s="210" t="s">
        <v>292</v>
      </c>
      <c r="G217" s="211" t="s">
        <v>248</v>
      </c>
      <c r="H217" s="212">
        <v>8.5</v>
      </c>
      <c r="I217" s="213"/>
      <c r="J217" s="214">
        <f>ROUND(I217*H217,2)</f>
        <v>0</v>
      </c>
      <c r="K217" s="210" t="s">
        <v>1</v>
      </c>
      <c r="L217" s="42"/>
      <c r="M217" s="215" t="s">
        <v>1</v>
      </c>
      <c r="N217" s="216" t="s">
        <v>38</v>
      </c>
      <c r="O217" s="89"/>
      <c r="P217" s="217">
        <f>O217*H217</f>
        <v>0</v>
      </c>
      <c r="Q217" s="217">
        <v>0</v>
      </c>
      <c r="R217" s="217">
        <f>Q217*H217</f>
        <v>0</v>
      </c>
      <c r="S217" s="217">
        <v>0</v>
      </c>
      <c r="T217" s="218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19" t="s">
        <v>125</v>
      </c>
      <c r="AT217" s="219" t="s">
        <v>121</v>
      </c>
      <c r="AU217" s="219" t="s">
        <v>80</v>
      </c>
      <c r="AY217" s="15" t="s">
        <v>119</v>
      </c>
      <c r="BE217" s="220">
        <f>IF(N217="základní",J217,0)</f>
        <v>0</v>
      </c>
      <c r="BF217" s="220">
        <f>IF(N217="snížená",J217,0)</f>
        <v>0</v>
      </c>
      <c r="BG217" s="220">
        <f>IF(N217="zákl. přenesená",J217,0)</f>
        <v>0</v>
      </c>
      <c r="BH217" s="220">
        <f>IF(N217="sníž. přenesená",J217,0)</f>
        <v>0</v>
      </c>
      <c r="BI217" s="220">
        <f>IF(N217="nulová",J217,0)</f>
        <v>0</v>
      </c>
      <c r="BJ217" s="15" t="s">
        <v>80</v>
      </c>
      <c r="BK217" s="220">
        <f>ROUND(I217*H217,2)</f>
        <v>0</v>
      </c>
      <c r="BL217" s="15" t="s">
        <v>125</v>
      </c>
      <c r="BM217" s="219" t="s">
        <v>273</v>
      </c>
    </row>
    <row r="218" s="12" customFormat="1">
      <c r="A218" s="12"/>
      <c r="B218" s="221"/>
      <c r="C218" s="222"/>
      <c r="D218" s="223" t="s">
        <v>130</v>
      </c>
      <c r="E218" s="224" t="s">
        <v>1</v>
      </c>
      <c r="F218" s="225" t="s">
        <v>293</v>
      </c>
      <c r="G218" s="222"/>
      <c r="H218" s="226">
        <v>8.5</v>
      </c>
      <c r="I218" s="227"/>
      <c r="J218" s="222"/>
      <c r="K218" s="222"/>
      <c r="L218" s="228"/>
      <c r="M218" s="229"/>
      <c r="N218" s="230"/>
      <c r="O218" s="230"/>
      <c r="P218" s="230"/>
      <c r="Q218" s="230"/>
      <c r="R218" s="230"/>
      <c r="S218" s="230"/>
      <c r="T218" s="231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T218" s="232" t="s">
        <v>130</v>
      </c>
      <c r="AU218" s="232" t="s">
        <v>80</v>
      </c>
      <c r="AV218" s="12" t="s">
        <v>82</v>
      </c>
      <c r="AW218" s="12" t="s">
        <v>30</v>
      </c>
      <c r="AX218" s="12" t="s">
        <v>73</v>
      </c>
      <c r="AY218" s="232" t="s">
        <v>119</v>
      </c>
    </row>
    <row r="219" s="13" customFormat="1">
      <c r="A219" s="13"/>
      <c r="B219" s="233"/>
      <c r="C219" s="234"/>
      <c r="D219" s="223" t="s">
        <v>130</v>
      </c>
      <c r="E219" s="235" t="s">
        <v>1</v>
      </c>
      <c r="F219" s="236" t="s">
        <v>139</v>
      </c>
      <c r="G219" s="234"/>
      <c r="H219" s="237">
        <v>8.5</v>
      </c>
      <c r="I219" s="238"/>
      <c r="J219" s="234"/>
      <c r="K219" s="234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130</v>
      </c>
      <c r="AU219" s="243" t="s">
        <v>80</v>
      </c>
      <c r="AV219" s="13" t="s">
        <v>125</v>
      </c>
      <c r="AW219" s="13" t="s">
        <v>30</v>
      </c>
      <c r="AX219" s="13" t="s">
        <v>80</v>
      </c>
      <c r="AY219" s="243" t="s">
        <v>119</v>
      </c>
    </row>
    <row r="220" s="11" customFormat="1" ht="25.92" customHeight="1">
      <c r="A220" s="11"/>
      <c r="B220" s="194"/>
      <c r="C220" s="195"/>
      <c r="D220" s="196" t="s">
        <v>72</v>
      </c>
      <c r="E220" s="197" t="s">
        <v>294</v>
      </c>
      <c r="F220" s="197" t="s">
        <v>295</v>
      </c>
      <c r="G220" s="195"/>
      <c r="H220" s="195"/>
      <c r="I220" s="198"/>
      <c r="J220" s="199">
        <f>BK220</f>
        <v>0</v>
      </c>
      <c r="K220" s="195"/>
      <c r="L220" s="200"/>
      <c r="M220" s="201"/>
      <c r="N220" s="202"/>
      <c r="O220" s="202"/>
      <c r="P220" s="203">
        <f>SUM(P221:P222)</f>
        <v>0</v>
      </c>
      <c r="Q220" s="202"/>
      <c r="R220" s="203">
        <f>SUM(R221:R222)</f>
        <v>7.7225935000000003</v>
      </c>
      <c r="S220" s="202"/>
      <c r="T220" s="204">
        <f>SUM(T221:T222)</f>
        <v>0</v>
      </c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R220" s="205" t="s">
        <v>80</v>
      </c>
      <c r="AT220" s="206" t="s">
        <v>72</v>
      </c>
      <c r="AU220" s="206" t="s">
        <v>73</v>
      </c>
      <c r="AY220" s="205" t="s">
        <v>119</v>
      </c>
      <c r="BK220" s="207">
        <f>SUM(BK221:BK222)</f>
        <v>0</v>
      </c>
    </row>
    <row r="221" s="2" customFormat="1" ht="33" customHeight="1">
      <c r="A221" s="36"/>
      <c r="B221" s="37"/>
      <c r="C221" s="208" t="s">
        <v>283</v>
      </c>
      <c r="D221" s="208" t="s">
        <v>121</v>
      </c>
      <c r="E221" s="209" t="s">
        <v>296</v>
      </c>
      <c r="F221" s="210" t="s">
        <v>297</v>
      </c>
      <c r="G221" s="211" t="s">
        <v>179</v>
      </c>
      <c r="H221" s="212">
        <v>42</v>
      </c>
      <c r="I221" s="213"/>
      <c r="J221" s="214">
        <f>ROUND(I221*H221,2)</f>
        <v>0</v>
      </c>
      <c r="K221" s="210" t="s">
        <v>1</v>
      </c>
      <c r="L221" s="42"/>
      <c r="M221" s="215" t="s">
        <v>1</v>
      </c>
      <c r="N221" s="216" t="s">
        <v>38</v>
      </c>
      <c r="O221" s="89"/>
      <c r="P221" s="217">
        <f>O221*H221</f>
        <v>0</v>
      </c>
      <c r="Q221" s="217">
        <v>0.18051</v>
      </c>
      <c r="R221" s="217">
        <f>Q221*H221</f>
        <v>7.5814200000000005</v>
      </c>
      <c r="S221" s="217">
        <v>0</v>
      </c>
      <c r="T221" s="218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19" t="s">
        <v>125</v>
      </c>
      <c r="AT221" s="219" t="s">
        <v>121</v>
      </c>
      <c r="AU221" s="219" t="s">
        <v>80</v>
      </c>
      <c r="AY221" s="15" t="s">
        <v>119</v>
      </c>
      <c r="BE221" s="220">
        <f>IF(N221="základní",J221,0)</f>
        <v>0</v>
      </c>
      <c r="BF221" s="220">
        <f>IF(N221="snížená",J221,0)</f>
        <v>0</v>
      </c>
      <c r="BG221" s="220">
        <f>IF(N221="zákl. přenesená",J221,0)</f>
        <v>0</v>
      </c>
      <c r="BH221" s="220">
        <f>IF(N221="sníž. přenesená",J221,0)</f>
        <v>0</v>
      </c>
      <c r="BI221" s="220">
        <f>IF(N221="nulová",J221,0)</f>
        <v>0</v>
      </c>
      <c r="BJ221" s="15" t="s">
        <v>80</v>
      </c>
      <c r="BK221" s="220">
        <f>ROUND(I221*H221,2)</f>
        <v>0</v>
      </c>
      <c r="BL221" s="15" t="s">
        <v>125</v>
      </c>
      <c r="BM221" s="219" t="s">
        <v>298</v>
      </c>
    </row>
    <row r="222" s="2" customFormat="1">
      <c r="A222" s="36"/>
      <c r="B222" s="37"/>
      <c r="C222" s="208" t="s">
        <v>299</v>
      </c>
      <c r="D222" s="208" t="s">
        <v>121</v>
      </c>
      <c r="E222" s="209" t="s">
        <v>300</v>
      </c>
      <c r="F222" s="210" t="s">
        <v>301</v>
      </c>
      <c r="G222" s="211" t="s">
        <v>248</v>
      </c>
      <c r="H222" s="212">
        <v>24.050000000000001</v>
      </c>
      <c r="I222" s="213"/>
      <c r="J222" s="214">
        <f>ROUND(I222*H222,2)</f>
        <v>0</v>
      </c>
      <c r="K222" s="210" t="s">
        <v>249</v>
      </c>
      <c r="L222" s="42"/>
      <c r="M222" s="215" t="s">
        <v>1</v>
      </c>
      <c r="N222" s="216" t="s">
        <v>38</v>
      </c>
      <c r="O222" s="89"/>
      <c r="P222" s="217">
        <f>O222*H222</f>
        <v>0</v>
      </c>
      <c r="Q222" s="217">
        <v>0.0058700000000000002</v>
      </c>
      <c r="R222" s="217">
        <f>Q222*H222</f>
        <v>0.14117350000000001</v>
      </c>
      <c r="S222" s="217">
        <v>0</v>
      </c>
      <c r="T222" s="218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19" t="s">
        <v>157</v>
      </c>
      <c r="AT222" s="219" t="s">
        <v>121</v>
      </c>
      <c r="AU222" s="219" t="s">
        <v>80</v>
      </c>
      <c r="AY222" s="15" t="s">
        <v>119</v>
      </c>
      <c r="BE222" s="220">
        <f>IF(N222="základní",J222,0)</f>
        <v>0</v>
      </c>
      <c r="BF222" s="220">
        <f>IF(N222="snížená",J222,0)</f>
        <v>0</v>
      </c>
      <c r="BG222" s="220">
        <f>IF(N222="zákl. přenesená",J222,0)</f>
        <v>0</v>
      </c>
      <c r="BH222" s="220">
        <f>IF(N222="sníž. přenesená",J222,0)</f>
        <v>0</v>
      </c>
      <c r="BI222" s="220">
        <f>IF(N222="nulová",J222,0)</f>
        <v>0</v>
      </c>
      <c r="BJ222" s="15" t="s">
        <v>80</v>
      </c>
      <c r="BK222" s="220">
        <f>ROUND(I222*H222,2)</f>
        <v>0</v>
      </c>
      <c r="BL222" s="15" t="s">
        <v>157</v>
      </c>
      <c r="BM222" s="219" t="s">
        <v>302</v>
      </c>
    </row>
    <row r="223" s="11" customFormat="1" ht="25.92" customHeight="1">
      <c r="A223" s="11"/>
      <c r="B223" s="194"/>
      <c r="C223" s="195"/>
      <c r="D223" s="196" t="s">
        <v>72</v>
      </c>
      <c r="E223" s="197" t="s">
        <v>303</v>
      </c>
      <c r="F223" s="197" t="s">
        <v>304</v>
      </c>
      <c r="G223" s="195"/>
      <c r="H223" s="195"/>
      <c r="I223" s="198"/>
      <c r="J223" s="199">
        <f>BK223</f>
        <v>0</v>
      </c>
      <c r="K223" s="195"/>
      <c r="L223" s="200"/>
      <c r="M223" s="201"/>
      <c r="N223" s="202"/>
      <c r="O223" s="202"/>
      <c r="P223" s="203">
        <f>SUM(P224:P226)</f>
        <v>0</v>
      </c>
      <c r="Q223" s="202"/>
      <c r="R223" s="203">
        <f>SUM(R224:R226)</f>
        <v>10.71504</v>
      </c>
      <c r="S223" s="202"/>
      <c r="T223" s="204">
        <f>SUM(T224:T226)</f>
        <v>0</v>
      </c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R223" s="205" t="s">
        <v>80</v>
      </c>
      <c r="AT223" s="206" t="s">
        <v>72</v>
      </c>
      <c r="AU223" s="206" t="s">
        <v>73</v>
      </c>
      <c r="AY223" s="205" t="s">
        <v>119</v>
      </c>
      <c r="BK223" s="207">
        <f>SUM(BK224:BK226)</f>
        <v>0</v>
      </c>
    </row>
    <row r="224" s="2" customFormat="1">
      <c r="A224" s="36"/>
      <c r="B224" s="37"/>
      <c r="C224" s="208" t="s">
        <v>305</v>
      </c>
      <c r="D224" s="208" t="s">
        <v>121</v>
      </c>
      <c r="E224" s="209" t="s">
        <v>306</v>
      </c>
      <c r="F224" s="210" t="s">
        <v>307</v>
      </c>
      <c r="G224" s="211" t="s">
        <v>179</v>
      </c>
      <c r="H224" s="212">
        <v>42</v>
      </c>
      <c r="I224" s="213"/>
      <c r="J224" s="214">
        <f>ROUND(I224*H224,2)</f>
        <v>0</v>
      </c>
      <c r="K224" s="210" t="s">
        <v>1</v>
      </c>
      <c r="L224" s="42"/>
      <c r="M224" s="215" t="s">
        <v>1</v>
      </c>
      <c r="N224" s="216" t="s">
        <v>38</v>
      </c>
      <c r="O224" s="89"/>
      <c r="P224" s="217">
        <f>O224*H224</f>
        <v>0</v>
      </c>
      <c r="Q224" s="217">
        <v>0.25512000000000001</v>
      </c>
      <c r="R224" s="217">
        <f>Q224*H224</f>
        <v>10.71504</v>
      </c>
      <c r="S224" s="217">
        <v>0</v>
      </c>
      <c r="T224" s="218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19" t="s">
        <v>125</v>
      </c>
      <c r="AT224" s="219" t="s">
        <v>121</v>
      </c>
      <c r="AU224" s="219" t="s">
        <v>80</v>
      </c>
      <c r="AY224" s="15" t="s">
        <v>119</v>
      </c>
      <c r="BE224" s="220">
        <f>IF(N224="základní",J224,0)</f>
        <v>0</v>
      </c>
      <c r="BF224" s="220">
        <f>IF(N224="snížená",J224,0)</f>
        <v>0</v>
      </c>
      <c r="BG224" s="220">
        <f>IF(N224="zákl. přenesená",J224,0)</f>
        <v>0</v>
      </c>
      <c r="BH224" s="220">
        <f>IF(N224="sníž. přenesená",J224,0)</f>
        <v>0</v>
      </c>
      <c r="BI224" s="220">
        <f>IF(N224="nulová",J224,0)</f>
        <v>0</v>
      </c>
      <c r="BJ224" s="15" t="s">
        <v>80</v>
      </c>
      <c r="BK224" s="220">
        <f>ROUND(I224*H224,2)</f>
        <v>0</v>
      </c>
      <c r="BL224" s="15" t="s">
        <v>125</v>
      </c>
      <c r="BM224" s="219" t="s">
        <v>308</v>
      </c>
    </row>
    <row r="225" s="12" customFormat="1">
      <c r="A225" s="12"/>
      <c r="B225" s="221"/>
      <c r="C225" s="222"/>
      <c r="D225" s="223" t="s">
        <v>130</v>
      </c>
      <c r="E225" s="224" t="s">
        <v>1</v>
      </c>
      <c r="F225" s="225" t="s">
        <v>309</v>
      </c>
      <c r="G225" s="222"/>
      <c r="H225" s="226">
        <v>42</v>
      </c>
      <c r="I225" s="227"/>
      <c r="J225" s="222"/>
      <c r="K225" s="222"/>
      <c r="L225" s="228"/>
      <c r="M225" s="229"/>
      <c r="N225" s="230"/>
      <c r="O225" s="230"/>
      <c r="P225" s="230"/>
      <c r="Q225" s="230"/>
      <c r="R225" s="230"/>
      <c r="S225" s="230"/>
      <c r="T225" s="231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T225" s="232" t="s">
        <v>130</v>
      </c>
      <c r="AU225" s="232" t="s">
        <v>80</v>
      </c>
      <c r="AV225" s="12" t="s">
        <v>82</v>
      </c>
      <c r="AW225" s="12" t="s">
        <v>30</v>
      </c>
      <c r="AX225" s="12" t="s">
        <v>73</v>
      </c>
      <c r="AY225" s="232" t="s">
        <v>119</v>
      </c>
    </row>
    <row r="226" s="13" customFormat="1">
      <c r="A226" s="13"/>
      <c r="B226" s="233"/>
      <c r="C226" s="234"/>
      <c r="D226" s="223" t="s">
        <v>130</v>
      </c>
      <c r="E226" s="235" t="s">
        <v>1</v>
      </c>
      <c r="F226" s="236" t="s">
        <v>139</v>
      </c>
      <c r="G226" s="234"/>
      <c r="H226" s="237">
        <v>42</v>
      </c>
      <c r="I226" s="238"/>
      <c r="J226" s="234"/>
      <c r="K226" s="234"/>
      <c r="L226" s="239"/>
      <c r="M226" s="240"/>
      <c r="N226" s="241"/>
      <c r="O226" s="241"/>
      <c r="P226" s="241"/>
      <c r="Q226" s="241"/>
      <c r="R226" s="241"/>
      <c r="S226" s="241"/>
      <c r="T226" s="24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3" t="s">
        <v>130</v>
      </c>
      <c r="AU226" s="243" t="s">
        <v>80</v>
      </c>
      <c r="AV226" s="13" t="s">
        <v>125</v>
      </c>
      <c r="AW226" s="13" t="s">
        <v>30</v>
      </c>
      <c r="AX226" s="13" t="s">
        <v>80</v>
      </c>
      <c r="AY226" s="243" t="s">
        <v>119</v>
      </c>
    </row>
    <row r="227" s="11" customFormat="1" ht="25.92" customHeight="1">
      <c r="A227" s="11"/>
      <c r="B227" s="194"/>
      <c r="C227" s="195"/>
      <c r="D227" s="196" t="s">
        <v>72</v>
      </c>
      <c r="E227" s="197" t="s">
        <v>310</v>
      </c>
      <c r="F227" s="197" t="s">
        <v>311</v>
      </c>
      <c r="G227" s="195"/>
      <c r="H227" s="195"/>
      <c r="I227" s="198"/>
      <c r="J227" s="199">
        <f>BK227</f>
        <v>0</v>
      </c>
      <c r="K227" s="195"/>
      <c r="L227" s="200"/>
      <c r="M227" s="201"/>
      <c r="N227" s="202"/>
      <c r="O227" s="202"/>
      <c r="P227" s="203">
        <f>SUM(P228:P255)</f>
        <v>0</v>
      </c>
      <c r="Q227" s="202"/>
      <c r="R227" s="203">
        <f>SUM(R228:R255)</f>
        <v>0.025662000000000001</v>
      </c>
      <c r="S227" s="202"/>
      <c r="T227" s="204">
        <f>SUM(T228:T255)</f>
        <v>424.16790374999999</v>
      </c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R227" s="205" t="s">
        <v>80</v>
      </c>
      <c r="AT227" s="206" t="s">
        <v>72</v>
      </c>
      <c r="AU227" s="206" t="s">
        <v>73</v>
      </c>
      <c r="AY227" s="205" t="s">
        <v>119</v>
      </c>
      <c r="BK227" s="207">
        <f>SUM(BK228:BK255)</f>
        <v>0</v>
      </c>
    </row>
    <row r="228" s="2" customFormat="1" ht="16.5" customHeight="1">
      <c r="A228" s="36"/>
      <c r="B228" s="37"/>
      <c r="C228" s="208" t="s">
        <v>312</v>
      </c>
      <c r="D228" s="208" t="s">
        <v>121</v>
      </c>
      <c r="E228" s="209" t="s">
        <v>313</v>
      </c>
      <c r="F228" s="210" t="s">
        <v>314</v>
      </c>
      <c r="G228" s="211" t="s">
        <v>202</v>
      </c>
      <c r="H228" s="212">
        <v>1</v>
      </c>
      <c r="I228" s="213"/>
      <c r="J228" s="214">
        <f>ROUND(I228*H228,2)</f>
        <v>0</v>
      </c>
      <c r="K228" s="210" t="s">
        <v>1</v>
      </c>
      <c r="L228" s="42"/>
      <c r="M228" s="215" t="s">
        <v>1</v>
      </c>
      <c r="N228" s="216" t="s">
        <v>38</v>
      </c>
      <c r="O228" s="89"/>
      <c r="P228" s="217">
        <f>O228*H228</f>
        <v>0</v>
      </c>
      <c r="Q228" s="217">
        <v>0</v>
      </c>
      <c r="R228" s="217">
        <f>Q228*H228</f>
        <v>0</v>
      </c>
      <c r="S228" s="217">
        <v>0</v>
      </c>
      <c r="T228" s="218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19" t="s">
        <v>125</v>
      </c>
      <c r="AT228" s="219" t="s">
        <v>121</v>
      </c>
      <c r="AU228" s="219" t="s">
        <v>80</v>
      </c>
      <c r="AY228" s="15" t="s">
        <v>119</v>
      </c>
      <c r="BE228" s="220">
        <f>IF(N228="základní",J228,0)</f>
        <v>0</v>
      </c>
      <c r="BF228" s="220">
        <f>IF(N228="snížená",J228,0)</f>
        <v>0</v>
      </c>
      <c r="BG228" s="220">
        <f>IF(N228="zákl. přenesená",J228,0)</f>
        <v>0</v>
      </c>
      <c r="BH228" s="220">
        <f>IF(N228="sníž. přenesená",J228,0)</f>
        <v>0</v>
      </c>
      <c r="BI228" s="220">
        <f>IF(N228="nulová",J228,0)</f>
        <v>0</v>
      </c>
      <c r="BJ228" s="15" t="s">
        <v>80</v>
      </c>
      <c r="BK228" s="220">
        <f>ROUND(I228*H228,2)</f>
        <v>0</v>
      </c>
      <c r="BL228" s="15" t="s">
        <v>125</v>
      </c>
      <c r="BM228" s="219" t="s">
        <v>315</v>
      </c>
    </row>
    <row r="229" s="2" customFormat="1" ht="16.5" customHeight="1">
      <c r="A229" s="36"/>
      <c r="B229" s="37"/>
      <c r="C229" s="208" t="s">
        <v>316</v>
      </c>
      <c r="D229" s="208" t="s">
        <v>121</v>
      </c>
      <c r="E229" s="209" t="s">
        <v>317</v>
      </c>
      <c r="F229" s="210" t="s">
        <v>318</v>
      </c>
      <c r="G229" s="211" t="s">
        <v>179</v>
      </c>
      <c r="H229" s="212">
        <v>68</v>
      </c>
      <c r="I229" s="213"/>
      <c r="J229" s="214">
        <f>ROUND(I229*H229,2)</f>
        <v>0</v>
      </c>
      <c r="K229" s="210" t="s">
        <v>1</v>
      </c>
      <c r="L229" s="42"/>
      <c r="M229" s="215" t="s">
        <v>1</v>
      </c>
      <c r="N229" s="216" t="s">
        <v>38</v>
      </c>
      <c r="O229" s="89"/>
      <c r="P229" s="217">
        <f>O229*H229</f>
        <v>0</v>
      </c>
      <c r="Q229" s="217">
        <v>0</v>
      </c>
      <c r="R229" s="217">
        <f>Q229*H229</f>
        <v>0</v>
      </c>
      <c r="S229" s="217">
        <v>0</v>
      </c>
      <c r="T229" s="218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219" t="s">
        <v>125</v>
      </c>
      <c r="AT229" s="219" t="s">
        <v>121</v>
      </c>
      <c r="AU229" s="219" t="s">
        <v>80</v>
      </c>
      <c r="AY229" s="15" t="s">
        <v>119</v>
      </c>
      <c r="BE229" s="220">
        <f>IF(N229="základní",J229,0)</f>
        <v>0</v>
      </c>
      <c r="BF229" s="220">
        <f>IF(N229="snížená",J229,0)</f>
        <v>0</v>
      </c>
      <c r="BG229" s="220">
        <f>IF(N229="zákl. přenesená",J229,0)</f>
        <v>0</v>
      </c>
      <c r="BH229" s="220">
        <f>IF(N229="sníž. přenesená",J229,0)</f>
        <v>0</v>
      </c>
      <c r="BI229" s="220">
        <f>IF(N229="nulová",J229,0)</f>
        <v>0</v>
      </c>
      <c r="BJ229" s="15" t="s">
        <v>80</v>
      </c>
      <c r="BK229" s="220">
        <f>ROUND(I229*H229,2)</f>
        <v>0</v>
      </c>
      <c r="BL229" s="15" t="s">
        <v>125</v>
      </c>
      <c r="BM229" s="219" t="s">
        <v>319</v>
      </c>
    </row>
    <row r="230" s="2" customFormat="1">
      <c r="A230" s="36"/>
      <c r="B230" s="37"/>
      <c r="C230" s="208" t="s">
        <v>320</v>
      </c>
      <c r="D230" s="208" t="s">
        <v>121</v>
      </c>
      <c r="E230" s="209" t="s">
        <v>321</v>
      </c>
      <c r="F230" s="210" t="s">
        <v>322</v>
      </c>
      <c r="G230" s="211" t="s">
        <v>179</v>
      </c>
      <c r="H230" s="212">
        <v>100</v>
      </c>
      <c r="I230" s="213"/>
      <c r="J230" s="214">
        <f>ROUND(I230*H230,2)</f>
        <v>0</v>
      </c>
      <c r="K230" s="210" t="s">
        <v>249</v>
      </c>
      <c r="L230" s="42"/>
      <c r="M230" s="215" t="s">
        <v>1</v>
      </c>
      <c r="N230" s="216" t="s">
        <v>38</v>
      </c>
      <c r="O230" s="89"/>
      <c r="P230" s="217">
        <f>O230*H230</f>
        <v>0</v>
      </c>
      <c r="Q230" s="217">
        <v>0.00021000000000000001</v>
      </c>
      <c r="R230" s="217">
        <f>Q230*H230</f>
        <v>0.021000000000000001</v>
      </c>
      <c r="S230" s="217">
        <v>0</v>
      </c>
      <c r="T230" s="218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19" t="s">
        <v>125</v>
      </c>
      <c r="AT230" s="219" t="s">
        <v>121</v>
      </c>
      <c r="AU230" s="219" t="s">
        <v>80</v>
      </c>
      <c r="AY230" s="15" t="s">
        <v>119</v>
      </c>
      <c r="BE230" s="220">
        <f>IF(N230="základní",J230,0)</f>
        <v>0</v>
      </c>
      <c r="BF230" s="220">
        <f>IF(N230="snížená",J230,0)</f>
        <v>0</v>
      </c>
      <c r="BG230" s="220">
        <f>IF(N230="zákl. přenesená",J230,0)</f>
        <v>0</v>
      </c>
      <c r="BH230" s="220">
        <f>IF(N230="sníž. přenesená",J230,0)</f>
        <v>0</v>
      </c>
      <c r="BI230" s="220">
        <f>IF(N230="nulová",J230,0)</f>
        <v>0</v>
      </c>
      <c r="BJ230" s="15" t="s">
        <v>80</v>
      </c>
      <c r="BK230" s="220">
        <f>ROUND(I230*H230,2)</f>
        <v>0</v>
      </c>
      <c r="BL230" s="15" t="s">
        <v>125</v>
      </c>
      <c r="BM230" s="219" t="s">
        <v>323</v>
      </c>
    </row>
    <row r="231" s="2" customFormat="1" ht="44.25" customHeight="1">
      <c r="A231" s="36"/>
      <c r="B231" s="37"/>
      <c r="C231" s="208" t="s">
        <v>324</v>
      </c>
      <c r="D231" s="208" t="s">
        <v>121</v>
      </c>
      <c r="E231" s="209" t="s">
        <v>325</v>
      </c>
      <c r="F231" s="210" t="s">
        <v>326</v>
      </c>
      <c r="G231" s="211" t="s">
        <v>179</v>
      </c>
      <c r="H231" s="212">
        <v>3.7000000000000002</v>
      </c>
      <c r="I231" s="213"/>
      <c r="J231" s="214">
        <f>ROUND(I231*H231,2)</f>
        <v>0</v>
      </c>
      <c r="K231" s="210" t="s">
        <v>249</v>
      </c>
      <c r="L231" s="42"/>
      <c r="M231" s="215" t="s">
        <v>1</v>
      </c>
      <c r="N231" s="216" t="s">
        <v>38</v>
      </c>
      <c r="O231" s="89"/>
      <c r="P231" s="217">
        <f>O231*H231</f>
        <v>0</v>
      </c>
      <c r="Q231" s="217">
        <v>0.00063000000000000003</v>
      </c>
      <c r="R231" s="217">
        <f>Q231*H231</f>
        <v>0.0023310000000000002</v>
      </c>
      <c r="S231" s="217">
        <v>0</v>
      </c>
      <c r="T231" s="218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19" t="s">
        <v>125</v>
      </c>
      <c r="AT231" s="219" t="s">
        <v>121</v>
      </c>
      <c r="AU231" s="219" t="s">
        <v>80</v>
      </c>
      <c r="AY231" s="15" t="s">
        <v>119</v>
      </c>
      <c r="BE231" s="220">
        <f>IF(N231="základní",J231,0)</f>
        <v>0</v>
      </c>
      <c r="BF231" s="220">
        <f>IF(N231="snížená",J231,0)</f>
        <v>0</v>
      </c>
      <c r="BG231" s="220">
        <f>IF(N231="zákl. přenesená",J231,0)</f>
        <v>0</v>
      </c>
      <c r="BH231" s="220">
        <f>IF(N231="sníž. přenesená",J231,0)</f>
        <v>0</v>
      </c>
      <c r="BI231" s="220">
        <f>IF(N231="nulová",J231,0)</f>
        <v>0</v>
      </c>
      <c r="BJ231" s="15" t="s">
        <v>80</v>
      </c>
      <c r="BK231" s="220">
        <f>ROUND(I231*H231,2)</f>
        <v>0</v>
      </c>
      <c r="BL231" s="15" t="s">
        <v>125</v>
      </c>
      <c r="BM231" s="219" t="s">
        <v>327</v>
      </c>
    </row>
    <row r="232" s="2" customFormat="1" ht="21.75" customHeight="1">
      <c r="A232" s="36"/>
      <c r="B232" s="37"/>
      <c r="C232" s="208" t="s">
        <v>80</v>
      </c>
      <c r="D232" s="208" t="s">
        <v>121</v>
      </c>
      <c r="E232" s="209" t="s">
        <v>328</v>
      </c>
      <c r="F232" s="210" t="s">
        <v>329</v>
      </c>
      <c r="G232" s="211" t="s">
        <v>124</v>
      </c>
      <c r="H232" s="212">
        <v>164.59800000000001</v>
      </c>
      <c r="I232" s="213"/>
      <c r="J232" s="214">
        <f>ROUND(I232*H232,2)</f>
        <v>0</v>
      </c>
      <c r="K232" s="210" t="s">
        <v>1</v>
      </c>
      <c r="L232" s="42"/>
      <c r="M232" s="215" t="s">
        <v>1</v>
      </c>
      <c r="N232" s="216" t="s">
        <v>38</v>
      </c>
      <c r="O232" s="89"/>
      <c r="P232" s="217">
        <f>O232*H232</f>
        <v>0</v>
      </c>
      <c r="Q232" s="217">
        <v>0</v>
      </c>
      <c r="R232" s="217">
        <f>Q232*H232</f>
        <v>0</v>
      </c>
      <c r="S232" s="217">
        <v>2.5</v>
      </c>
      <c r="T232" s="218">
        <f>S232*H232</f>
        <v>411.495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19" t="s">
        <v>125</v>
      </c>
      <c r="AT232" s="219" t="s">
        <v>121</v>
      </c>
      <c r="AU232" s="219" t="s">
        <v>80</v>
      </c>
      <c r="AY232" s="15" t="s">
        <v>119</v>
      </c>
      <c r="BE232" s="220">
        <f>IF(N232="základní",J232,0)</f>
        <v>0</v>
      </c>
      <c r="BF232" s="220">
        <f>IF(N232="snížená",J232,0)</f>
        <v>0</v>
      </c>
      <c r="BG232" s="220">
        <f>IF(N232="zákl. přenesená",J232,0)</f>
        <v>0</v>
      </c>
      <c r="BH232" s="220">
        <f>IF(N232="sníž. přenesená",J232,0)</f>
        <v>0</v>
      </c>
      <c r="BI232" s="220">
        <f>IF(N232="nulová",J232,0)</f>
        <v>0</v>
      </c>
      <c r="BJ232" s="15" t="s">
        <v>80</v>
      </c>
      <c r="BK232" s="220">
        <f>ROUND(I232*H232,2)</f>
        <v>0</v>
      </c>
      <c r="BL232" s="15" t="s">
        <v>125</v>
      </c>
      <c r="BM232" s="219" t="s">
        <v>330</v>
      </c>
    </row>
    <row r="233" s="2" customFormat="1">
      <c r="A233" s="36"/>
      <c r="B233" s="37"/>
      <c r="C233" s="208" t="s">
        <v>82</v>
      </c>
      <c r="D233" s="208" t="s">
        <v>121</v>
      </c>
      <c r="E233" s="209" t="s">
        <v>331</v>
      </c>
      <c r="F233" s="210" t="s">
        <v>332</v>
      </c>
      <c r="G233" s="211" t="s">
        <v>248</v>
      </c>
      <c r="H233" s="212">
        <v>24.050000000000001</v>
      </c>
      <c r="I233" s="213"/>
      <c r="J233" s="214">
        <f>ROUND(I233*H233,2)</f>
        <v>0</v>
      </c>
      <c r="K233" s="210" t="s">
        <v>1</v>
      </c>
      <c r="L233" s="42"/>
      <c r="M233" s="215" t="s">
        <v>1</v>
      </c>
      <c r="N233" s="216" t="s">
        <v>38</v>
      </c>
      <c r="O233" s="89"/>
      <c r="P233" s="217">
        <f>O233*H233</f>
        <v>0</v>
      </c>
      <c r="Q233" s="217">
        <v>0</v>
      </c>
      <c r="R233" s="217">
        <f>Q233*H233</f>
        <v>0</v>
      </c>
      <c r="S233" s="217">
        <v>0.37</v>
      </c>
      <c r="T233" s="218">
        <f>S233*H233</f>
        <v>8.8985000000000003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219" t="s">
        <v>125</v>
      </c>
      <c r="AT233" s="219" t="s">
        <v>121</v>
      </c>
      <c r="AU233" s="219" t="s">
        <v>80</v>
      </c>
      <c r="AY233" s="15" t="s">
        <v>119</v>
      </c>
      <c r="BE233" s="220">
        <f>IF(N233="základní",J233,0)</f>
        <v>0</v>
      </c>
      <c r="BF233" s="220">
        <f>IF(N233="snížená",J233,0)</f>
        <v>0</v>
      </c>
      <c r="BG233" s="220">
        <f>IF(N233="zákl. přenesená",J233,0)</f>
        <v>0</v>
      </c>
      <c r="BH233" s="220">
        <f>IF(N233="sníž. přenesená",J233,0)</f>
        <v>0</v>
      </c>
      <c r="BI233" s="220">
        <f>IF(N233="nulová",J233,0)</f>
        <v>0</v>
      </c>
      <c r="BJ233" s="15" t="s">
        <v>80</v>
      </c>
      <c r="BK233" s="220">
        <f>ROUND(I233*H233,2)</f>
        <v>0</v>
      </c>
      <c r="BL233" s="15" t="s">
        <v>125</v>
      </c>
      <c r="BM233" s="219" t="s">
        <v>312</v>
      </c>
    </row>
    <row r="234" s="12" customFormat="1">
      <c r="A234" s="12"/>
      <c r="B234" s="221"/>
      <c r="C234" s="222"/>
      <c r="D234" s="223" t="s">
        <v>130</v>
      </c>
      <c r="E234" s="224" t="s">
        <v>1</v>
      </c>
      <c r="F234" s="225" t="s">
        <v>333</v>
      </c>
      <c r="G234" s="222"/>
      <c r="H234" s="226">
        <v>24.050000000000001</v>
      </c>
      <c r="I234" s="227"/>
      <c r="J234" s="222"/>
      <c r="K234" s="222"/>
      <c r="L234" s="228"/>
      <c r="M234" s="229"/>
      <c r="N234" s="230"/>
      <c r="O234" s="230"/>
      <c r="P234" s="230"/>
      <c r="Q234" s="230"/>
      <c r="R234" s="230"/>
      <c r="S234" s="230"/>
      <c r="T234" s="231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T234" s="232" t="s">
        <v>130</v>
      </c>
      <c r="AU234" s="232" t="s">
        <v>80</v>
      </c>
      <c r="AV234" s="12" t="s">
        <v>82</v>
      </c>
      <c r="AW234" s="12" t="s">
        <v>30</v>
      </c>
      <c r="AX234" s="12" t="s">
        <v>73</v>
      </c>
      <c r="AY234" s="232" t="s">
        <v>119</v>
      </c>
    </row>
    <row r="235" s="13" customFormat="1">
      <c r="A235" s="13"/>
      <c r="B235" s="233"/>
      <c r="C235" s="234"/>
      <c r="D235" s="223" t="s">
        <v>130</v>
      </c>
      <c r="E235" s="235" t="s">
        <v>1</v>
      </c>
      <c r="F235" s="236" t="s">
        <v>139</v>
      </c>
      <c r="G235" s="234"/>
      <c r="H235" s="237">
        <v>24.050000000000001</v>
      </c>
      <c r="I235" s="238"/>
      <c r="J235" s="234"/>
      <c r="K235" s="234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130</v>
      </c>
      <c r="AU235" s="243" t="s">
        <v>80</v>
      </c>
      <c r="AV235" s="13" t="s">
        <v>125</v>
      </c>
      <c r="AW235" s="13" t="s">
        <v>30</v>
      </c>
      <c r="AX235" s="13" t="s">
        <v>80</v>
      </c>
      <c r="AY235" s="243" t="s">
        <v>119</v>
      </c>
    </row>
    <row r="236" s="2" customFormat="1">
      <c r="A236" s="36"/>
      <c r="B236" s="37"/>
      <c r="C236" s="208" t="s">
        <v>334</v>
      </c>
      <c r="D236" s="208" t="s">
        <v>121</v>
      </c>
      <c r="E236" s="209" t="s">
        <v>335</v>
      </c>
      <c r="F236" s="210" t="s">
        <v>336</v>
      </c>
      <c r="G236" s="211" t="s">
        <v>179</v>
      </c>
      <c r="H236" s="212">
        <v>16</v>
      </c>
      <c r="I236" s="213"/>
      <c r="J236" s="214">
        <f>ROUND(I236*H236,2)</f>
        <v>0</v>
      </c>
      <c r="K236" s="210" t="s">
        <v>249</v>
      </c>
      <c r="L236" s="42"/>
      <c r="M236" s="215" t="s">
        <v>1</v>
      </c>
      <c r="N236" s="216" t="s">
        <v>38</v>
      </c>
      <c r="O236" s="89"/>
      <c r="P236" s="217">
        <f>O236*H236</f>
        <v>0</v>
      </c>
      <c r="Q236" s="217">
        <v>0</v>
      </c>
      <c r="R236" s="217">
        <f>Q236*H236</f>
        <v>0</v>
      </c>
      <c r="S236" s="217">
        <v>0.125</v>
      </c>
      <c r="T236" s="218">
        <f>S236*H236</f>
        <v>2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19" t="s">
        <v>157</v>
      </c>
      <c r="AT236" s="219" t="s">
        <v>121</v>
      </c>
      <c r="AU236" s="219" t="s">
        <v>80</v>
      </c>
      <c r="AY236" s="15" t="s">
        <v>119</v>
      </c>
      <c r="BE236" s="220">
        <f>IF(N236="základní",J236,0)</f>
        <v>0</v>
      </c>
      <c r="BF236" s="220">
        <f>IF(N236="snížená",J236,0)</f>
        <v>0</v>
      </c>
      <c r="BG236" s="220">
        <f>IF(N236="zákl. přenesená",J236,0)</f>
        <v>0</v>
      </c>
      <c r="BH236" s="220">
        <f>IF(N236="sníž. přenesená",J236,0)</f>
        <v>0</v>
      </c>
      <c r="BI236" s="220">
        <f>IF(N236="nulová",J236,0)</f>
        <v>0</v>
      </c>
      <c r="BJ236" s="15" t="s">
        <v>80</v>
      </c>
      <c r="BK236" s="220">
        <f>ROUND(I236*H236,2)</f>
        <v>0</v>
      </c>
      <c r="BL236" s="15" t="s">
        <v>157</v>
      </c>
      <c r="BM236" s="219" t="s">
        <v>337</v>
      </c>
    </row>
    <row r="237" s="2" customFormat="1" ht="16.5" customHeight="1">
      <c r="A237" s="36"/>
      <c r="B237" s="37"/>
      <c r="C237" s="208" t="s">
        <v>338</v>
      </c>
      <c r="D237" s="208" t="s">
        <v>121</v>
      </c>
      <c r="E237" s="209" t="s">
        <v>339</v>
      </c>
      <c r="F237" s="210" t="s">
        <v>340</v>
      </c>
      <c r="G237" s="211" t="s">
        <v>179</v>
      </c>
      <c r="H237" s="212">
        <v>6.25</v>
      </c>
      <c r="I237" s="213"/>
      <c r="J237" s="214">
        <f>ROUND(I237*H237,2)</f>
        <v>0</v>
      </c>
      <c r="K237" s="210" t="s">
        <v>1</v>
      </c>
      <c r="L237" s="42"/>
      <c r="M237" s="215" t="s">
        <v>1</v>
      </c>
      <c r="N237" s="216" t="s">
        <v>38</v>
      </c>
      <c r="O237" s="89"/>
      <c r="P237" s="217">
        <f>O237*H237</f>
        <v>0</v>
      </c>
      <c r="Q237" s="217">
        <v>0</v>
      </c>
      <c r="R237" s="217">
        <f>Q237*H237</f>
        <v>0</v>
      </c>
      <c r="S237" s="217">
        <v>0.192</v>
      </c>
      <c r="T237" s="218">
        <f>S237*H237</f>
        <v>1.2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19" t="s">
        <v>125</v>
      </c>
      <c r="AT237" s="219" t="s">
        <v>121</v>
      </c>
      <c r="AU237" s="219" t="s">
        <v>80</v>
      </c>
      <c r="AY237" s="15" t="s">
        <v>119</v>
      </c>
      <c r="BE237" s="220">
        <f>IF(N237="základní",J237,0)</f>
        <v>0</v>
      </c>
      <c r="BF237" s="220">
        <f>IF(N237="snížená",J237,0)</f>
        <v>0</v>
      </c>
      <c r="BG237" s="220">
        <f>IF(N237="zákl. přenesená",J237,0)</f>
        <v>0</v>
      </c>
      <c r="BH237" s="220">
        <f>IF(N237="sníž. přenesená",J237,0)</f>
        <v>0</v>
      </c>
      <c r="BI237" s="220">
        <f>IF(N237="nulová",J237,0)</f>
        <v>0</v>
      </c>
      <c r="BJ237" s="15" t="s">
        <v>80</v>
      </c>
      <c r="BK237" s="220">
        <f>ROUND(I237*H237,2)</f>
        <v>0</v>
      </c>
      <c r="BL237" s="15" t="s">
        <v>125</v>
      </c>
      <c r="BM237" s="219" t="s">
        <v>320</v>
      </c>
    </row>
    <row r="238" s="12" customFormat="1">
      <c r="A238" s="12"/>
      <c r="B238" s="221"/>
      <c r="C238" s="222"/>
      <c r="D238" s="223" t="s">
        <v>130</v>
      </c>
      <c r="E238" s="224" t="s">
        <v>1</v>
      </c>
      <c r="F238" s="225" t="s">
        <v>341</v>
      </c>
      <c r="G238" s="222"/>
      <c r="H238" s="226">
        <v>6.25</v>
      </c>
      <c r="I238" s="227"/>
      <c r="J238" s="222"/>
      <c r="K238" s="222"/>
      <c r="L238" s="228"/>
      <c r="M238" s="229"/>
      <c r="N238" s="230"/>
      <c r="O238" s="230"/>
      <c r="P238" s="230"/>
      <c r="Q238" s="230"/>
      <c r="R238" s="230"/>
      <c r="S238" s="230"/>
      <c r="T238" s="231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T238" s="232" t="s">
        <v>130</v>
      </c>
      <c r="AU238" s="232" t="s">
        <v>80</v>
      </c>
      <c r="AV238" s="12" t="s">
        <v>82</v>
      </c>
      <c r="AW238" s="12" t="s">
        <v>30</v>
      </c>
      <c r="AX238" s="12" t="s">
        <v>73</v>
      </c>
      <c r="AY238" s="232" t="s">
        <v>119</v>
      </c>
    </row>
    <row r="239" s="13" customFormat="1">
      <c r="A239" s="13"/>
      <c r="B239" s="233"/>
      <c r="C239" s="234"/>
      <c r="D239" s="223" t="s">
        <v>130</v>
      </c>
      <c r="E239" s="235" t="s">
        <v>1</v>
      </c>
      <c r="F239" s="236" t="s">
        <v>139</v>
      </c>
      <c r="G239" s="234"/>
      <c r="H239" s="237">
        <v>6.25</v>
      </c>
      <c r="I239" s="238"/>
      <c r="J239" s="234"/>
      <c r="K239" s="234"/>
      <c r="L239" s="239"/>
      <c r="M239" s="240"/>
      <c r="N239" s="241"/>
      <c r="O239" s="241"/>
      <c r="P239" s="241"/>
      <c r="Q239" s="241"/>
      <c r="R239" s="241"/>
      <c r="S239" s="241"/>
      <c r="T239" s="24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3" t="s">
        <v>130</v>
      </c>
      <c r="AU239" s="243" t="s">
        <v>80</v>
      </c>
      <c r="AV239" s="13" t="s">
        <v>125</v>
      </c>
      <c r="AW239" s="13" t="s">
        <v>30</v>
      </c>
      <c r="AX239" s="13" t="s">
        <v>80</v>
      </c>
      <c r="AY239" s="243" t="s">
        <v>119</v>
      </c>
    </row>
    <row r="240" s="2" customFormat="1" ht="16.5" customHeight="1">
      <c r="A240" s="36"/>
      <c r="B240" s="37"/>
      <c r="C240" s="208" t="s">
        <v>342</v>
      </c>
      <c r="D240" s="208" t="s">
        <v>121</v>
      </c>
      <c r="E240" s="209" t="s">
        <v>343</v>
      </c>
      <c r="F240" s="210" t="s">
        <v>344</v>
      </c>
      <c r="G240" s="211" t="s">
        <v>202</v>
      </c>
      <c r="H240" s="212">
        <v>8</v>
      </c>
      <c r="I240" s="213"/>
      <c r="J240" s="214">
        <f>ROUND(I240*H240,2)</f>
        <v>0</v>
      </c>
      <c r="K240" s="210" t="s">
        <v>1</v>
      </c>
      <c r="L240" s="42"/>
      <c r="M240" s="215" t="s">
        <v>1</v>
      </c>
      <c r="N240" s="216" t="s">
        <v>38</v>
      </c>
      <c r="O240" s="89"/>
      <c r="P240" s="217">
        <f>O240*H240</f>
        <v>0</v>
      </c>
      <c r="Q240" s="217">
        <v>0</v>
      </c>
      <c r="R240" s="217">
        <f>Q240*H240</f>
        <v>0</v>
      </c>
      <c r="S240" s="217">
        <v>0</v>
      </c>
      <c r="T240" s="218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19" t="s">
        <v>157</v>
      </c>
      <c r="AT240" s="219" t="s">
        <v>121</v>
      </c>
      <c r="AU240" s="219" t="s">
        <v>80</v>
      </c>
      <c r="AY240" s="15" t="s">
        <v>119</v>
      </c>
      <c r="BE240" s="220">
        <f>IF(N240="základní",J240,0)</f>
        <v>0</v>
      </c>
      <c r="BF240" s="220">
        <f>IF(N240="snížená",J240,0)</f>
        <v>0</v>
      </c>
      <c r="BG240" s="220">
        <f>IF(N240="zákl. přenesená",J240,0)</f>
        <v>0</v>
      </c>
      <c r="BH240" s="220">
        <f>IF(N240="sníž. přenesená",J240,0)</f>
        <v>0</v>
      </c>
      <c r="BI240" s="220">
        <f>IF(N240="nulová",J240,0)</f>
        <v>0</v>
      </c>
      <c r="BJ240" s="15" t="s">
        <v>80</v>
      </c>
      <c r="BK240" s="220">
        <f>ROUND(I240*H240,2)</f>
        <v>0</v>
      </c>
      <c r="BL240" s="15" t="s">
        <v>157</v>
      </c>
      <c r="BM240" s="219" t="s">
        <v>345</v>
      </c>
    </row>
    <row r="241" s="2" customFormat="1">
      <c r="A241" s="36"/>
      <c r="B241" s="37"/>
      <c r="C241" s="208" t="s">
        <v>346</v>
      </c>
      <c r="D241" s="208" t="s">
        <v>121</v>
      </c>
      <c r="E241" s="209" t="s">
        <v>347</v>
      </c>
      <c r="F241" s="210" t="s">
        <v>348</v>
      </c>
      <c r="G241" s="211" t="s">
        <v>248</v>
      </c>
      <c r="H241" s="212">
        <v>39.395000000000003</v>
      </c>
      <c r="I241" s="213"/>
      <c r="J241" s="214">
        <f>ROUND(I241*H241,2)</f>
        <v>0</v>
      </c>
      <c r="K241" s="210" t="s">
        <v>249</v>
      </c>
      <c r="L241" s="42"/>
      <c r="M241" s="215" t="s">
        <v>1</v>
      </c>
      <c r="N241" s="216" t="s">
        <v>38</v>
      </c>
      <c r="O241" s="89"/>
      <c r="P241" s="217">
        <f>O241*H241</f>
        <v>0</v>
      </c>
      <c r="Q241" s="217">
        <v>0</v>
      </c>
      <c r="R241" s="217">
        <f>Q241*H241</f>
        <v>0</v>
      </c>
      <c r="S241" s="217">
        <v>0.0092499999999999995</v>
      </c>
      <c r="T241" s="218">
        <f>S241*H241</f>
        <v>0.36440375000000003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19" t="s">
        <v>157</v>
      </c>
      <c r="AT241" s="219" t="s">
        <v>121</v>
      </c>
      <c r="AU241" s="219" t="s">
        <v>80</v>
      </c>
      <c r="AY241" s="15" t="s">
        <v>119</v>
      </c>
      <c r="BE241" s="220">
        <f>IF(N241="základní",J241,0)</f>
        <v>0</v>
      </c>
      <c r="BF241" s="220">
        <f>IF(N241="snížená",J241,0)</f>
        <v>0</v>
      </c>
      <c r="BG241" s="220">
        <f>IF(N241="zákl. přenesená",J241,0)</f>
        <v>0</v>
      </c>
      <c r="BH241" s="220">
        <f>IF(N241="sníž. přenesená",J241,0)</f>
        <v>0</v>
      </c>
      <c r="BI241" s="220">
        <f>IF(N241="nulová",J241,0)</f>
        <v>0</v>
      </c>
      <c r="BJ241" s="15" t="s">
        <v>80</v>
      </c>
      <c r="BK241" s="220">
        <f>ROUND(I241*H241,2)</f>
        <v>0</v>
      </c>
      <c r="BL241" s="15" t="s">
        <v>157</v>
      </c>
      <c r="BM241" s="219" t="s">
        <v>349</v>
      </c>
    </row>
    <row r="242" s="2" customFormat="1">
      <c r="A242" s="36"/>
      <c r="B242" s="37"/>
      <c r="C242" s="208" t="s">
        <v>298</v>
      </c>
      <c r="D242" s="208" t="s">
        <v>121</v>
      </c>
      <c r="E242" s="209" t="s">
        <v>350</v>
      </c>
      <c r="F242" s="210" t="s">
        <v>351</v>
      </c>
      <c r="G242" s="211" t="s">
        <v>202</v>
      </c>
      <c r="H242" s="212">
        <v>1</v>
      </c>
      <c r="I242" s="213"/>
      <c r="J242" s="214">
        <f>ROUND(I242*H242,2)</f>
        <v>0</v>
      </c>
      <c r="K242" s="210" t="s">
        <v>249</v>
      </c>
      <c r="L242" s="42"/>
      <c r="M242" s="215" t="s">
        <v>1</v>
      </c>
      <c r="N242" s="216" t="s">
        <v>38</v>
      </c>
      <c r="O242" s="89"/>
      <c r="P242" s="217">
        <f>O242*H242</f>
        <v>0</v>
      </c>
      <c r="Q242" s="217">
        <v>0</v>
      </c>
      <c r="R242" s="217">
        <f>Q242*H242</f>
        <v>0</v>
      </c>
      <c r="S242" s="217">
        <v>0.20999999999999999</v>
      </c>
      <c r="T242" s="218">
        <f>S242*H242</f>
        <v>0.20999999999999999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19" t="s">
        <v>157</v>
      </c>
      <c r="AT242" s="219" t="s">
        <v>121</v>
      </c>
      <c r="AU242" s="219" t="s">
        <v>80</v>
      </c>
      <c r="AY242" s="15" t="s">
        <v>119</v>
      </c>
      <c r="BE242" s="220">
        <f>IF(N242="základní",J242,0)</f>
        <v>0</v>
      </c>
      <c r="BF242" s="220">
        <f>IF(N242="snížená",J242,0)</f>
        <v>0</v>
      </c>
      <c r="BG242" s="220">
        <f>IF(N242="zákl. přenesená",J242,0)</f>
        <v>0</v>
      </c>
      <c r="BH242" s="220">
        <f>IF(N242="sníž. přenesená",J242,0)</f>
        <v>0</v>
      </c>
      <c r="BI242" s="220">
        <f>IF(N242="nulová",J242,0)</f>
        <v>0</v>
      </c>
      <c r="BJ242" s="15" t="s">
        <v>80</v>
      </c>
      <c r="BK242" s="220">
        <f>ROUND(I242*H242,2)</f>
        <v>0</v>
      </c>
      <c r="BL242" s="15" t="s">
        <v>157</v>
      </c>
      <c r="BM242" s="219" t="s">
        <v>352</v>
      </c>
    </row>
    <row r="243" s="2" customFormat="1">
      <c r="A243" s="36"/>
      <c r="B243" s="37"/>
      <c r="C243" s="208" t="s">
        <v>148</v>
      </c>
      <c r="D243" s="208" t="s">
        <v>121</v>
      </c>
      <c r="E243" s="209" t="s">
        <v>353</v>
      </c>
      <c r="F243" s="210" t="s">
        <v>354</v>
      </c>
      <c r="G243" s="211" t="s">
        <v>179</v>
      </c>
      <c r="H243" s="212">
        <v>13.465</v>
      </c>
      <c r="I243" s="213"/>
      <c r="J243" s="214">
        <f>ROUND(I243*H243,2)</f>
        <v>0</v>
      </c>
      <c r="K243" s="210" t="s">
        <v>1</v>
      </c>
      <c r="L243" s="42"/>
      <c r="M243" s="215" t="s">
        <v>1</v>
      </c>
      <c r="N243" s="216" t="s">
        <v>38</v>
      </c>
      <c r="O243" s="89"/>
      <c r="P243" s="217">
        <f>O243*H243</f>
        <v>0</v>
      </c>
      <c r="Q243" s="217">
        <v>0</v>
      </c>
      <c r="R243" s="217">
        <f>Q243*H243</f>
        <v>0</v>
      </c>
      <c r="S243" s="217">
        <v>0</v>
      </c>
      <c r="T243" s="218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19" t="s">
        <v>125</v>
      </c>
      <c r="AT243" s="219" t="s">
        <v>121</v>
      </c>
      <c r="AU243" s="219" t="s">
        <v>80</v>
      </c>
      <c r="AY243" s="15" t="s">
        <v>119</v>
      </c>
      <c r="BE243" s="220">
        <f>IF(N243="základní",J243,0)</f>
        <v>0</v>
      </c>
      <c r="BF243" s="220">
        <f>IF(N243="snížená",J243,0)</f>
        <v>0</v>
      </c>
      <c r="BG243" s="220">
        <f>IF(N243="zákl. přenesená",J243,0)</f>
        <v>0</v>
      </c>
      <c r="BH243" s="220">
        <f>IF(N243="sníž. přenesená",J243,0)</f>
        <v>0</v>
      </c>
      <c r="BI243" s="220">
        <f>IF(N243="nulová",J243,0)</f>
        <v>0</v>
      </c>
      <c r="BJ243" s="15" t="s">
        <v>80</v>
      </c>
      <c r="BK243" s="220">
        <f>ROUND(I243*H243,2)</f>
        <v>0</v>
      </c>
      <c r="BL243" s="15" t="s">
        <v>125</v>
      </c>
      <c r="BM243" s="219" t="s">
        <v>355</v>
      </c>
    </row>
    <row r="244" s="12" customFormat="1">
      <c r="A244" s="12"/>
      <c r="B244" s="221"/>
      <c r="C244" s="222"/>
      <c r="D244" s="223" t="s">
        <v>130</v>
      </c>
      <c r="E244" s="224" t="s">
        <v>1</v>
      </c>
      <c r="F244" s="225" t="s">
        <v>356</v>
      </c>
      <c r="G244" s="222"/>
      <c r="H244" s="226">
        <v>7.2149999999999999</v>
      </c>
      <c r="I244" s="227"/>
      <c r="J244" s="222"/>
      <c r="K244" s="222"/>
      <c r="L244" s="228"/>
      <c r="M244" s="229"/>
      <c r="N244" s="230"/>
      <c r="O244" s="230"/>
      <c r="P244" s="230"/>
      <c r="Q244" s="230"/>
      <c r="R244" s="230"/>
      <c r="S244" s="230"/>
      <c r="T244" s="231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T244" s="232" t="s">
        <v>130</v>
      </c>
      <c r="AU244" s="232" t="s">
        <v>80</v>
      </c>
      <c r="AV244" s="12" t="s">
        <v>82</v>
      </c>
      <c r="AW244" s="12" t="s">
        <v>30</v>
      </c>
      <c r="AX244" s="12" t="s">
        <v>73</v>
      </c>
      <c r="AY244" s="232" t="s">
        <v>119</v>
      </c>
    </row>
    <row r="245" s="12" customFormat="1">
      <c r="A245" s="12"/>
      <c r="B245" s="221"/>
      <c r="C245" s="222"/>
      <c r="D245" s="223" t="s">
        <v>130</v>
      </c>
      <c r="E245" s="224" t="s">
        <v>1</v>
      </c>
      <c r="F245" s="225" t="s">
        <v>357</v>
      </c>
      <c r="G245" s="222"/>
      <c r="H245" s="226">
        <v>6.25</v>
      </c>
      <c r="I245" s="227"/>
      <c r="J245" s="222"/>
      <c r="K245" s="222"/>
      <c r="L245" s="228"/>
      <c r="M245" s="229"/>
      <c r="N245" s="230"/>
      <c r="O245" s="230"/>
      <c r="P245" s="230"/>
      <c r="Q245" s="230"/>
      <c r="R245" s="230"/>
      <c r="S245" s="230"/>
      <c r="T245" s="231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T245" s="232" t="s">
        <v>130</v>
      </c>
      <c r="AU245" s="232" t="s">
        <v>80</v>
      </c>
      <c r="AV245" s="12" t="s">
        <v>82</v>
      </c>
      <c r="AW245" s="12" t="s">
        <v>30</v>
      </c>
      <c r="AX245" s="12" t="s">
        <v>73</v>
      </c>
      <c r="AY245" s="232" t="s">
        <v>119</v>
      </c>
    </row>
    <row r="246" s="13" customFormat="1">
      <c r="A246" s="13"/>
      <c r="B246" s="233"/>
      <c r="C246" s="234"/>
      <c r="D246" s="223" t="s">
        <v>130</v>
      </c>
      <c r="E246" s="235" t="s">
        <v>1</v>
      </c>
      <c r="F246" s="236" t="s">
        <v>139</v>
      </c>
      <c r="G246" s="234"/>
      <c r="H246" s="237">
        <v>13.465</v>
      </c>
      <c r="I246" s="238"/>
      <c r="J246" s="234"/>
      <c r="K246" s="234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130</v>
      </c>
      <c r="AU246" s="243" t="s">
        <v>80</v>
      </c>
      <c r="AV246" s="13" t="s">
        <v>125</v>
      </c>
      <c r="AW246" s="13" t="s">
        <v>30</v>
      </c>
      <c r="AX246" s="13" t="s">
        <v>80</v>
      </c>
      <c r="AY246" s="243" t="s">
        <v>119</v>
      </c>
    </row>
    <row r="247" s="2" customFormat="1" ht="21.75" customHeight="1">
      <c r="A247" s="36"/>
      <c r="B247" s="37"/>
      <c r="C247" s="208" t="s">
        <v>358</v>
      </c>
      <c r="D247" s="208" t="s">
        <v>121</v>
      </c>
      <c r="E247" s="209" t="s">
        <v>359</v>
      </c>
      <c r="F247" s="210" t="s">
        <v>360</v>
      </c>
      <c r="G247" s="211" t="s">
        <v>184</v>
      </c>
      <c r="H247" s="212">
        <v>424.16800000000001</v>
      </c>
      <c r="I247" s="213"/>
      <c r="J247" s="214">
        <f>ROUND(I247*H247,2)</f>
        <v>0</v>
      </c>
      <c r="K247" s="210" t="s">
        <v>1</v>
      </c>
      <c r="L247" s="42"/>
      <c r="M247" s="215" t="s">
        <v>1</v>
      </c>
      <c r="N247" s="216" t="s">
        <v>38</v>
      </c>
      <c r="O247" s="89"/>
      <c r="P247" s="217">
        <f>O247*H247</f>
        <v>0</v>
      </c>
      <c r="Q247" s="217">
        <v>0</v>
      </c>
      <c r="R247" s="217">
        <f>Q247*H247</f>
        <v>0</v>
      </c>
      <c r="S247" s="217">
        <v>0</v>
      </c>
      <c r="T247" s="218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19" t="s">
        <v>125</v>
      </c>
      <c r="AT247" s="219" t="s">
        <v>121</v>
      </c>
      <c r="AU247" s="219" t="s">
        <v>80</v>
      </c>
      <c r="AY247" s="15" t="s">
        <v>119</v>
      </c>
      <c r="BE247" s="220">
        <f>IF(N247="základní",J247,0)</f>
        <v>0</v>
      </c>
      <c r="BF247" s="220">
        <f>IF(N247="snížená",J247,0)</f>
        <v>0</v>
      </c>
      <c r="BG247" s="220">
        <f>IF(N247="zákl. přenesená",J247,0)</f>
        <v>0</v>
      </c>
      <c r="BH247" s="220">
        <f>IF(N247="sníž. přenesená",J247,0)</f>
        <v>0</v>
      </c>
      <c r="BI247" s="220">
        <f>IF(N247="nulová",J247,0)</f>
        <v>0</v>
      </c>
      <c r="BJ247" s="15" t="s">
        <v>80</v>
      </c>
      <c r="BK247" s="220">
        <f>ROUND(I247*H247,2)</f>
        <v>0</v>
      </c>
      <c r="BL247" s="15" t="s">
        <v>125</v>
      </c>
      <c r="BM247" s="219" t="s">
        <v>361</v>
      </c>
    </row>
    <row r="248" s="2" customFormat="1">
      <c r="A248" s="36"/>
      <c r="B248" s="37"/>
      <c r="C248" s="208" t="s">
        <v>362</v>
      </c>
      <c r="D248" s="208" t="s">
        <v>121</v>
      </c>
      <c r="E248" s="209" t="s">
        <v>363</v>
      </c>
      <c r="F248" s="210" t="s">
        <v>364</v>
      </c>
      <c r="G248" s="211" t="s">
        <v>179</v>
      </c>
      <c r="H248" s="212">
        <v>3.7000000000000002</v>
      </c>
      <c r="I248" s="213"/>
      <c r="J248" s="214">
        <f>ROUND(I248*H248,2)</f>
        <v>0</v>
      </c>
      <c r="K248" s="210" t="s">
        <v>1</v>
      </c>
      <c r="L248" s="42"/>
      <c r="M248" s="215" t="s">
        <v>1</v>
      </c>
      <c r="N248" s="216" t="s">
        <v>38</v>
      </c>
      <c r="O248" s="89"/>
      <c r="P248" s="217">
        <f>O248*H248</f>
        <v>0</v>
      </c>
      <c r="Q248" s="217">
        <v>0.00063000000000000003</v>
      </c>
      <c r="R248" s="217">
        <f>Q248*H248</f>
        <v>0.0023310000000000002</v>
      </c>
      <c r="S248" s="217">
        <v>0</v>
      </c>
      <c r="T248" s="218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219" t="s">
        <v>125</v>
      </c>
      <c r="AT248" s="219" t="s">
        <v>121</v>
      </c>
      <c r="AU248" s="219" t="s">
        <v>80</v>
      </c>
      <c r="AY248" s="15" t="s">
        <v>119</v>
      </c>
      <c r="BE248" s="220">
        <f>IF(N248="základní",J248,0)</f>
        <v>0</v>
      </c>
      <c r="BF248" s="220">
        <f>IF(N248="snížená",J248,0)</f>
        <v>0</v>
      </c>
      <c r="BG248" s="220">
        <f>IF(N248="zákl. přenesená",J248,0)</f>
        <v>0</v>
      </c>
      <c r="BH248" s="220">
        <f>IF(N248="sníž. přenesená",J248,0)</f>
        <v>0</v>
      </c>
      <c r="BI248" s="220">
        <f>IF(N248="nulová",J248,0)</f>
        <v>0</v>
      </c>
      <c r="BJ248" s="15" t="s">
        <v>80</v>
      </c>
      <c r="BK248" s="220">
        <f>ROUND(I248*H248,2)</f>
        <v>0</v>
      </c>
      <c r="BL248" s="15" t="s">
        <v>125</v>
      </c>
      <c r="BM248" s="219" t="s">
        <v>365</v>
      </c>
    </row>
    <row r="249" s="2" customFormat="1">
      <c r="A249" s="36"/>
      <c r="B249" s="37"/>
      <c r="C249" s="208" t="s">
        <v>366</v>
      </c>
      <c r="D249" s="208" t="s">
        <v>121</v>
      </c>
      <c r="E249" s="209" t="s">
        <v>367</v>
      </c>
      <c r="F249" s="210" t="s">
        <v>368</v>
      </c>
      <c r="G249" s="211" t="s">
        <v>184</v>
      </c>
      <c r="H249" s="212">
        <v>424.16800000000001</v>
      </c>
      <c r="I249" s="213"/>
      <c r="J249" s="214">
        <f>ROUND(I249*H249,2)</f>
        <v>0</v>
      </c>
      <c r="K249" s="210" t="s">
        <v>249</v>
      </c>
      <c r="L249" s="42"/>
      <c r="M249" s="215" t="s">
        <v>1</v>
      </c>
      <c r="N249" s="216" t="s">
        <v>38</v>
      </c>
      <c r="O249" s="89"/>
      <c r="P249" s="217">
        <f>O249*H249</f>
        <v>0</v>
      </c>
      <c r="Q249" s="217">
        <v>0</v>
      </c>
      <c r="R249" s="217">
        <f>Q249*H249</f>
        <v>0</v>
      </c>
      <c r="S249" s="217">
        <v>0</v>
      </c>
      <c r="T249" s="218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219" t="s">
        <v>125</v>
      </c>
      <c r="AT249" s="219" t="s">
        <v>121</v>
      </c>
      <c r="AU249" s="219" t="s">
        <v>80</v>
      </c>
      <c r="AY249" s="15" t="s">
        <v>119</v>
      </c>
      <c r="BE249" s="220">
        <f>IF(N249="základní",J249,0)</f>
        <v>0</v>
      </c>
      <c r="BF249" s="220">
        <f>IF(N249="snížená",J249,0)</f>
        <v>0</v>
      </c>
      <c r="BG249" s="220">
        <f>IF(N249="zákl. přenesená",J249,0)</f>
        <v>0</v>
      </c>
      <c r="BH249" s="220">
        <f>IF(N249="sníž. přenesená",J249,0)</f>
        <v>0</v>
      </c>
      <c r="BI249" s="220">
        <f>IF(N249="nulová",J249,0)</f>
        <v>0</v>
      </c>
      <c r="BJ249" s="15" t="s">
        <v>80</v>
      </c>
      <c r="BK249" s="220">
        <f>ROUND(I249*H249,2)</f>
        <v>0</v>
      </c>
      <c r="BL249" s="15" t="s">
        <v>125</v>
      </c>
      <c r="BM249" s="219" t="s">
        <v>369</v>
      </c>
    </row>
    <row r="250" s="2" customFormat="1">
      <c r="A250" s="36"/>
      <c r="B250" s="37"/>
      <c r="C250" s="208" t="s">
        <v>330</v>
      </c>
      <c r="D250" s="208" t="s">
        <v>121</v>
      </c>
      <c r="E250" s="209" t="s">
        <v>370</v>
      </c>
      <c r="F250" s="210" t="s">
        <v>371</v>
      </c>
      <c r="G250" s="211" t="s">
        <v>184</v>
      </c>
      <c r="H250" s="212">
        <v>1272.5039999999999</v>
      </c>
      <c r="I250" s="213"/>
      <c r="J250" s="214">
        <f>ROUND(I250*H250,2)</f>
        <v>0</v>
      </c>
      <c r="K250" s="210" t="s">
        <v>249</v>
      </c>
      <c r="L250" s="42"/>
      <c r="M250" s="215" t="s">
        <v>1</v>
      </c>
      <c r="N250" s="216" t="s">
        <v>38</v>
      </c>
      <c r="O250" s="89"/>
      <c r="P250" s="217">
        <f>O250*H250</f>
        <v>0</v>
      </c>
      <c r="Q250" s="217">
        <v>0</v>
      </c>
      <c r="R250" s="217">
        <f>Q250*H250</f>
        <v>0</v>
      </c>
      <c r="S250" s="217">
        <v>0</v>
      </c>
      <c r="T250" s="218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19" t="s">
        <v>125</v>
      </c>
      <c r="AT250" s="219" t="s">
        <v>121</v>
      </c>
      <c r="AU250" s="219" t="s">
        <v>80</v>
      </c>
      <c r="AY250" s="15" t="s">
        <v>119</v>
      </c>
      <c r="BE250" s="220">
        <f>IF(N250="základní",J250,0)</f>
        <v>0</v>
      </c>
      <c r="BF250" s="220">
        <f>IF(N250="snížená",J250,0)</f>
        <v>0</v>
      </c>
      <c r="BG250" s="220">
        <f>IF(N250="zákl. přenesená",J250,0)</f>
        <v>0</v>
      </c>
      <c r="BH250" s="220">
        <f>IF(N250="sníž. přenesená",J250,0)</f>
        <v>0</v>
      </c>
      <c r="BI250" s="220">
        <f>IF(N250="nulová",J250,0)</f>
        <v>0</v>
      </c>
      <c r="BJ250" s="15" t="s">
        <v>80</v>
      </c>
      <c r="BK250" s="220">
        <f>ROUND(I250*H250,2)</f>
        <v>0</v>
      </c>
      <c r="BL250" s="15" t="s">
        <v>125</v>
      </c>
      <c r="BM250" s="219" t="s">
        <v>372</v>
      </c>
    </row>
    <row r="251" s="12" customFormat="1">
      <c r="A251" s="12"/>
      <c r="B251" s="221"/>
      <c r="C251" s="222"/>
      <c r="D251" s="223" t="s">
        <v>130</v>
      </c>
      <c r="E251" s="224" t="s">
        <v>1</v>
      </c>
      <c r="F251" s="225" t="s">
        <v>373</v>
      </c>
      <c r="G251" s="222"/>
      <c r="H251" s="226">
        <v>1272.5039999999999</v>
      </c>
      <c r="I251" s="227"/>
      <c r="J251" s="222"/>
      <c r="K251" s="222"/>
      <c r="L251" s="228"/>
      <c r="M251" s="229"/>
      <c r="N251" s="230"/>
      <c r="O251" s="230"/>
      <c r="P251" s="230"/>
      <c r="Q251" s="230"/>
      <c r="R251" s="230"/>
      <c r="S251" s="230"/>
      <c r="T251" s="231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T251" s="232" t="s">
        <v>130</v>
      </c>
      <c r="AU251" s="232" t="s">
        <v>80</v>
      </c>
      <c r="AV251" s="12" t="s">
        <v>82</v>
      </c>
      <c r="AW251" s="12" t="s">
        <v>30</v>
      </c>
      <c r="AX251" s="12" t="s">
        <v>80</v>
      </c>
      <c r="AY251" s="232" t="s">
        <v>119</v>
      </c>
    </row>
    <row r="252" s="2" customFormat="1" ht="33" customHeight="1">
      <c r="A252" s="36"/>
      <c r="B252" s="37"/>
      <c r="C252" s="208" t="s">
        <v>374</v>
      </c>
      <c r="D252" s="208" t="s">
        <v>121</v>
      </c>
      <c r="E252" s="209" t="s">
        <v>375</v>
      </c>
      <c r="F252" s="210" t="s">
        <v>376</v>
      </c>
      <c r="G252" s="211" t="s">
        <v>184</v>
      </c>
      <c r="H252" s="212">
        <v>424.16800000000001</v>
      </c>
      <c r="I252" s="213"/>
      <c r="J252" s="214">
        <f>ROUND(I252*H252,2)</f>
        <v>0</v>
      </c>
      <c r="K252" s="210" t="s">
        <v>249</v>
      </c>
      <c r="L252" s="42"/>
      <c r="M252" s="215" t="s">
        <v>1</v>
      </c>
      <c r="N252" s="216" t="s">
        <v>38</v>
      </c>
      <c r="O252" s="89"/>
      <c r="P252" s="217">
        <f>O252*H252</f>
        <v>0</v>
      </c>
      <c r="Q252" s="217">
        <v>0</v>
      </c>
      <c r="R252" s="217">
        <f>Q252*H252</f>
        <v>0</v>
      </c>
      <c r="S252" s="217">
        <v>0</v>
      </c>
      <c r="T252" s="218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219" t="s">
        <v>125</v>
      </c>
      <c r="AT252" s="219" t="s">
        <v>121</v>
      </c>
      <c r="AU252" s="219" t="s">
        <v>80</v>
      </c>
      <c r="AY252" s="15" t="s">
        <v>119</v>
      </c>
      <c r="BE252" s="220">
        <f>IF(N252="základní",J252,0)</f>
        <v>0</v>
      </c>
      <c r="BF252" s="220">
        <f>IF(N252="snížená",J252,0)</f>
        <v>0</v>
      </c>
      <c r="BG252" s="220">
        <f>IF(N252="zákl. přenesená",J252,0)</f>
        <v>0</v>
      </c>
      <c r="BH252" s="220">
        <f>IF(N252="sníž. přenesená",J252,0)</f>
        <v>0</v>
      </c>
      <c r="BI252" s="220">
        <f>IF(N252="nulová",J252,0)</f>
        <v>0</v>
      </c>
      <c r="BJ252" s="15" t="s">
        <v>80</v>
      </c>
      <c r="BK252" s="220">
        <f>ROUND(I252*H252,2)</f>
        <v>0</v>
      </c>
      <c r="BL252" s="15" t="s">
        <v>125</v>
      </c>
      <c r="BM252" s="219" t="s">
        <v>377</v>
      </c>
    </row>
    <row r="253" s="2" customFormat="1" ht="44.25" customHeight="1">
      <c r="A253" s="36"/>
      <c r="B253" s="37"/>
      <c r="C253" s="208" t="s">
        <v>308</v>
      </c>
      <c r="D253" s="208" t="s">
        <v>121</v>
      </c>
      <c r="E253" s="209" t="s">
        <v>378</v>
      </c>
      <c r="F253" s="210" t="s">
        <v>379</v>
      </c>
      <c r="G253" s="211" t="s">
        <v>184</v>
      </c>
      <c r="H253" s="212">
        <v>8059.192</v>
      </c>
      <c r="I253" s="213"/>
      <c r="J253" s="214">
        <f>ROUND(I253*H253,2)</f>
        <v>0</v>
      </c>
      <c r="K253" s="210" t="s">
        <v>249</v>
      </c>
      <c r="L253" s="42"/>
      <c r="M253" s="215" t="s">
        <v>1</v>
      </c>
      <c r="N253" s="216" t="s">
        <v>38</v>
      </c>
      <c r="O253" s="89"/>
      <c r="P253" s="217">
        <f>O253*H253</f>
        <v>0</v>
      </c>
      <c r="Q253" s="217">
        <v>0</v>
      </c>
      <c r="R253" s="217">
        <f>Q253*H253</f>
        <v>0</v>
      </c>
      <c r="S253" s="217">
        <v>0</v>
      </c>
      <c r="T253" s="218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19" t="s">
        <v>125</v>
      </c>
      <c r="AT253" s="219" t="s">
        <v>121</v>
      </c>
      <c r="AU253" s="219" t="s">
        <v>80</v>
      </c>
      <c r="AY253" s="15" t="s">
        <v>119</v>
      </c>
      <c r="BE253" s="220">
        <f>IF(N253="základní",J253,0)</f>
        <v>0</v>
      </c>
      <c r="BF253" s="220">
        <f>IF(N253="snížená",J253,0)</f>
        <v>0</v>
      </c>
      <c r="BG253" s="220">
        <f>IF(N253="zákl. přenesená",J253,0)</f>
        <v>0</v>
      </c>
      <c r="BH253" s="220">
        <f>IF(N253="sníž. přenesená",J253,0)</f>
        <v>0</v>
      </c>
      <c r="BI253" s="220">
        <f>IF(N253="nulová",J253,0)</f>
        <v>0</v>
      </c>
      <c r="BJ253" s="15" t="s">
        <v>80</v>
      </c>
      <c r="BK253" s="220">
        <f>ROUND(I253*H253,2)</f>
        <v>0</v>
      </c>
      <c r="BL253" s="15" t="s">
        <v>125</v>
      </c>
      <c r="BM253" s="219" t="s">
        <v>380</v>
      </c>
    </row>
    <row r="254" s="12" customFormat="1">
      <c r="A254" s="12"/>
      <c r="B254" s="221"/>
      <c r="C254" s="222"/>
      <c r="D254" s="223" t="s">
        <v>130</v>
      </c>
      <c r="E254" s="224" t="s">
        <v>1</v>
      </c>
      <c r="F254" s="225" t="s">
        <v>381</v>
      </c>
      <c r="G254" s="222"/>
      <c r="H254" s="226">
        <v>8059.192</v>
      </c>
      <c r="I254" s="227"/>
      <c r="J254" s="222"/>
      <c r="K254" s="222"/>
      <c r="L254" s="228"/>
      <c r="M254" s="229"/>
      <c r="N254" s="230"/>
      <c r="O254" s="230"/>
      <c r="P254" s="230"/>
      <c r="Q254" s="230"/>
      <c r="R254" s="230"/>
      <c r="S254" s="230"/>
      <c r="T254" s="231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T254" s="232" t="s">
        <v>130</v>
      </c>
      <c r="AU254" s="232" t="s">
        <v>80</v>
      </c>
      <c r="AV254" s="12" t="s">
        <v>82</v>
      </c>
      <c r="AW254" s="12" t="s">
        <v>30</v>
      </c>
      <c r="AX254" s="12" t="s">
        <v>80</v>
      </c>
      <c r="AY254" s="232" t="s">
        <v>119</v>
      </c>
    </row>
    <row r="255" s="2" customFormat="1" ht="44.25" customHeight="1">
      <c r="A255" s="36"/>
      <c r="B255" s="37"/>
      <c r="C255" s="208" t="s">
        <v>382</v>
      </c>
      <c r="D255" s="208" t="s">
        <v>121</v>
      </c>
      <c r="E255" s="209" t="s">
        <v>383</v>
      </c>
      <c r="F255" s="210" t="s">
        <v>384</v>
      </c>
      <c r="G255" s="211" t="s">
        <v>184</v>
      </c>
      <c r="H255" s="212">
        <v>424.16800000000001</v>
      </c>
      <c r="I255" s="213"/>
      <c r="J255" s="214">
        <f>ROUND(I255*H255,2)</f>
        <v>0</v>
      </c>
      <c r="K255" s="210" t="s">
        <v>249</v>
      </c>
      <c r="L255" s="42"/>
      <c r="M255" s="215" t="s">
        <v>1</v>
      </c>
      <c r="N255" s="216" t="s">
        <v>38</v>
      </c>
      <c r="O255" s="89"/>
      <c r="P255" s="217">
        <f>O255*H255</f>
        <v>0</v>
      </c>
      <c r="Q255" s="217">
        <v>0</v>
      </c>
      <c r="R255" s="217">
        <f>Q255*H255</f>
        <v>0</v>
      </c>
      <c r="S255" s="217">
        <v>0</v>
      </c>
      <c r="T255" s="218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19" t="s">
        <v>125</v>
      </c>
      <c r="AT255" s="219" t="s">
        <v>121</v>
      </c>
      <c r="AU255" s="219" t="s">
        <v>80</v>
      </c>
      <c r="AY255" s="15" t="s">
        <v>119</v>
      </c>
      <c r="BE255" s="220">
        <f>IF(N255="základní",J255,0)</f>
        <v>0</v>
      </c>
      <c r="BF255" s="220">
        <f>IF(N255="snížená",J255,0)</f>
        <v>0</v>
      </c>
      <c r="BG255" s="220">
        <f>IF(N255="zákl. přenesená",J255,0)</f>
        <v>0</v>
      </c>
      <c r="BH255" s="220">
        <f>IF(N255="sníž. přenesená",J255,0)</f>
        <v>0</v>
      </c>
      <c r="BI255" s="220">
        <f>IF(N255="nulová",J255,0)</f>
        <v>0</v>
      </c>
      <c r="BJ255" s="15" t="s">
        <v>80</v>
      </c>
      <c r="BK255" s="220">
        <f>ROUND(I255*H255,2)</f>
        <v>0</v>
      </c>
      <c r="BL255" s="15" t="s">
        <v>125</v>
      </c>
      <c r="BM255" s="219" t="s">
        <v>385</v>
      </c>
    </row>
    <row r="256" s="11" customFormat="1" ht="25.92" customHeight="1">
      <c r="A256" s="11"/>
      <c r="B256" s="194"/>
      <c r="C256" s="195"/>
      <c r="D256" s="196" t="s">
        <v>72</v>
      </c>
      <c r="E256" s="197" t="s">
        <v>386</v>
      </c>
      <c r="F256" s="197" t="s">
        <v>387</v>
      </c>
      <c r="G256" s="195"/>
      <c r="H256" s="195"/>
      <c r="I256" s="198"/>
      <c r="J256" s="199">
        <f>BK256</f>
        <v>0</v>
      </c>
      <c r="K256" s="195"/>
      <c r="L256" s="200"/>
      <c r="M256" s="201"/>
      <c r="N256" s="202"/>
      <c r="O256" s="202"/>
      <c r="P256" s="203">
        <f>P257</f>
        <v>0</v>
      </c>
      <c r="Q256" s="202"/>
      <c r="R256" s="203">
        <f>R257</f>
        <v>0</v>
      </c>
      <c r="S256" s="202"/>
      <c r="T256" s="204">
        <f>T257</f>
        <v>0</v>
      </c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R256" s="205" t="s">
        <v>80</v>
      </c>
      <c r="AT256" s="206" t="s">
        <v>72</v>
      </c>
      <c r="AU256" s="206" t="s">
        <v>73</v>
      </c>
      <c r="AY256" s="205" t="s">
        <v>119</v>
      </c>
      <c r="BK256" s="207">
        <f>BK257</f>
        <v>0</v>
      </c>
    </row>
    <row r="257" s="2" customFormat="1" ht="55.5" customHeight="1">
      <c r="A257" s="36"/>
      <c r="B257" s="37"/>
      <c r="C257" s="208" t="s">
        <v>388</v>
      </c>
      <c r="D257" s="208" t="s">
        <v>121</v>
      </c>
      <c r="E257" s="209" t="s">
        <v>389</v>
      </c>
      <c r="F257" s="210" t="s">
        <v>390</v>
      </c>
      <c r="G257" s="211" t="s">
        <v>184</v>
      </c>
      <c r="H257" s="212">
        <v>1389.4449999999999</v>
      </c>
      <c r="I257" s="213"/>
      <c r="J257" s="214">
        <f>ROUND(I257*H257,2)</f>
        <v>0</v>
      </c>
      <c r="K257" s="210" t="s">
        <v>249</v>
      </c>
      <c r="L257" s="42"/>
      <c r="M257" s="215" t="s">
        <v>1</v>
      </c>
      <c r="N257" s="216" t="s">
        <v>38</v>
      </c>
      <c r="O257" s="89"/>
      <c r="P257" s="217">
        <f>O257*H257</f>
        <v>0</v>
      </c>
      <c r="Q257" s="217">
        <v>0</v>
      </c>
      <c r="R257" s="217">
        <f>Q257*H257</f>
        <v>0</v>
      </c>
      <c r="S257" s="217">
        <v>0</v>
      </c>
      <c r="T257" s="218">
        <f>S257*H257</f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19" t="s">
        <v>125</v>
      </c>
      <c r="AT257" s="219" t="s">
        <v>121</v>
      </c>
      <c r="AU257" s="219" t="s">
        <v>80</v>
      </c>
      <c r="AY257" s="15" t="s">
        <v>119</v>
      </c>
      <c r="BE257" s="220">
        <f>IF(N257="základní",J257,0)</f>
        <v>0</v>
      </c>
      <c r="BF257" s="220">
        <f>IF(N257="snížená",J257,0)</f>
        <v>0</v>
      </c>
      <c r="BG257" s="220">
        <f>IF(N257="zákl. přenesená",J257,0)</f>
        <v>0</v>
      </c>
      <c r="BH257" s="220">
        <f>IF(N257="sníž. přenesená",J257,0)</f>
        <v>0</v>
      </c>
      <c r="BI257" s="220">
        <f>IF(N257="nulová",J257,0)</f>
        <v>0</v>
      </c>
      <c r="BJ257" s="15" t="s">
        <v>80</v>
      </c>
      <c r="BK257" s="220">
        <f>ROUND(I257*H257,2)</f>
        <v>0</v>
      </c>
      <c r="BL257" s="15" t="s">
        <v>125</v>
      </c>
      <c r="BM257" s="219" t="s">
        <v>391</v>
      </c>
    </row>
    <row r="258" s="11" customFormat="1" ht="25.92" customHeight="1">
      <c r="A258" s="11"/>
      <c r="B258" s="194"/>
      <c r="C258" s="195"/>
      <c r="D258" s="196" t="s">
        <v>72</v>
      </c>
      <c r="E258" s="197" t="s">
        <v>392</v>
      </c>
      <c r="F258" s="197" t="s">
        <v>393</v>
      </c>
      <c r="G258" s="195"/>
      <c r="H258" s="195"/>
      <c r="I258" s="198"/>
      <c r="J258" s="199">
        <f>BK258</f>
        <v>0</v>
      </c>
      <c r="K258" s="195"/>
      <c r="L258" s="200"/>
      <c r="M258" s="201"/>
      <c r="N258" s="202"/>
      <c r="O258" s="202"/>
      <c r="P258" s="203">
        <f>SUM(P259:P262)</f>
        <v>0</v>
      </c>
      <c r="Q258" s="202"/>
      <c r="R258" s="203">
        <f>SUM(R259:R262)</f>
        <v>1.3544001000000001</v>
      </c>
      <c r="S258" s="202"/>
      <c r="T258" s="204">
        <f>SUM(T259:T262)</f>
        <v>0</v>
      </c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R258" s="205" t="s">
        <v>82</v>
      </c>
      <c r="AT258" s="206" t="s">
        <v>72</v>
      </c>
      <c r="AU258" s="206" t="s">
        <v>73</v>
      </c>
      <c r="AY258" s="205" t="s">
        <v>119</v>
      </c>
      <c r="BK258" s="207">
        <f>SUM(BK259:BK262)</f>
        <v>0</v>
      </c>
    </row>
    <row r="259" s="2" customFormat="1" ht="33" customHeight="1">
      <c r="A259" s="36"/>
      <c r="B259" s="37"/>
      <c r="C259" s="208" t="s">
        <v>394</v>
      </c>
      <c r="D259" s="208" t="s">
        <v>121</v>
      </c>
      <c r="E259" s="209" t="s">
        <v>395</v>
      </c>
      <c r="F259" s="210" t="s">
        <v>396</v>
      </c>
      <c r="G259" s="211" t="s">
        <v>248</v>
      </c>
      <c r="H259" s="212">
        <v>39.395000000000003</v>
      </c>
      <c r="I259" s="213"/>
      <c r="J259" s="214">
        <f>ROUND(I259*H259,2)</f>
        <v>0</v>
      </c>
      <c r="K259" s="210" t="s">
        <v>1</v>
      </c>
      <c r="L259" s="42"/>
      <c r="M259" s="215" t="s">
        <v>1</v>
      </c>
      <c r="N259" s="216" t="s">
        <v>38</v>
      </c>
      <c r="O259" s="89"/>
      <c r="P259" s="217">
        <f>O259*H259</f>
        <v>0</v>
      </c>
      <c r="Q259" s="217">
        <v>0</v>
      </c>
      <c r="R259" s="217">
        <f>Q259*H259</f>
        <v>0</v>
      </c>
      <c r="S259" s="217">
        <v>0</v>
      </c>
      <c r="T259" s="218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19" t="s">
        <v>125</v>
      </c>
      <c r="AT259" s="219" t="s">
        <v>121</v>
      </c>
      <c r="AU259" s="219" t="s">
        <v>80</v>
      </c>
      <c r="AY259" s="15" t="s">
        <v>119</v>
      </c>
      <c r="BE259" s="220">
        <f>IF(N259="základní",J259,0)</f>
        <v>0</v>
      </c>
      <c r="BF259" s="220">
        <f>IF(N259="snížená",J259,0)</f>
        <v>0</v>
      </c>
      <c r="BG259" s="220">
        <f>IF(N259="zákl. přenesená",J259,0)</f>
        <v>0</v>
      </c>
      <c r="BH259" s="220">
        <f>IF(N259="sníž. přenesená",J259,0)</f>
        <v>0</v>
      </c>
      <c r="BI259" s="220">
        <f>IF(N259="nulová",J259,0)</f>
        <v>0</v>
      </c>
      <c r="BJ259" s="15" t="s">
        <v>80</v>
      </c>
      <c r="BK259" s="220">
        <f>ROUND(I259*H259,2)</f>
        <v>0</v>
      </c>
      <c r="BL259" s="15" t="s">
        <v>125</v>
      </c>
      <c r="BM259" s="219" t="s">
        <v>397</v>
      </c>
    </row>
    <row r="260" s="2" customFormat="1">
      <c r="A260" s="36"/>
      <c r="B260" s="37"/>
      <c r="C260" s="208" t="s">
        <v>398</v>
      </c>
      <c r="D260" s="208" t="s">
        <v>121</v>
      </c>
      <c r="E260" s="209" t="s">
        <v>399</v>
      </c>
      <c r="F260" s="210" t="s">
        <v>400</v>
      </c>
      <c r="G260" s="211" t="s">
        <v>401</v>
      </c>
      <c r="H260" s="254"/>
      <c r="I260" s="213"/>
      <c r="J260" s="214">
        <f>ROUND(I260*H260,2)</f>
        <v>0</v>
      </c>
      <c r="K260" s="210" t="s">
        <v>1</v>
      </c>
      <c r="L260" s="42"/>
      <c r="M260" s="215" t="s">
        <v>1</v>
      </c>
      <c r="N260" s="216" t="s">
        <v>38</v>
      </c>
      <c r="O260" s="89"/>
      <c r="P260" s="217">
        <f>O260*H260</f>
        <v>0</v>
      </c>
      <c r="Q260" s="217">
        <v>0</v>
      </c>
      <c r="R260" s="217">
        <f>Q260*H260</f>
        <v>0</v>
      </c>
      <c r="S260" s="217">
        <v>0</v>
      </c>
      <c r="T260" s="218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19" t="s">
        <v>157</v>
      </c>
      <c r="AT260" s="219" t="s">
        <v>121</v>
      </c>
      <c r="AU260" s="219" t="s">
        <v>80</v>
      </c>
      <c r="AY260" s="15" t="s">
        <v>119</v>
      </c>
      <c r="BE260" s="220">
        <f>IF(N260="základní",J260,0)</f>
        <v>0</v>
      </c>
      <c r="BF260" s="220">
        <f>IF(N260="snížená",J260,0)</f>
        <v>0</v>
      </c>
      <c r="BG260" s="220">
        <f>IF(N260="zákl. přenesená",J260,0)</f>
        <v>0</v>
      </c>
      <c r="BH260" s="220">
        <f>IF(N260="sníž. přenesená",J260,0)</f>
        <v>0</v>
      </c>
      <c r="BI260" s="220">
        <f>IF(N260="nulová",J260,0)</f>
        <v>0</v>
      </c>
      <c r="BJ260" s="15" t="s">
        <v>80</v>
      </c>
      <c r="BK260" s="220">
        <f>ROUND(I260*H260,2)</f>
        <v>0</v>
      </c>
      <c r="BL260" s="15" t="s">
        <v>157</v>
      </c>
      <c r="BM260" s="219" t="s">
        <v>402</v>
      </c>
    </row>
    <row r="261" s="2" customFormat="1">
      <c r="A261" s="36"/>
      <c r="B261" s="37"/>
      <c r="C261" s="208" t="s">
        <v>403</v>
      </c>
      <c r="D261" s="208" t="s">
        <v>121</v>
      </c>
      <c r="E261" s="209" t="s">
        <v>404</v>
      </c>
      <c r="F261" s="210" t="s">
        <v>405</v>
      </c>
      <c r="G261" s="211" t="s">
        <v>248</v>
      </c>
      <c r="H261" s="212">
        <v>39.395000000000003</v>
      </c>
      <c r="I261" s="213"/>
      <c r="J261" s="214">
        <f>ROUND(I261*H261,2)</f>
        <v>0</v>
      </c>
      <c r="K261" s="210" t="s">
        <v>249</v>
      </c>
      <c r="L261" s="42"/>
      <c r="M261" s="215" t="s">
        <v>1</v>
      </c>
      <c r="N261" s="216" t="s">
        <v>38</v>
      </c>
      <c r="O261" s="89"/>
      <c r="P261" s="217">
        <f>O261*H261</f>
        <v>0</v>
      </c>
      <c r="Q261" s="217">
        <v>0.034380000000000001</v>
      </c>
      <c r="R261" s="217">
        <f>Q261*H261</f>
        <v>1.3544001000000001</v>
      </c>
      <c r="S261" s="217">
        <v>0</v>
      </c>
      <c r="T261" s="218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19" t="s">
        <v>125</v>
      </c>
      <c r="AT261" s="219" t="s">
        <v>121</v>
      </c>
      <c r="AU261" s="219" t="s">
        <v>80</v>
      </c>
      <c r="AY261" s="15" t="s">
        <v>119</v>
      </c>
      <c r="BE261" s="220">
        <f>IF(N261="základní",J261,0)</f>
        <v>0</v>
      </c>
      <c r="BF261" s="220">
        <f>IF(N261="snížená",J261,0)</f>
        <v>0</v>
      </c>
      <c r="BG261" s="220">
        <f>IF(N261="zákl. přenesená",J261,0)</f>
        <v>0</v>
      </c>
      <c r="BH261" s="220">
        <f>IF(N261="sníž. přenesená",J261,0)</f>
        <v>0</v>
      </c>
      <c r="BI261" s="220">
        <f>IF(N261="nulová",J261,0)</f>
        <v>0</v>
      </c>
      <c r="BJ261" s="15" t="s">
        <v>80</v>
      </c>
      <c r="BK261" s="220">
        <f>ROUND(I261*H261,2)</f>
        <v>0</v>
      </c>
      <c r="BL261" s="15" t="s">
        <v>125</v>
      </c>
      <c r="BM261" s="219" t="s">
        <v>406</v>
      </c>
    </row>
    <row r="262" s="2" customFormat="1" ht="33" customHeight="1">
      <c r="A262" s="36"/>
      <c r="B262" s="37"/>
      <c r="C262" s="208" t="s">
        <v>407</v>
      </c>
      <c r="D262" s="208" t="s">
        <v>121</v>
      </c>
      <c r="E262" s="209" t="s">
        <v>408</v>
      </c>
      <c r="F262" s="210" t="s">
        <v>409</v>
      </c>
      <c r="G262" s="211" t="s">
        <v>202</v>
      </c>
      <c r="H262" s="212">
        <v>1</v>
      </c>
      <c r="I262" s="213"/>
      <c r="J262" s="214">
        <f>ROUND(I262*H262,2)</f>
        <v>0</v>
      </c>
      <c r="K262" s="210" t="s">
        <v>249</v>
      </c>
      <c r="L262" s="42"/>
      <c r="M262" s="215" t="s">
        <v>1</v>
      </c>
      <c r="N262" s="216" t="s">
        <v>38</v>
      </c>
      <c r="O262" s="89"/>
      <c r="P262" s="217">
        <f>O262*H262</f>
        <v>0</v>
      </c>
      <c r="Q262" s="217">
        <v>0</v>
      </c>
      <c r="R262" s="217">
        <f>Q262*H262</f>
        <v>0</v>
      </c>
      <c r="S262" s="217">
        <v>0</v>
      </c>
      <c r="T262" s="218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219" t="s">
        <v>125</v>
      </c>
      <c r="AT262" s="219" t="s">
        <v>121</v>
      </c>
      <c r="AU262" s="219" t="s">
        <v>80</v>
      </c>
      <c r="AY262" s="15" t="s">
        <v>119</v>
      </c>
      <c r="BE262" s="220">
        <f>IF(N262="základní",J262,0)</f>
        <v>0</v>
      </c>
      <c r="BF262" s="220">
        <f>IF(N262="snížená",J262,0)</f>
        <v>0</v>
      </c>
      <c r="BG262" s="220">
        <f>IF(N262="zákl. přenesená",J262,0)</f>
        <v>0</v>
      </c>
      <c r="BH262" s="220">
        <f>IF(N262="sníž. přenesená",J262,0)</f>
        <v>0</v>
      </c>
      <c r="BI262" s="220">
        <f>IF(N262="nulová",J262,0)</f>
        <v>0</v>
      </c>
      <c r="BJ262" s="15" t="s">
        <v>80</v>
      </c>
      <c r="BK262" s="220">
        <f>ROUND(I262*H262,2)</f>
        <v>0</v>
      </c>
      <c r="BL262" s="15" t="s">
        <v>125</v>
      </c>
      <c r="BM262" s="219" t="s">
        <v>410</v>
      </c>
    </row>
    <row r="263" s="11" customFormat="1" ht="25.92" customHeight="1">
      <c r="A263" s="11"/>
      <c r="B263" s="194"/>
      <c r="C263" s="195"/>
      <c r="D263" s="196" t="s">
        <v>72</v>
      </c>
      <c r="E263" s="197" t="s">
        <v>411</v>
      </c>
      <c r="F263" s="197" t="s">
        <v>412</v>
      </c>
      <c r="G263" s="195"/>
      <c r="H263" s="195"/>
      <c r="I263" s="198"/>
      <c r="J263" s="199">
        <f>BK263</f>
        <v>0</v>
      </c>
      <c r="K263" s="195"/>
      <c r="L263" s="200"/>
      <c r="M263" s="201"/>
      <c r="N263" s="202"/>
      <c r="O263" s="202"/>
      <c r="P263" s="203">
        <f>SUM(P264:P265)</f>
        <v>0</v>
      </c>
      <c r="Q263" s="202"/>
      <c r="R263" s="203">
        <f>SUM(R264:R265)</f>
        <v>0.69440000000000002</v>
      </c>
      <c r="S263" s="202"/>
      <c r="T263" s="204">
        <f>SUM(T264:T265)</f>
        <v>0</v>
      </c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R263" s="205" t="s">
        <v>82</v>
      </c>
      <c r="AT263" s="206" t="s">
        <v>72</v>
      </c>
      <c r="AU263" s="206" t="s">
        <v>73</v>
      </c>
      <c r="AY263" s="205" t="s">
        <v>119</v>
      </c>
      <c r="BK263" s="207">
        <f>SUM(BK264:BK265)</f>
        <v>0</v>
      </c>
    </row>
    <row r="264" s="2" customFormat="1">
      <c r="A264" s="36"/>
      <c r="B264" s="37"/>
      <c r="C264" s="208" t="s">
        <v>413</v>
      </c>
      <c r="D264" s="208" t="s">
        <v>121</v>
      </c>
      <c r="E264" s="209" t="s">
        <v>414</v>
      </c>
      <c r="F264" s="210" t="s">
        <v>415</v>
      </c>
      <c r="G264" s="211" t="s">
        <v>179</v>
      </c>
      <c r="H264" s="212">
        <v>16</v>
      </c>
      <c r="I264" s="213"/>
      <c r="J264" s="214">
        <f>ROUND(I264*H264,2)</f>
        <v>0</v>
      </c>
      <c r="K264" s="210" t="s">
        <v>249</v>
      </c>
      <c r="L264" s="42"/>
      <c r="M264" s="215" t="s">
        <v>1</v>
      </c>
      <c r="N264" s="216" t="s">
        <v>38</v>
      </c>
      <c r="O264" s="89"/>
      <c r="P264" s="217">
        <f>O264*H264</f>
        <v>0</v>
      </c>
      <c r="Q264" s="217">
        <v>0.043400000000000001</v>
      </c>
      <c r="R264" s="217">
        <f>Q264*H264</f>
        <v>0.69440000000000002</v>
      </c>
      <c r="S264" s="217">
        <v>0</v>
      </c>
      <c r="T264" s="218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19" t="s">
        <v>157</v>
      </c>
      <c r="AT264" s="219" t="s">
        <v>121</v>
      </c>
      <c r="AU264" s="219" t="s">
        <v>80</v>
      </c>
      <c r="AY264" s="15" t="s">
        <v>119</v>
      </c>
      <c r="BE264" s="220">
        <f>IF(N264="základní",J264,0)</f>
        <v>0</v>
      </c>
      <c r="BF264" s="220">
        <f>IF(N264="snížená",J264,0)</f>
        <v>0</v>
      </c>
      <c r="BG264" s="220">
        <f>IF(N264="zákl. přenesená",J264,0)</f>
        <v>0</v>
      </c>
      <c r="BH264" s="220">
        <f>IF(N264="sníž. přenesená",J264,0)</f>
        <v>0</v>
      </c>
      <c r="BI264" s="220">
        <f>IF(N264="nulová",J264,0)</f>
        <v>0</v>
      </c>
      <c r="BJ264" s="15" t="s">
        <v>80</v>
      </c>
      <c r="BK264" s="220">
        <f>ROUND(I264*H264,2)</f>
        <v>0</v>
      </c>
      <c r="BL264" s="15" t="s">
        <v>157</v>
      </c>
      <c r="BM264" s="219" t="s">
        <v>416</v>
      </c>
    </row>
    <row r="265" s="2" customFormat="1">
      <c r="A265" s="36"/>
      <c r="B265" s="37"/>
      <c r="C265" s="208" t="s">
        <v>129</v>
      </c>
      <c r="D265" s="208" t="s">
        <v>121</v>
      </c>
      <c r="E265" s="209" t="s">
        <v>417</v>
      </c>
      <c r="F265" s="210" t="s">
        <v>418</v>
      </c>
      <c r="G265" s="211" t="s">
        <v>401</v>
      </c>
      <c r="H265" s="254"/>
      <c r="I265" s="213"/>
      <c r="J265" s="214">
        <f>ROUND(I265*H265,2)</f>
        <v>0</v>
      </c>
      <c r="K265" s="210" t="s">
        <v>1</v>
      </c>
      <c r="L265" s="42"/>
      <c r="M265" s="215" t="s">
        <v>1</v>
      </c>
      <c r="N265" s="216" t="s">
        <v>38</v>
      </c>
      <c r="O265" s="89"/>
      <c r="P265" s="217">
        <f>O265*H265</f>
        <v>0</v>
      </c>
      <c r="Q265" s="217">
        <v>0</v>
      </c>
      <c r="R265" s="217">
        <f>Q265*H265</f>
        <v>0</v>
      </c>
      <c r="S265" s="217">
        <v>0</v>
      </c>
      <c r="T265" s="218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19" t="s">
        <v>157</v>
      </c>
      <c r="AT265" s="219" t="s">
        <v>121</v>
      </c>
      <c r="AU265" s="219" t="s">
        <v>80</v>
      </c>
      <c r="AY265" s="15" t="s">
        <v>119</v>
      </c>
      <c r="BE265" s="220">
        <f>IF(N265="základní",J265,0)</f>
        <v>0</v>
      </c>
      <c r="BF265" s="220">
        <f>IF(N265="snížená",J265,0)</f>
        <v>0</v>
      </c>
      <c r="BG265" s="220">
        <f>IF(N265="zákl. přenesená",J265,0)</f>
        <v>0</v>
      </c>
      <c r="BH265" s="220">
        <f>IF(N265="sníž. přenesená",J265,0)</f>
        <v>0</v>
      </c>
      <c r="BI265" s="220">
        <f>IF(N265="nulová",J265,0)</f>
        <v>0</v>
      </c>
      <c r="BJ265" s="15" t="s">
        <v>80</v>
      </c>
      <c r="BK265" s="220">
        <f>ROUND(I265*H265,2)</f>
        <v>0</v>
      </c>
      <c r="BL265" s="15" t="s">
        <v>157</v>
      </c>
      <c r="BM265" s="219" t="s">
        <v>419</v>
      </c>
    </row>
    <row r="266" s="11" customFormat="1" ht="25.92" customHeight="1">
      <c r="A266" s="11"/>
      <c r="B266" s="194"/>
      <c r="C266" s="195"/>
      <c r="D266" s="196" t="s">
        <v>72</v>
      </c>
      <c r="E266" s="197" t="s">
        <v>420</v>
      </c>
      <c r="F266" s="197" t="s">
        <v>421</v>
      </c>
      <c r="G266" s="195"/>
      <c r="H266" s="195"/>
      <c r="I266" s="198"/>
      <c r="J266" s="199">
        <f>BK266</f>
        <v>0</v>
      </c>
      <c r="K266" s="195"/>
      <c r="L266" s="200"/>
      <c r="M266" s="201"/>
      <c r="N266" s="202"/>
      <c r="O266" s="202"/>
      <c r="P266" s="203">
        <f>SUM(P267:P272)</f>
        <v>0</v>
      </c>
      <c r="Q266" s="202"/>
      <c r="R266" s="203">
        <f>SUM(R267:R272)</f>
        <v>0</v>
      </c>
      <c r="S266" s="202"/>
      <c r="T266" s="204">
        <f>SUM(T267:T272)</f>
        <v>0</v>
      </c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R266" s="205" t="s">
        <v>285</v>
      </c>
      <c r="AT266" s="206" t="s">
        <v>72</v>
      </c>
      <c r="AU266" s="206" t="s">
        <v>73</v>
      </c>
      <c r="AY266" s="205" t="s">
        <v>119</v>
      </c>
      <c r="BK266" s="207">
        <f>SUM(BK267:BK272)</f>
        <v>0</v>
      </c>
    </row>
    <row r="267" s="2" customFormat="1" ht="16.5" customHeight="1">
      <c r="A267" s="36"/>
      <c r="B267" s="37"/>
      <c r="C267" s="208" t="s">
        <v>422</v>
      </c>
      <c r="D267" s="208" t="s">
        <v>121</v>
      </c>
      <c r="E267" s="209" t="s">
        <v>423</v>
      </c>
      <c r="F267" s="210" t="s">
        <v>424</v>
      </c>
      <c r="G267" s="211" t="s">
        <v>425</v>
      </c>
      <c r="H267" s="212">
        <v>1</v>
      </c>
      <c r="I267" s="213"/>
      <c r="J267" s="214">
        <f>ROUND(I267*H267,2)</f>
        <v>0</v>
      </c>
      <c r="K267" s="210" t="s">
        <v>1</v>
      </c>
      <c r="L267" s="42"/>
      <c r="M267" s="215" t="s">
        <v>1</v>
      </c>
      <c r="N267" s="216" t="s">
        <v>38</v>
      </c>
      <c r="O267" s="89"/>
      <c r="P267" s="217">
        <f>O267*H267</f>
        <v>0</v>
      </c>
      <c r="Q267" s="217">
        <v>0</v>
      </c>
      <c r="R267" s="217">
        <f>Q267*H267</f>
        <v>0</v>
      </c>
      <c r="S267" s="217">
        <v>0</v>
      </c>
      <c r="T267" s="218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19" t="s">
        <v>125</v>
      </c>
      <c r="AT267" s="219" t="s">
        <v>121</v>
      </c>
      <c r="AU267" s="219" t="s">
        <v>80</v>
      </c>
      <c r="AY267" s="15" t="s">
        <v>119</v>
      </c>
      <c r="BE267" s="220">
        <f>IF(N267="základní",J267,0)</f>
        <v>0</v>
      </c>
      <c r="BF267" s="220">
        <f>IF(N267="snížená",J267,0)</f>
        <v>0</v>
      </c>
      <c r="BG267" s="220">
        <f>IF(N267="zákl. přenesená",J267,0)</f>
        <v>0</v>
      </c>
      <c r="BH267" s="220">
        <f>IF(N267="sníž. přenesená",J267,0)</f>
        <v>0</v>
      </c>
      <c r="BI267" s="220">
        <f>IF(N267="nulová",J267,0)</f>
        <v>0</v>
      </c>
      <c r="BJ267" s="15" t="s">
        <v>80</v>
      </c>
      <c r="BK267" s="220">
        <f>ROUND(I267*H267,2)</f>
        <v>0</v>
      </c>
      <c r="BL267" s="15" t="s">
        <v>125</v>
      </c>
      <c r="BM267" s="219" t="s">
        <v>426</v>
      </c>
    </row>
    <row r="268" s="2" customFormat="1" ht="16.5" customHeight="1">
      <c r="A268" s="36"/>
      <c r="B268" s="37"/>
      <c r="C268" s="208" t="s">
        <v>355</v>
      </c>
      <c r="D268" s="208" t="s">
        <v>121</v>
      </c>
      <c r="E268" s="209" t="s">
        <v>427</v>
      </c>
      <c r="F268" s="210" t="s">
        <v>428</v>
      </c>
      <c r="G268" s="211" t="s">
        <v>425</v>
      </c>
      <c r="H268" s="212">
        <v>1</v>
      </c>
      <c r="I268" s="213"/>
      <c r="J268" s="214">
        <f>ROUND(I268*H268,2)</f>
        <v>0</v>
      </c>
      <c r="K268" s="210" t="s">
        <v>1</v>
      </c>
      <c r="L268" s="42"/>
      <c r="M268" s="215" t="s">
        <v>1</v>
      </c>
      <c r="N268" s="216" t="s">
        <v>38</v>
      </c>
      <c r="O268" s="89"/>
      <c r="P268" s="217">
        <f>O268*H268</f>
        <v>0</v>
      </c>
      <c r="Q268" s="217">
        <v>0</v>
      </c>
      <c r="R268" s="217">
        <f>Q268*H268</f>
        <v>0</v>
      </c>
      <c r="S268" s="217">
        <v>0</v>
      </c>
      <c r="T268" s="218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219" t="s">
        <v>125</v>
      </c>
      <c r="AT268" s="219" t="s">
        <v>121</v>
      </c>
      <c r="AU268" s="219" t="s">
        <v>80</v>
      </c>
      <c r="AY268" s="15" t="s">
        <v>119</v>
      </c>
      <c r="BE268" s="220">
        <f>IF(N268="základní",J268,0)</f>
        <v>0</v>
      </c>
      <c r="BF268" s="220">
        <f>IF(N268="snížená",J268,0)</f>
        <v>0</v>
      </c>
      <c r="BG268" s="220">
        <f>IF(N268="zákl. přenesená",J268,0)</f>
        <v>0</v>
      </c>
      <c r="BH268" s="220">
        <f>IF(N268="sníž. přenesená",J268,0)</f>
        <v>0</v>
      </c>
      <c r="BI268" s="220">
        <f>IF(N268="nulová",J268,0)</f>
        <v>0</v>
      </c>
      <c r="BJ268" s="15" t="s">
        <v>80</v>
      </c>
      <c r="BK268" s="220">
        <f>ROUND(I268*H268,2)</f>
        <v>0</v>
      </c>
      <c r="BL268" s="15" t="s">
        <v>125</v>
      </c>
      <c r="BM268" s="219" t="s">
        <v>429</v>
      </c>
    </row>
    <row r="269" s="2" customFormat="1" ht="16.5" customHeight="1">
      <c r="A269" s="36"/>
      <c r="B269" s="37"/>
      <c r="C269" s="208" t="s">
        <v>430</v>
      </c>
      <c r="D269" s="208" t="s">
        <v>121</v>
      </c>
      <c r="E269" s="209" t="s">
        <v>431</v>
      </c>
      <c r="F269" s="210" t="s">
        <v>432</v>
      </c>
      <c r="G269" s="211" t="s">
        <v>425</v>
      </c>
      <c r="H269" s="212">
        <v>1</v>
      </c>
      <c r="I269" s="213"/>
      <c r="J269" s="214">
        <f>ROUND(I269*H269,2)</f>
        <v>0</v>
      </c>
      <c r="K269" s="210" t="s">
        <v>1</v>
      </c>
      <c r="L269" s="42"/>
      <c r="M269" s="215" t="s">
        <v>1</v>
      </c>
      <c r="N269" s="216" t="s">
        <v>38</v>
      </c>
      <c r="O269" s="89"/>
      <c r="P269" s="217">
        <f>O269*H269</f>
        <v>0</v>
      </c>
      <c r="Q269" s="217">
        <v>0</v>
      </c>
      <c r="R269" s="217">
        <f>Q269*H269</f>
        <v>0</v>
      </c>
      <c r="S269" s="217">
        <v>0</v>
      </c>
      <c r="T269" s="218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19" t="s">
        <v>125</v>
      </c>
      <c r="AT269" s="219" t="s">
        <v>121</v>
      </c>
      <c r="AU269" s="219" t="s">
        <v>80</v>
      </c>
      <c r="AY269" s="15" t="s">
        <v>119</v>
      </c>
      <c r="BE269" s="220">
        <f>IF(N269="základní",J269,0)</f>
        <v>0</v>
      </c>
      <c r="BF269" s="220">
        <f>IF(N269="snížená",J269,0)</f>
        <v>0</v>
      </c>
      <c r="BG269" s="220">
        <f>IF(N269="zákl. přenesená",J269,0)</f>
        <v>0</v>
      </c>
      <c r="BH269" s="220">
        <f>IF(N269="sníž. přenesená",J269,0)</f>
        <v>0</v>
      </c>
      <c r="BI269" s="220">
        <f>IF(N269="nulová",J269,0)</f>
        <v>0</v>
      </c>
      <c r="BJ269" s="15" t="s">
        <v>80</v>
      </c>
      <c r="BK269" s="220">
        <f>ROUND(I269*H269,2)</f>
        <v>0</v>
      </c>
      <c r="BL269" s="15" t="s">
        <v>125</v>
      </c>
      <c r="BM269" s="219" t="s">
        <v>433</v>
      </c>
    </row>
    <row r="270" s="2" customFormat="1" ht="16.5" customHeight="1">
      <c r="A270" s="36"/>
      <c r="B270" s="37"/>
      <c r="C270" s="208" t="s">
        <v>434</v>
      </c>
      <c r="D270" s="208" t="s">
        <v>121</v>
      </c>
      <c r="E270" s="209" t="s">
        <v>435</v>
      </c>
      <c r="F270" s="210" t="s">
        <v>436</v>
      </c>
      <c r="G270" s="211" t="s">
        <v>425</v>
      </c>
      <c r="H270" s="212">
        <v>1</v>
      </c>
      <c r="I270" s="213"/>
      <c r="J270" s="214">
        <f>ROUND(I270*H270,2)</f>
        <v>0</v>
      </c>
      <c r="K270" s="210" t="s">
        <v>1</v>
      </c>
      <c r="L270" s="42"/>
      <c r="M270" s="215" t="s">
        <v>1</v>
      </c>
      <c r="N270" s="216" t="s">
        <v>38</v>
      </c>
      <c r="O270" s="89"/>
      <c r="P270" s="217">
        <f>O270*H270</f>
        <v>0</v>
      </c>
      <c r="Q270" s="217">
        <v>0</v>
      </c>
      <c r="R270" s="217">
        <f>Q270*H270</f>
        <v>0</v>
      </c>
      <c r="S270" s="217">
        <v>0</v>
      </c>
      <c r="T270" s="218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19" t="s">
        <v>125</v>
      </c>
      <c r="AT270" s="219" t="s">
        <v>121</v>
      </c>
      <c r="AU270" s="219" t="s">
        <v>80</v>
      </c>
      <c r="AY270" s="15" t="s">
        <v>119</v>
      </c>
      <c r="BE270" s="220">
        <f>IF(N270="základní",J270,0)</f>
        <v>0</v>
      </c>
      <c r="BF270" s="220">
        <f>IF(N270="snížená",J270,0)</f>
        <v>0</v>
      </c>
      <c r="BG270" s="220">
        <f>IF(N270="zákl. přenesená",J270,0)</f>
        <v>0</v>
      </c>
      <c r="BH270" s="220">
        <f>IF(N270="sníž. přenesená",J270,0)</f>
        <v>0</v>
      </c>
      <c r="BI270" s="220">
        <f>IF(N270="nulová",J270,0)</f>
        <v>0</v>
      </c>
      <c r="BJ270" s="15" t="s">
        <v>80</v>
      </c>
      <c r="BK270" s="220">
        <f>ROUND(I270*H270,2)</f>
        <v>0</v>
      </c>
      <c r="BL270" s="15" t="s">
        <v>125</v>
      </c>
      <c r="BM270" s="219" t="s">
        <v>437</v>
      </c>
    </row>
    <row r="271" s="2" customFormat="1" ht="16.5" customHeight="1">
      <c r="A271" s="36"/>
      <c r="B271" s="37"/>
      <c r="C271" s="208" t="s">
        <v>438</v>
      </c>
      <c r="D271" s="208" t="s">
        <v>121</v>
      </c>
      <c r="E271" s="209" t="s">
        <v>439</v>
      </c>
      <c r="F271" s="210" t="s">
        <v>440</v>
      </c>
      <c r="G271" s="211" t="s">
        <v>425</v>
      </c>
      <c r="H271" s="212">
        <v>1</v>
      </c>
      <c r="I271" s="213"/>
      <c r="J271" s="214">
        <f>ROUND(I271*H271,2)</f>
        <v>0</v>
      </c>
      <c r="K271" s="210" t="s">
        <v>1</v>
      </c>
      <c r="L271" s="42"/>
      <c r="M271" s="215" t="s">
        <v>1</v>
      </c>
      <c r="N271" s="216" t="s">
        <v>38</v>
      </c>
      <c r="O271" s="89"/>
      <c r="P271" s="217">
        <f>O271*H271</f>
        <v>0</v>
      </c>
      <c r="Q271" s="217">
        <v>0</v>
      </c>
      <c r="R271" s="217">
        <f>Q271*H271</f>
        <v>0</v>
      </c>
      <c r="S271" s="217">
        <v>0</v>
      </c>
      <c r="T271" s="218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19" t="s">
        <v>125</v>
      </c>
      <c r="AT271" s="219" t="s">
        <v>121</v>
      </c>
      <c r="AU271" s="219" t="s">
        <v>80</v>
      </c>
      <c r="AY271" s="15" t="s">
        <v>119</v>
      </c>
      <c r="BE271" s="220">
        <f>IF(N271="základní",J271,0)</f>
        <v>0</v>
      </c>
      <c r="BF271" s="220">
        <f>IF(N271="snížená",J271,0)</f>
        <v>0</v>
      </c>
      <c r="BG271" s="220">
        <f>IF(N271="zákl. přenesená",J271,0)</f>
        <v>0</v>
      </c>
      <c r="BH271" s="220">
        <f>IF(N271="sníž. přenesená",J271,0)</f>
        <v>0</v>
      </c>
      <c r="BI271" s="220">
        <f>IF(N271="nulová",J271,0)</f>
        <v>0</v>
      </c>
      <c r="BJ271" s="15" t="s">
        <v>80</v>
      </c>
      <c r="BK271" s="220">
        <f>ROUND(I271*H271,2)</f>
        <v>0</v>
      </c>
      <c r="BL271" s="15" t="s">
        <v>125</v>
      </c>
      <c r="BM271" s="219" t="s">
        <v>441</v>
      </c>
    </row>
    <row r="272" s="2" customFormat="1" ht="16.5" customHeight="1">
      <c r="A272" s="36"/>
      <c r="B272" s="37"/>
      <c r="C272" s="208" t="s">
        <v>442</v>
      </c>
      <c r="D272" s="208" t="s">
        <v>121</v>
      </c>
      <c r="E272" s="209" t="s">
        <v>443</v>
      </c>
      <c r="F272" s="210" t="s">
        <v>444</v>
      </c>
      <c r="G272" s="211" t="s">
        <v>425</v>
      </c>
      <c r="H272" s="212">
        <v>1</v>
      </c>
      <c r="I272" s="213"/>
      <c r="J272" s="214">
        <f>ROUND(I272*H272,2)</f>
        <v>0</v>
      </c>
      <c r="K272" s="210" t="s">
        <v>1</v>
      </c>
      <c r="L272" s="42"/>
      <c r="M272" s="255" t="s">
        <v>1</v>
      </c>
      <c r="N272" s="256" t="s">
        <v>38</v>
      </c>
      <c r="O272" s="257"/>
      <c r="P272" s="258">
        <f>O272*H272</f>
        <v>0</v>
      </c>
      <c r="Q272" s="258">
        <v>0</v>
      </c>
      <c r="R272" s="258">
        <f>Q272*H272</f>
        <v>0</v>
      </c>
      <c r="S272" s="258">
        <v>0</v>
      </c>
      <c r="T272" s="259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219" t="s">
        <v>125</v>
      </c>
      <c r="AT272" s="219" t="s">
        <v>121</v>
      </c>
      <c r="AU272" s="219" t="s">
        <v>80</v>
      </c>
      <c r="AY272" s="15" t="s">
        <v>119</v>
      </c>
      <c r="BE272" s="220">
        <f>IF(N272="základní",J272,0)</f>
        <v>0</v>
      </c>
      <c r="BF272" s="220">
        <f>IF(N272="snížená",J272,0)</f>
        <v>0</v>
      </c>
      <c r="BG272" s="220">
        <f>IF(N272="zákl. přenesená",J272,0)</f>
        <v>0</v>
      </c>
      <c r="BH272" s="220">
        <f>IF(N272="sníž. přenesená",J272,0)</f>
        <v>0</v>
      </c>
      <c r="BI272" s="220">
        <f>IF(N272="nulová",J272,0)</f>
        <v>0</v>
      </c>
      <c r="BJ272" s="15" t="s">
        <v>80</v>
      </c>
      <c r="BK272" s="220">
        <f>ROUND(I272*H272,2)</f>
        <v>0</v>
      </c>
      <c r="BL272" s="15" t="s">
        <v>125</v>
      </c>
      <c r="BM272" s="219" t="s">
        <v>445</v>
      </c>
    </row>
    <row r="273" s="2" customFormat="1" ht="6.96" customHeight="1">
      <c r="A273" s="36"/>
      <c r="B273" s="64"/>
      <c r="C273" s="65"/>
      <c r="D273" s="65"/>
      <c r="E273" s="65"/>
      <c r="F273" s="65"/>
      <c r="G273" s="65"/>
      <c r="H273" s="65"/>
      <c r="I273" s="65"/>
      <c r="J273" s="65"/>
      <c r="K273" s="65"/>
      <c r="L273" s="42"/>
      <c r="M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</row>
  </sheetData>
  <sheetProtection sheet="1" autoFilter="0" formatColumns="0" formatRows="0" objects="1" scenarios="1" spinCount="100000" saltValue="msmLqy8G38tMT55JUlFr17PQRWI2/lCyDCPhjAJtaoycMuzpv1uu8KC3ZvtU7BVGczF7kvgfymLI8cd5gZEr1g==" hashValue="6A9v+sdK81vY6RAlilPPFXGsyIe4F42bumDhB6lqmAxudFqQl3Wg3vix4cynzsjbvQdKQI59FByZ9PBSRwW2HA==" algorithmName="SHA-512" password="CC35"/>
  <autoFilter ref="C125:K272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85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8"/>
      <c r="AT3" s="15" t="s">
        <v>82</v>
      </c>
    </row>
    <row r="4" s="1" customFormat="1" ht="24.96" customHeight="1">
      <c r="B4" s="18"/>
      <c r="D4" s="136" t="s">
        <v>86</v>
      </c>
      <c r="L4" s="18"/>
      <c r="M4" s="137" t="s">
        <v>10</v>
      </c>
      <c r="AT4" s="15" t="s">
        <v>4</v>
      </c>
    </row>
    <row r="5" s="1" customFormat="1" ht="6.96" customHeight="1">
      <c r="B5" s="18"/>
      <c r="L5" s="18"/>
    </row>
    <row r="6" s="1" customFormat="1" ht="12" customHeight="1">
      <c r="B6" s="18"/>
      <c r="D6" s="138" t="s">
        <v>16</v>
      </c>
      <c r="L6" s="18"/>
    </row>
    <row r="7" s="1" customFormat="1" ht="26.25" customHeight="1">
      <c r="B7" s="18"/>
      <c r="E7" s="139" t="str">
        <f>'Rekapitulace stavby'!K6</f>
        <v>Oprava opěrné stěny na hřbitově ve Staré Roli na p.p.č. 737_2, 1449_1, 741_5 - Výchozí</v>
      </c>
      <c r="F7" s="138"/>
      <c r="G7" s="138"/>
      <c r="H7" s="138"/>
      <c r="L7" s="18"/>
    </row>
    <row r="8" s="2" customFormat="1" ht="12" customHeight="1">
      <c r="A8" s="36"/>
      <c r="B8" s="42"/>
      <c r="C8" s="36"/>
      <c r="D8" s="138" t="s">
        <v>87</v>
      </c>
      <c r="E8" s="36"/>
      <c r="F8" s="36"/>
      <c r="G8" s="36"/>
      <c r="H8" s="36"/>
      <c r="I8" s="36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40" t="s">
        <v>446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38" t="s">
        <v>18</v>
      </c>
      <c r="E11" s="36"/>
      <c r="F11" s="141" t="s">
        <v>1</v>
      </c>
      <c r="G11" s="36"/>
      <c r="H11" s="36"/>
      <c r="I11" s="138" t="s">
        <v>19</v>
      </c>
      <c r="J11" s="141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38" t="s">
        <v>20</v>
      </c>
      <c r="E12" s="36"/>
      <c r="F12" s="141" t="s">
        <v>21</v>
      </c>
      <c r="G12" s="36"/>
      <c r="H12" s="36"/>
      <c r="I12" s="138" t="s">
        <v>22</v>
      </c>
      <c r="J12" s="142" t="str">
        <f>'Rekapitulace stavby'!AN8</f>
        <v>26. 1. 2021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38" t="s">
        <v>24</v>
      </c>
      <c r="E14" s="36"/>
      <c r="F14" s="36"/>
      <c r="G14" s="36"/>
      <c r="H14" s="36"/>
      <c r="I14" s="138" t="s">
        <v>25</v>
      </c>
      <c r="J14" s="141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41" t="str">
        <f>IF('Rekapitulace stavby'!E11="","",'Rekapitulace stavby'!E11)</f>
        <v xml:space="preserve"> </v>
      </c>
      <c r="F15" s="36"/>
      <c r="G15" s="36"/>
      <c r="H15" s="36"/>
      <c r="I15" s="138" t="s">
        <v>26</v>
      </c>
      <c r="J15" s="141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38" t="s">
        <v>27</v>
      </c>
      <c r="E17" s="36"/>
      <c r="F17" s="36"/>
      <c r="G17" s="36"/>
      <c r="H17" s="36"/>
      <c r="I17" s="138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1"/>
      <c r="G18" s="141"/>
      <c r="H18" s="141"/>
      <c r="I18" s="138" t="s">
        <v>26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38" t="s">
        <v>29</v>
      </c>
      <c r="E20" s="36"/>
      <c r="F20" s="36"/>
      <c r="G20" s="36"/>
      <c r="H20" s="36"/>
      <c r="I20" s="138" t="s">
        <v>25</v>
      </c>
      <c r="J20" s="141" t="str">
        <f>IF('Rekapitulace stavby'!AN16="","",'Rekapitulace stavby'!AN16)</f>
        <v/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41" t="str">
        <f>IF('Rekapitulace stavby'!E17="","",'Rekapitulace stavby'!E17)</f>
        <v xml:space="preserve"> </v>
      </c>
      <c r="F21" s="36"/>
      <c r="G21" s="36"/>
      <c r="H21" s="36"/>
      <c r="I21" s="138" t="s">
        <v>26</v>
      </c>
      <c r="J21" s="141" t="str">
        <f>IF('Rekapitulace stavby'!AN17="","",'Rekapitulace stavby'!AN17)</f>
        <v/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38" t="s">
        <v>31</v>
      </c>
      <c r="E23" s="36"/>
      <c r="F23" s="36"/>
      <c r="G23" s="36"/>
      <c r="H23" s="36"/>
      <c r="I23" s="138" t="s">
        <v>25</v>
      </c>
      <c r="J23" s="141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41" t="str">
        <f>IF('Rekapitulace stavby'!E20="","",'Rekapitulace stavby'!E20)</f>
        <v xml:space="preserve"> </v>
      </c>
      <c r="F24" s="36"/>
      <c r="G24" s="36"/>
      <c r="H24" s="36"/>
      <c r="I24" s="138" t="s">
        <v>26</v>
      </c>
      <c r="J24" s="141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38" t="s">
        <v>32</v>
      </c>
      <c r="E26" s="36"/>
      <c r="F26" s="36"/>
      <c r="G26" s="36"/>
      <c r="H26" s="36"/>
      <c r="I26" s="36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43"/>
      <c r="B27" s="144"/>
      <c r="C27" s="143"/>
      <c r="D27" s="143"/>
      <c r="E27" s="145" t="s">
        <v>1</v>
      </c>
      <c r="F27" s="145"/>
      <c r="G27" s="145"/>
      <c r="H27" s="145"/>
      <c r="I27" s="143"/>
      <c r="J27" s="143"/>
      <c r="K27" s="143"/>
      <c r="L27" s="146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47"/>
      <c r="E29" s="147"/>
      <c r="F29" s="147"/>
      <c r="G29" s="147"/>
      <c r="H29" s="147"/>
      <c r="I29" s="147"/>
      <c r="J29" s="147"/>
      <c r="K29" s="147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 ht="25.44" customHeight="1">
      <c r="A30" s="36"/>
      <c r="B30" s="42"/>
      <c r="C30" s="36"/>
      <c r="D30" s="148" t="s">
        <v>33</v>
      </c>
      <c r="E30" s="36"/>
      <c r="F30" s="36"/>
      <c r="G30" s="36"/>
      <c r="H30" s="36"/>
      <c r="I30" s="36"/>
      <c r="J30" s="149">
        <f>ROUND(J118, 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 ht="6.96" customHeight="1">
      <c r="A31" s="36"/>
      <c r="B31" s="42"/>
      <c r="C31" s="36"/>
      <c r="D31" s="147"/>
      <c r="E31" s="147"/>
      <c r="F31" s="147"/>
      <c r="G31" s="147"/>
      <c r="H31" s="147"/>
      <c r="I31" s="147"/>
      <c r="J31" s="147"/>
      <c r="K31" s="147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42"/>
      <c r="C32" s="36"/>
      <c r="D32" s="36"/>
      <c r="E32" s="36"/>
      <c r="F32" s="150" t="s">
        <v>35</v>
      </c>
      <c r="G32" s="36"/>
      <c r="H32" s="36"/>
      <c r="I32" s="150" t="s">
        <v>34</v>
      </c>
      <c r="J32" s="150" t="s">
        <v>36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14.4" customHeight="1">
      <c r="A33" s="36"/>
      <c r="B33" s="42"/>
      <c r="C33" s="36"/>
      <c r="D33" s="151" t="s">
        <v>37</v>
      </c>
      <c r="E33" s="138" t="s">
        <v>38</v>
      </c>
      <c r="F33" s="152">
        <f>ROUND((SUM(BE118:BE123)),  2)</f>
        <v>0</v>
      </c>
      <c r="G33" s="36"/>
      <c r="H33" s="36"/>
      <c r="I33" s="153">
        <v>0.20999999999999999</v>
      </c>
      <c r="J33" s="152">
        <f>ROUND(((SUM(BE118:BE123))*I33),  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42"/>
      <c r="C34" s="36"/>
      <c r="D34" s="36"/>
      <c r="E34" s="138" t="s">
        <v>39</v>
      </c>
      <c r="F34" s="152">
        <f>ROUND((SUM(BF118:BF123)),  2)</f>
        <v>0</v>
      </c>
      <c r="G34" s="36"/>
      <c r="H34" s="36"/>
      <c r="I34" s="153">
        <v>0.14999999999999999</v>
      </c>
      <c r="J34" s="152">
        <f>ROUND(((SUM(BF118:BF123))*I34),  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hidden="1" s="2" customFormat="1" ht="14.4" customHeight="1">
      <c r="A35" s="36"/>
      <c r="B35" s="42"/>
      <c r="C35" s="36"/>
      <c r="D35" s="36"/>
      <c r="E35" s="138" t="s">
        <v>40</v>
      </c>
      <c r="F35" s="152">
        <f>ROUND((SUM(BG118:BG123)),  2)</f>
        <v>0</v>
      </c>
      <c r="G35" s="36"/>
      <c r="H35" s="36"/>
      <c r="I35" s="153">
        <v>0.20999999999999999</v>
      </c>
      <c r="J35" s="152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hidden="1" s="2" customFormat="1" ht="14.4" customHeight="1">
      <c r="A36" s="36"/>
      <c r="B36" s="42"/>
      <c r="C36" s="36"/>
      <c r="D36" s="36"/>
      <c r="E36" s="138" t="s">
        <v>41</v>
      </c>
      <c r="F36" s="152">
        <f>ROUND((SUM(BH118:BH123)),  2)</f>
        <v>0</v>
      </c>
      <c r="G36" s="36"/>
      <c r="H36" s="36"/>
      <c r="I36" s="153">
        <v>0.14999999999999999</v>
      </c>
      <c r="J36" s="152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38" t="s">
        <v>42</v>
      </c>
      <c r="F37" s="152">
        <f>ROUND((SUM(BI118:BI123)),  2)</f>
        <v>0</v>
      </c>
      <c r="G37" s="36"/>
      <c r="H37" s="36"/>
      <c r="I37" s="153">
        <v>0</v>
      </c>
      <c r="J37" s="152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6.96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2" customFormat="1" ht="25.44" customHeight="1">
      <c r="A39" s="36"/>
      <c r="B39" s="42"/>
      <c r="C39" s="154"/>
      <c r="D39" s="155" t="s">
        <v>43</v>
      </c>
      <c r="E39" s="156"/>
      <c r="F39" s="156"/>
      <c r="G39" s="157" t="s">
        <v>44</v>
      </c>
      <c r="H39" s="158" t="s">
        <v>45</v>
      </c>
      <c r="I39" s="156"/>
      <c r="J39" s="159">
        <f>SUM(J30:J37)</f>
        <v>0</v>
      </c>
      <c r="K39" s="160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61"/>
      <c r="D50" s="161" t="s">
        <v>46</v>
      </c>
      <c r="E50" s="162"/>
      <c r="F50" s="162"/>
      <c r="G50" s="161" t="s">
        <v>47</v>
      </c>
      <c r="H50" s="162"/>
      <c r="I50" s="162"/>
      <c r="J50" s="162"/>
      <c r="K50" s="162"/>
      <c r="L50" s="6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42"/>
      <c r="C61" s="36"/>
      <c r="D61" s="163" t="s">
        <v>48</v>
      </c>
      <c r="E61" s="164"/>
      <c r="F61" s="165" t="s">
        <v>49</v>
      </c>
      <c r="G61" s="163" t="s">
        <v>48</v>
      </c>
      <c r="H61" s="164"/>
      <c r="I61" s="164"/>
      <c r="J61" s="166" t="s">
        <v>49</v>
      </c>
      <c r="K61" s="164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42"/>
      <c r="C65" s="36"/>
      <c r="D65" s="161" t="s">
        <v>50</v>
      </c>
      <c r="E65" s="167"/>
      <c r="F65" s="167"/>
      <c r="G65" s="161" t="s">
        <v>51</v>
      </c>
      <c r="H65" s="167"/>
      <c r="I65" s="167"/>
      <c r="J65" s="167"/>
      <c r="K65" s="16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42"/>
      <c r="C76" s="36"/>
      <c r="D76" s="163" t="s">
        <v>48</v>
      </c>
      <c r="E76" s="164"/>
      <c r="F76" s="165" t="s">
        <v>49</v>
      </c>
      <c r="G76" s="163" t="s">
        <v>48</v>
      </c>
      <c r="H76" s="164"/>
      <c r="I76" s="164"/>
      <c r="J76" s="166" t="s">
        <v>49</v>
      </c>
      <c r="K76" s="164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="2" customFormat="1" ht="6.96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24.96" customHeight="1">
      <c r="A82" s="36"/>
      <c r="B82" s="37"/>
      <c r="C82" s="21" t="s">
        <v>89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="2" customFormat="1" ht="26.25" customHeight="1">
      <c r="A85" s="36"/>
      <c r="B85" s="37"/>
      <c r="C85" s="38"/>
      <c r="D85" s="38"/>
      <c r="E85" s="172" t="str">
        <f>E7</f>
        <v>Oprava opěrné stěny na hřbitově ve Staré Roli na p.p.č. 737_2, 1449_1, 741_5 - Výchozí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="2" customFormat="1" ht="12" customHeight="1">
      <c r="A86" s="36"/>
      <c r="B86" s="37"/>
      <c r="C86" s="30" t="s">
        <v>87</v>
      </c>
      <c r="D86" s="38"/>
      <c r="E86" s="38"/>
      <c r="F86" s="38"/>
      <c r="G86" s="38"/>
      <c r="H86" s="38"/>
      <c r="I86" s="38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="2" customFormat="1" ht="16.5" customHeight="1">
      <c r="A87" s="36"/>
      <c r="B87" s="37"/>
      <c r="C87" s="38"/>
      <c r="D87" s="38"/>
      <c r="E87" s="74" t="str">
        <f>E9</f>
        <v>SO_02 - Odvodňovací prvky komunikace 02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="2" customFormat="1" ht="12" customHeight="1">
      <c r="A89" s="36"/>
      <c r="B89" s="37"/>
      <c r="C89" s="30" t="s">
        <v>20</v>
      </c>
      <c r="D89" s="38"/>
      <c r="E89" s="38"/>
      <c r="F89" s="25" t="str">
        <f>F12</f>
        <v xml:space="preserve"> </v>
      </c>
      <c r="G89" s="38"/>
      <c r="H89" s="38"/>
      <c r="I89" s="30" t="s">
        <v>22</v>
      </c>
      <c r="J89" s="77" t="str">
        <f>IF(J12="","",J12)</f>
        <v>26. 1. 2021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="2" customFormat="1" ht="6.96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="2" customFormat="1" ht="15.15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30" t="s">
        <v>29</v>
      </c>
      <c r="J91" s="34" t="str">
        <f>E21</f>
        <v xml:space="preserve"> 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="2" customFormat="1" ht="15.15" customHeight="1">
      <c r="A92" s="36"/>
      <c r="B92" s="37"/>
      <c r="C92" s="30" t="s">
        <v>27</v>
      </c>
      <c r="D92" s="38"/>
      <c r="E92" s="38"/>
      <c r="F92" s="25" t="str">
        <f>IF(E18="","",E18)</f>
        <v>Vyplň údaj</v>
      </c>
      <c r="G92" s="38"/>
      <c r="H92" s="38"/>
      <c r="I92" s="30" t="s">
        <v>31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="2" customFormat="1" ht="10.32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="2" customFormat="1" ht="29.28" customHeight="1">
      <c r="A94" s="36"/>
      <c r="B94" s="37"/>
      <c r="C94" s="173" t="s">
        <v>90</v>
      </c>
      <c r="D94" s="174"/>
      <c r="E94" s="174"/>
      <c r="F94" s="174"/>
      <c r="G94" s="174"/>
      <c r="H94" s="174"/>
      <c r="I94" s="174"/>
      <c r="J94" s="175" t="s">
        <v>91</v>
      </c>
      <c r="K94" s="174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="2" customFormat="1" ht="10.32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="2" customFormat="1" ht="22.8" customHeight="1">
      <c r="A96" s="36"/>
      <c r="B96" s="37"/>
      <c r="C96" s="176" t="s">
        <v>92</v>
      </c>
      <c r="D96" s="38"/>
      <c r="E96" s="38"/>
      <c r="F96" s="38"/>
      <c r="G96" s="38"/>
      <c r="H96" s="38"/>
      <c r="I96" s="38"/>
      <c r="J96" s="108">
        <f>J118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93</v>
      </c>
    </row>
    <row r="97" s="9" customFormat="1" ht="24.96" customHeight="1">
      <c r="A97" s="9"/>
      <c r="B97" s="177"/>
      <c r="C97" s="178"/>
      <c r="D97" s="179" t="s">
        <v>94</v>
      </c>
      <c r="E97" s="180"/>
      <c r="F97" s="180"/>
      <c r="G97" s="180"/>
      <c r="H97" s="180"/>
      <c r="I97" s="180"/>
      <c r="J97" s="181">
        <f>J119</f>
        <v>0</v>
      </c>
      <c r="K97" s="178"/>
      <c r="L97" s="18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77"/>
      <c r="C98" s="178"/>
      <c r="D98" s="179" t="s">
        <v>99</v>
      </c>
      <c r="E98" s="180"/>
      <c r="F98" s="180"/>
      <c r="G98" s="180"/>
      <c r="H98" s="180"/>
      <c r="I98" s="180"/>
      <c r="J98" s="181">
        <f>J122</f>
        <v>0</v>
      </c>
      <c r="K98" s="178"/>
      <c r="L98" s="182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2" customFormat="1" ht="21.84" customHeight="1">
      <c r="A99" s="36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61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="2" customFormat="1" ht="6.96" customHeight="1">
      <c r="A100" s="36"/>
      <c r="B100" s="64"/>
      <c r="C100" s="65"/>
      <c r="D100" s="65"/>
      <c r="E100" s="65"/>
      <c r="F100" s="65"/>
      <c r="G100" s="65"/>
      <c r="H100" s="65"/>
      <c r="I100" s="65"/>
      <c r="J100" s="65"/>
      <c r="K100" s="65"/>
      <c r="L100" s="61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4" s="2" customFormat="1" ht="6.96" customHeight="1">
      <c r="A104" s="36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="2" customFormat="1" ht="24.96" customHeight="1">
      <c r="A105" s="36"/>
      <c r="B105" s="37"/>
      <c r="C105" s="21" t="s">
        <v>104</v>
      </c>
      <c r="D105" s="38"/>
      <c r="E105" s="38"/>
      <c r="F105" s="38"/>
      <c r="G105" s="38"/>
      <c r="H105" s="38"/>
      <c r="I105" s="38"/>
      <c r="J105" s="38"/>
      <c r="K105" s="38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="2" customFormat="1" ht="6.96" customHeight="1">
      <c r="A106" s="36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="2" customFormat="1" ht="12" customHeight="1">
      <c r="A107" s="36"/>
      <c r="B107" s="37"/>
      <c r="C107" s="30" t="s">
        <v>16</v>
      </c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="2" customFormat="1" ht="26.25" customHeight="1">
      <c r="A108" s="36"/>
      <c r="B108" s="37"/>
      <c r="C108" s="38"/>
      <c r="D108" s="38"/>
      <c r="E108" s="172" t="str">
        <f>E7</f>
        <v>Oprava opěrné stěny na hřbitově ve Staré Roli na p.p.č. 737_2, 1449_1, 741_5 - Výchozí</v>
      </c>
      <c r="F108" s="30"/>
      <c r="G108" s="30"/>
      <c r="H108" s="30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="2" customFormat="1" ht="12" customHeight="1">
      <c r="A109" s="36"/>
      <c r="B109" s="37"/>
      <c r="C109" s="30" t="s">
        <v>87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="2" customFormat="1" ht="16.5" customHeight="1">
      <c r="A110" s="36"/>
      <c r="B110" s="37"/>
      <c r="C110" s="38"/>
      <c r="D110" s="38"/>
      <c r="E110" s="74" t="str">
        <f>E9</f>
        <v>SO_02 - Odvodňovací prvky komunikace 02</v>
      </c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6.96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12" customHeight="1">
      <c r="A112" s="36"/>
      <c r="B112" s="37"/>
      <c r="C112" s="30" t="s">
        <v>20</v>
      </c>
      <c r="D112" s="38"/>
      <c r="E112" s="38"/>
      <c r="F112" s="25" t="str">
        <f>F12</f>
        <v xml:space="preserve"> </v>
      </c>
      <c r="G112" s="38"/>
      <c r="H112" s="38"/>
      <c r="I112" s="30" t="s">
        <v>22</v>
      </c>
      <c r="J112" s="77" t="str">
        <f>IF(J12="","",J12)</f>
        <v>26. 1. 2021</v>
      </c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6.96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15.15" customHeight="1">
      <c r="A114" s="36"/>
      <c r="B114" s="37"/>
      <c r="C114" s="30" t="s">
        <v>24</v>
      </c>
      <c r="D114" s="38"/>
      <c r="E114" s="38"/>
      <c r="F114" s="25" t="str">
        <f>E15</f>
        <v xml:space="preserve"> </v>
      </c>
      <c r="G114" s="38"/>
      <c r="H114" s="38"/>
      <c r="I114" s="30" t="s">
        <v>29</v>
      </c>
      <c r="J114" s="34" t="str">
        <f>E21</f>
        <v xml:space="preserve"> </v>
      </c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="2" customFormat="1" ht="15.15" customHeight="1">
      <c r="A115" s="36"/>
      <c r="B115" s="37"/>
      <c r="C115" s="30" t="s">
        <v>27</v>
      </c>
      <c r="D115" s="38"/>
      <c r="E115" s="38"/>
      <c r="F115" s="25" t="str">
        <f>IF(E18="","",E18)</f>
        <v>Vyplň údaj</v>
      </c>
      <c r="G115" s="38"/>
      <c r="H115" s="38"/>
      <c r="I115" s="30" t="s">
        <v>31</v>
      </c>
      <c r="J115" s="34" t="str">
        <f>E24</f>
        <v xml:space="preserve"> 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10.32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10" customFormat="1" ht="29.28" customHeight="1">
      <c r="A117" s="183"/>
      <c r="B117" s="184"/>
      <c r="C117" s="185" t="s">
        <v>105</v>
      </c>
      <c r="D117" s="186" t="s">
        <v>58</v>
      </c>
      <c r="E117" s="186" t="s">
        <v>54</v>
      </c>
      <c r="F117" s="186" t="s">
        <v>55</v>
      </c>
      <c r="G117" s="186" t="s">
        <v>106</v>
      </c>
      <c r="H117" s="186" t="s">
        <v>107</v>
      </c>
      <c r="I117" s="186" t="s">
        <v>108</v>
      </c>
      <c r="J117" s="186" t="s">
        <v>91</v>
      </c>
      <c r="K117" s="187" t="s">
        <v>109</v>
      </c>
      <c r="L117" s="188"/>
      <c r="M117" s="98" t="s">
        <v>1</v>
      </c>
      <c r="N117" s="99" t="s">
        <v>37</v>
      </c>
      <c r="O117" s="99" t="s">
        <v>110</v>
      </c>
      <c r="P117" s="99" t="s">
        <v>111</v>
      </c>
      <c r="Q117" s="99" t="s">
        <v>112</v>
      </c>
      <c r="R117" s="99" t="s">
        <v>113</v>
      </c>
      <c r="S117" s="99" t="s">
        <v>114</v>
      </c>
      <c r="T117" s="100" t="s">
        <v>115</v>
      </c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</row>
    <row r="118" s="2" customFormat="1" ht="22.8" customHeight="1">
      <c r="A118" s="36"/>
      <c r="B118" s="37"/>
      <c r="C118" s="105" t="s">
        <v>116</v>
      </c>
      <c r="D118" s="38"/>
      <c r="E118" s="38"/>
      <c r="F118" s="38"/>
      <c r="G118" s="38"/>
      <c r="H118" s="38"/>
      <c r="I118" s="38"/>
      <c r="J118" s="189">
        <f>BK118</f>
        <v>0</v>
      </c>
      <c r="K118" s="38"/>
      <c r="L118" s="42"/>
      <c r="M118" s="101"/>
      <c r="N118" s="190"/>
      <c r="O118" s="102"/>
      <c r="P118" s="191">
        <f>P119+P122</f>
        <v>0</v>
      </c>
      <c r="Q118" s="102"/>
      <c r="R118" s="191">
        <f>R119+R122</f>
        <v>0</v>
      </c>
      <c r="S118" s="102"/>
      <c r="T118" s="192">
        <f>T119+T122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5" t="s">
        <v>72</v>
      </c>
      <c r="AU118" s="15" t="s">
        <v>93</v>
      </c>
      <c r="BK118" s="193">
        <f>BK119+BK122</f>
        <v>0</v>
      </c>
    </row>
    <row r="119" s="11" customFormat="1" ht="25.92" customHeight="1">
      <c r="A119" s="11"/>
      <c r="B119" s="194"/>
      <c r="C119" s="195"/>
      <c r="D119" s="196" t="s">
        <v>72</v>
      </c>
      <c r="E119" s="197" t="s">
        <v>117</v>
      </c>
      <c r="F119" s="197" t="s">
        <v>118</v>
      </c>
      <c r="G119" s="195"/>
      <c r="H119" s="195"/>
      <c r="I119" s="198"/>
      <c r="J119" s="199">
        <f>BK119</f>
        <v>0</v>
      </c>
      <c r="K119" s="195"/>
      <c r="L119" s="200"/>
      <c r="M119" s="201"/>
      <c r="N119" s="202"/>
      <c r="O119" s="202"/>
      <c r="P119" s="203">
        <f>SUM(P120:P121)</f>
        <v>0</v>
      </c>
      <c r="Q119" s="202"/>
      <c r="R119" s="203">
        <f>SUM(R120:R121)</f>
        <v>0</v>
      </c>
      <c r="S119" s="202"/>
      <c r="T119" s="204">
        <f>SUM(T120:T121)</f>
        <v>0</v>
      </c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R119" s="205" t="s">
        <v>80</v>
      </c>
      <c r="AT119" s="206" t="s">
        <v>72</v>
      </c>
      <c r="AU119" s="206" t="s">
        <v>73</v>
      </c>
      <c r="AY119" s="205" t="s">
        <v>119</v>
      </c>
      <c r="BK119" s="207">
        <f>SUM(BK120:BK121)</f>
        <v>0</v>
      </c>
    </row>
    <row r="120" s="2" customFormat="1" ht="16.5" customHeight="1">
      <c r="A120" s="36"/>
      <c r="B120" s="37"/>
      <c r="C120" s="208" t="s">
        <v>286</v>
      </c>
      <c r="D120" s="208" t="s">
        <v>121</v>
      </c>
      <c r="E120" s="209" t="s">
        <v>447</v>
      </c>
      <c r="F120" s="210" t="s">
        <v>448</v>
      </c>
      <c r="G120" s="211" t="s">
        <v>124</v>
      </c>
      <c r="H120" s="212">
        <v>21</v>
      </c>
      <c r="I120" s="213"/>
      <c r="J120" s="214">
        <f>ROUND(I120*H120,2)</f>
        <v>0</v>
      </c>
      <c r="K120" s="210" t="s">
        <v>1</v>
      </c>
      <c r="L120" s="42"/>
      <c r="M120" s="215" t="s">
        <v>1</v>
      </c>
      <c r="N120" s="216" t="s">
        <v>38</v>
      </c>
      <c r="O120" s="89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19" t="s">
        <v>125</v>
      </c>
      <c r="AT120" s="219" t="s">
        <v>121</v>
      </c>
      <c r="AU120" s="219" t="s">
        <v>80</v>
      </c>
      <c r="AY120" s="15" t="s">
        <v>119</v>
      </c>
      <c r="BE120" s="220">
        <f>IF(N120="základní",J120,0)</f>
        <v>0</v>
      </c>
      <c r="BF120" s="220">
        <f>IF(N120="snížená",J120,0)</f>
        <v>0</v>
      </c>
      <c r="BG120" s="220">
        <f>IF(N120="zákl. přenesená",J120,0)</f>
        <v>0</v>
      </c>
      <c r="BH120" s="220">
        <f>IF(N120="sníž. přenesená",J120,0)</f>
        <v>0</v>
      </c>
      <c r="BI120" s="220">
        <f>IF(N120="nulová",J120,0)</f>
        <v>0</v>
      </c>
      <c r="BJ120" s="15" t="s">
        <v>80</v>
      </c>
      <c r="BK120" s="220">
        <f>ROUND(I120*H120,2)</f>
        <v>0</v>
      </c>
      <c r="BL120" s="15" t="s">
        <v>125</v>
      </c>
      <c r="BM120" s="219" t="s">
        <v>82</v>
      </c>
    </row>
    <row r="121" s="12" customFormat="1">
      <c r="A121" s="12"/>
      <c r="B121" s="221"/>
      <c r="C121" s="222"/>
      <c r="D121" s="223" t="s">
        <v>130</v>
      </c>
      <c r="E121" s="224" t="s">
        <v>1</v>
      </c>
      <c r="F121" s="225" t="s">
        <v>449</v>
      </c>
      <c r="G121" s="222"/>
      <c r="H121" s="226">
        <v>21</v>
      </c>
      <c r="I121" s="227"/>
      <c r="J121" s="222"/>
      <c r="K121" s="222"/>
      <c r="L121" s="228"/>
      <c r="M121" s="229"/>
      <c r="N121" s="230"/>
      <c r="O121" s="230"/>
      <c r="P121" s="230"/>
      <c r="Q121" s="230"/>
      <c r="R121" s="230"/>
      <c r="S121" s="230"/>
      <c r="T121" s="231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T121" s="232" t="s">
        <v>130</v>
      </c>
      <c r="AU121" s="232" t="s">
        <v>80</v>
      </c>
      <c r="AV121" s="12" t="s">
        <v>82</v>
      </c>
      <c r="AW121" s="12" t="s">
        <v>30</v>
      </c>
      <c r="AX121" s="12" t="s">
        <v>80</v>
      </c>
      <c r="AY121" s="232" t="s">
        <v>119</v>
      </c>
    </row>
    <row r="122" s="11" customFormat="1" ht="25.92" customHeight="1">
      <c r="A122" s="11"/>
      <c r="B122" s="194"/>
      <c r="C122" s="195"/>
      <c r="D122" s="196" t="s">
        <v>72</v>
      </c>
      <c r="E122" s="197" t="s">
        <v>310</v>
      </c>
      <c r="F122" s="197" t="s">
        <v>311</v>
      </c>
      <c r="G122" s="195"/>
      <c r="H122" s="195"/>
      <c r="I122" s="198"/>
      <c r="J122" s="199">
        <f>BK122</f>
        <v>0</v>
      </c>
      <c r="K122" s="195"/>
      <c r="L122" s="200"/>
      <c r="M122" s="201"/>
      <c r="N122" s="202"/>
      <c r="O122" s="202"/>
      <c r="P122" s="203">
        <f>P123</f>
        <v>0</v>
      </c>
      <c r="Q122" s="202"/>
      <c r="R122" s="203">
        <f>R123</f>
        <v>0</v>
      </c>
      <c r="S122" s="202"/>
      <c r="T122" s="204">
        <f>T123</f>
        <v>0</v>
      </c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R122" s="205" t="s">
        <v>80</v>
      </c>
      <c r="AT122" s="206" t="s">
        <v>72</v>
      </c>
      <c r="AU122" s="206" t="s">
        <v>73</v>
      </c>
      <c r="AY122" s="205" t="s">
        <v>119</v>
      </c>
      <c r="BK122" s="207">
        <f>BK123</f>
        <v>0</v>
      </c>
    </row>
    <row r="123" s="2" customFormat="1" ht="16.5" customHeight="1">
      <c r="A123" s="36"/>
      <c r="B123" s="37"/>
      <c r="C123" s="208" t="s">
        <v>450</v>
      </c>
      <c r="D123" s="208" t="s">
        <v>121</v>
      </c>
      <c r="E123" s="209" t="s">
        <v>451</v>
      </c>
      <c r="F123" s="210" t="s">
        <v>452</v>
      </c>
      <c r="G123" s="211" t="s">
        <v>248</v>
      </c>
      <c r="H123" s="212">
        <v>42</v>
      </c>
      <c r="I123" s="213"/>
      <c r="J123" s="214">
        <f>ROUND(I123*H123,2)</f>
        <v>0</v>
      </c>
      <c r="K123" s="210" t="s">
        <v>1</v>
      </c>
      <c r="L123" s="42"/>
      <c r="M123" s="255" t="s">
        <v>1</v>
      </c>
      <c r="N123" s="256" t="s">
        <v>38</v>
      </c>
      <c r="O123" s="257"/>
      <c r="P123" s="258">
        <f>O123*H123</f>
        <v>0</v>
      </c>
      <c r="Q123" s="258">
        <v>0</v>
      </c>
      <c r="R123" s="258">
        <f>Q123*H123</f>
        <v>0</v>
      </c>
      <c r="S123" s="258">
        <v>0</v>
      </c>
      <c r="T123" s="259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19" t="s">
        <v>125</v>
      </c>
      <c r="AT123" s="219" t="s">
        <v>121</v>
      </c>
      <c r="AU123" s="219" t="s">
        <v>80</v>
      </c>
      <c r="AY123" s="15" t="s">
        <v>119</v>
      </c>
      <c r="BE123" s="220">
        <f>IF(N123="základní",J123,0)</f>
        <v>0</v>
      </c>
      <c r="BF123" s="220">
        <f>IF(N123="snížená",J123,0)</f>
        <v>0</v>
      </c>
      <c r="BG123" s="220">
        <f>IF(N123="zákl. přenesená",J123,0)</f>
        <v>0</v>
      </c>
      <c r="BH123" s="220">
        <f>IF(N123="sníž. přenesená",J123,0)</f>
        <v>0</v>
      </c>
      <c r="BI123" s="220">
        <f>IF(N123="nulová",J123,0)</f>
        <v>0</v>
      </c>
      <c r="BJ123" s="15" t="s">
        <v>80</v>
      </c>
      <c r="BK123" s="220">
        <f>ROUND(I123*H123,2)</f>
        <v>0</v>
      </c>
      <c r="BL123" s="15" t="s">
        <v>125</v>
      </c>
      <c r="BM123" s="219" t="s">
        <v>125</v>
      </c>
    </row>
    <row r="124" s="2" customFormat="1" ht="6.96" customHeight="1">
      <c r="A124" s="36"/>
      <c r="B124" s="64"/>
      <c r="C124" s="65"/>
      <c r="D124" s="65"/>
      <c r="E124" s="65"/>
      <c r="F124" s="65"/>
      <c r="G124" s="65"/>
      <c r="H124" s="65"/>
      <c r="I124" s="65"/>
      <c r="J124" s="65"/>
      <c r="K124" s="65"/>
      <c r="L124" s="42"/>
      <c r="M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</row>
  </sheetData>
  <sheetProtection sheet="1" autoFilter="0" formatColumns="0" formatRows="0" objects="1" scenarios="1" spinCount="100000" saltValue="xm05dvq68j6CV9vv0q/CojwtVM4MGVSqZZVVC37Ac3nnceAnZulGxa18wgqlmYd59edqRbgrMzeq+BJuCquXHA==" hashValue="5tZJKYkmwROVdpnOiHxdZjjRTZLeGTbVMs/fW4CLZ6gV4Yo+g4qs4dwbsargYGEAtLOhlAUmDIAfLRIK7QUfYg==" algorithmName="SHA-512" password="CC35"/>
  <autoFilter ref="C117:K12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ZDENICKA_HLAVNI\Zdenicka</dc:creator>
  <cp:lastModifiedBy>ZDENICKA_HLAVNI\Zdenicka</cp:lastModifiedBy>
  <dcterms:created xsi:type="dcterms:W3CDTF">2021-01-26T14:14:01Z</dcterms:created>
  <dcterms:modified xsi:type="dcterms:W3CDTF">2021-01-26T14:14:06Z</dcterms:modified>
</cp:coreProperties>
</file>