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redova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" sheetId="3" r:id="rId3"/>
    <sheet name="SO 102" sheetId="4" r:id="rId4"/>
  </sheets>
  <definedNames/>
  <calcPr/>
  <webPublishing/>
</workbook>
</file>

<file path=xl/sharedStrings.xml><?xml version="1.0" encoding="utf-8"?>
<sst xmlns="http://schemas.openxmlformats.org/spreadsheetml/2006/main" count="1098" uniqueCount="431">
  <si>
    <t>Soupis objektů s DPH</t>
  </si>
  <si>
    <t>Stavba:20-190-2-000 - KARLOVY VARY, ULICE VÝCHODNÍ - ROZŠÍŘENÍ PARKOVIŠTĚ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</si>
  <si>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</si>
  <si>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</si>
  <si>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</si>
  <si>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</si>
  <si>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</si>
  <si>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</si>
  <si>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</si>
  <si>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</si>
  <si>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</si>
  <si>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</si>
  <si>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</si>
  <si>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</si>
  <si>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Pragoprojekt</t>
  </si>
  <si>
    <t>Příloha k formuláři pro ocenění nabídky</t>
  </si>
  <si>
    <t>Stavba</t>
  </si>
  <si>
    <t>číslo a název SO</t>
  </si>
  <si>
    <t>číslo a název rozpočtu:</t>
  </si>
  <si>
    <t>20-190-2-000</t>
  </si>
  <si>
    <t>KARLOVY VARY, ULICE VÝCHODNÍ - ROZŠÍŘENÍ PARKOVIŠTĚ</t>
  </si>
  <si>
    <t>SO 001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</si>
  <si>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</si>
  <si>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</si>
  <si>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</si>
  <si>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</si>
  <si>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</si>
  <si>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</si>
  <si>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</si>
  <si>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</si>
  <si>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</si>
  <si>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</si>
  <si>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</si>
  <si>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</si>
  <si>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</si>
  <si>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</si>
  <si>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</si>
  <si>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</si>
  <si>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</si>
  <si>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</si>
  <si>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</si>
  <si>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</si>
  <si>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</si>
  <si>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</si>
  <si>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</si>
  <si>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2021_OTSKP</t>
  </si>
  <si>
    <t>02911</t>
  </si>
  <si>
    <t>a</t>
  </si>
  <si>
    <t>OSTATNÍ POŽADAVKY - GEODETICKÉ ZAMĚŘENÍ
Vytyčení stavby a stávajících inženýrských sítí</t>
  </si>
  <si>
    <t xml:space="preserve">KPL       </t>
  </si>
  <si>
    <t>zahrnuje veškeré náklady spojené s objednatelem požadovanými pracemi</t>
  </si>
  <si>
    <t>02940</t>
  </si>
  <si>
    <t/>
  </si>
  <si>
    <t>OSTATNÍ POŽADAVKY - VYPRACOVÁNÍ DOKUMENTACE
Dokumentace skutečného provedení stavby</t>
  </si>
  <si>
    <t>02943</t>
  </si>
  <si>
    <t>OSTATNÍ POŽADAVKY - VYPRACOVÁNÍ RDS</t>
  </si>
  <si>
    <t>02990</t>
  </si>
  <si>
    <t>OSTATNÍ POŽADAVKY - INFORMAČNÍ TABULE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</si>
  <si>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</si>
  <si>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</si>
  <si>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</si>
  <si>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</si>
  <si>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</si>
  <si>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</si>
  <si>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</si>
  <si>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</si>
  <si>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</si>
  <si>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</si>
  <si>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</si>
  <si>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SO 101</t>
  </si>
  <si>
    <t>Rozšíření stávající vozovky</t>
  </si>
  <si>
    <t>014101</t>
  </si>
  <si>
    <t>zem</t>
  </si>
  <si>
    <t>POPLATKY ZA SKLÁDKU</t>
  </si>
  <si>
    <t xml:space="preserve">M3        </t>
  </si>
  <si>
    <t>m3 z pol. 17120:   323,14=323,140 [A]</t>
  </si>
  <si>
    <t>zahrnuje veškeré poplatky provozovateli skládky související s uložením odpadu na skládce.</t>
  </si>
  <si>
    <t>014102</t>
  </si>
  <si>
    <t>asf</t>
  </si>
  <si>
    <t>POPLATKY ZA SKLÁDKU
STMELENÉ VRSTVY- přepočtový koeficient 2,4 t/m3 dle OTSKP (doporučené objemové hmotnosti vybouraných hmot)</t>
  </si>
  <si>
    <t xml:space="preserve">T         </t>
  </si>
  <si>
    <t xml:space="preserve">stmelené vrstvy, z pol. 113338:   16,82m3*2,4t/m3=40,368 [A]  </t>
  </si>
  <si>
    <t>bet</t>
  </si>
  <si>
    <t>POPLATKY ZA SKLÁDKU
PROSTÝ BETON - přepočtový koeficient 2,3 t/m3 dle OTSKP (doporučené objemové hmotnosti vybouraných hmot)</t>
  </si>
  <si>
    <t xml:space="preserve">beton. obrubníky z pol.č. 11352:   5,0m*0,230t/m=1,150 [A]
beton. k-ce z pol. 966158:   6,5m3*2,3t/m3=14,950 [B]
propustky z pol. 966345:   31m*0,753t/m=23,343 [C]
Celkem: A+B+C=39,443 [D]
   </t>
  </si>
  <si>
    <t>kam</t>
  </si>
  <si>
    <t>POPLATKY ZA SKLÁDKU
NESTMELENÉ VRSTVY (kamenivo)- přepočtový koeficient 2,0 t/m3 dle OTSKP (doporučené objemové hmotnosti vybouraných hmot)</t>
  </si>
  <si>
    <t xml:space="preserve">m3 z pol.č. 113328:  20,894*2,0=41,788 [A]   </t>
  </si>
  <si>
    <t>014211</t>
  </si>
  <si>
    <t>POPLATKY ZA ZEMNÍK - ORNICE
nákup a dovoz ornice pro ohumusování</t>
  </si>
  <si>
    <t>ornice pro ohumusování:   116,7*0,15=17,505 [A]</t>
  </si>
  <si>
    <t>zahrnuje veškeré poplatky majiteli zemníku související s nákupem zeminy (nikoliv s otvírkou zemníku)</t>
  </si>
  <si>
    <t>Zemní práce</t>
  </si>
  <si>
    <t>112218</t>
  </si>
  <si>
    <t>ODSTRANĚNÍ PAŘEZŮ D DO 0,5M, ODVOZ DO 20KM</t>
  </si>
  <si>
    <t xml:space="preserve">KUS       </t>
  </si>
  <si>
    <t>stáv. pařezy:   2=2,000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</si>
  <si>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
Položka zahrnuje zejména:
- vytrhání nebo vykopání pařezů
- veškeré zemní práce spojené s odstraněním pařezů
- dopravu a uložení pařezů, případně další práce s nimi dle pokynů zadávací dokumentace
- zásyp jam po pařezech.</t>
  </si>
  <si>
    <t>112238</t>
  </si>
  <si>
    <t>ODSTRANĚNÍ PAŘEZŮ D PŘES 0,9M, ODVOZ DO 20KM</t>
  </si>
  <si>
    <t>stáv. pařezy:   3=3,000 [A]</t>
  </si>
  <si>
    <t>11332</t>
  </si>
  <si>
    <t>ODSTRANĚNÍ PODKLADŮ ZPEVNĚNÝCH PLOCH Z KAMENIVA NESTMELENÉHO
s ponecháním na místě pro zpětné použití</t>
  </si>
  <si>
    <t>použití pro násyp a dosyp krajnic a zásyp:   6,0+20,0+6.93=32,930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</si>
  <si>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</si>
  <si>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</si>
  <si>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
na skládku</t>
  </si>
  <si>
    <t>v místě plné k-ce voz.:   168,2m2*0,32=53,824 [A]
odpočet potřeby N a Nd a Z z pol. 11332:   -32,93=-32,930 [B]
Celkem: A+B=20,894 [C]</t>
  </si>
  <si>
    <t>113338</t>
  </si>
  <si>
    <t>ODSTRAN PODKL ZPEVNĚNÝCH PLOCH S ASFALT POJIVEM, ODVOZ DO 20KM
na skládku</t>
  </si>
  <si>
    <t>v místě plné k-ce voz.:   168,2m2*0,1=16,820 [A]</t>
  </si>
  <si>
    <t>11352</t>
  </si>
  <si>
    <t>ODSTRANĚNÍ CHODNÍKOVÝCH A SILNIČNÍCH OBRUBNÍKŮ BETONOVÝCH
odvoz na skládku</t>
  </si>
  <si>
    <t xml:space="preserve">M         </t>
  </si>
  <si>
    <t>stáv. beton. obrubník:   5=5,000 [A]</t>
  </si>
  <si>
    <t>113534</t>
  </si>
  <si>
    <t>ODSTRANĚNÍ CHODNÍKOVÝCH KAMENNÝCH OBRUBNÍKŮ, ODVOZ DO 5KM
na skládku města</t>
  </si>
  <si>
    <t>stáv. kamen. obrubník:   10=10,000 [A]</t>
  </si>
  <si>
    <t>11372</t>
  </si>
  <si>
    <t>FRÉZOVÁNÍ ZPEVNĚNÝCH PLOCH ASFALTOVÝCH
povinný odkup zhotovitelem</t>
  </si>
  <si>
    <t xml:space="preserve">stávající vozovka v tl. 0,1 m:   1450*0,1=145,000 [A]
dodatečné frézování v prům. tl. 0,05 m na 50% plochy:   725*0,05=36,250 [B]
Celkem: A+B=181,250 [C]   </t>
  </si>
  <si>
    <t>123738</t>
  </si>
  <si>
    <t>ODKOP PRO SPOD STAVBU SILNIC A ŽELEZNIC TŘ. I, ODVOZ DO 20KM
na skládku
nevhodná zemina</t>
  </si>
  <si>
    <t>nevhodný odkop:   313,7=313,700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</si>
  <si>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</si>
  <si>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129945</t>
  </si>
  <si>
    <t>ČIŠTĚNÍ POTRUBÍ DN DO 300MM
včetně odvozu a uložení na skládku s poplatkem za uložení</t>
  </si>
  <si>
    <t>stáv. propustek DN300:   11=11,000 [A]</t>
  </si>
  <si>
    <t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</si>
  <si>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132738</t>
  </si>
  <si>
    <t>HLOUBENÍ RÝH ŠÍŘ DO 2M PAŽ I NEPAŽ TŘ. I, ODVOZ DO 20KM
na skládku</t>
  </si>
  <si>
    <t>výkop pro přípojky a UV:
1,5*1,1*1,2*2+1,4*1,4*1,5*2=9,840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</si>
  <si>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</si>
  <si>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17110</t>
  </si>
  <si>
    <t>ULOŽENÍ SYPANINY DO NÁSYPŮ SE ZHUTNĚNÍM</t>
  </si>
  <si>
    <t>násyp :   6,0=6,000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</si>
  <si>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</si>
  <si>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17120</t>
  </si>
  <si>
    <t>ULOŽENÍ SYPANINY DO NÁSYPŮ A NA SKLÁDKY BEZ ZHUTNĚNÍ</t>
  </si>
  <si>
    <t>uložení nevhod.výkopu na skládku
m3 z pol. 123738:   313,3=313,300 [A]
m3 z pol. 132738:   9,84=9,840 [B]
Celkem: A+B=323,140 [C]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</si>
  <si>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</si>
  <si>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</si>
  <si>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
materiál vhodný pro aktivní zónu</t>
  </si>
  <si>
    <t>AZ v tl. 0,5 m:   349,2m2*0,5=174,600 [A]</t>
  </si>
  <si>
    <t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</si>
  <si>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</si>
  <si>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</si>
  <si>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dosypávka krajnic:   20,0=20,000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</si>
  <si>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</si>
  <si>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</si>
  <si>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</si>
  <si>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přípojka + UV:   
1,5*1,1*1,2*2-1,5*1,1*(0,1+0,225+0,3)*2+1,4*1,4*1,5*2-3,14*0,3*0,3*1,5*2=6,930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</si>
  <si>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</si>
  <si>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</si>
  <si>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</si>
  <si>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přípojky:   1,5*1,1*(0,225+0,3)*2=1,733 [A]
odpočet potrubí:   -3,14*0,112*0,112*1,5*2=-0,118 [B]
Celkem: A+B=1,615 [C]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</si>
  <si>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</si>
  <si>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18110</t>
  </si>
  <si>
    <t>ÚPRAVA PLÁNĚ SE ZHUTNĚNÍM V HORNINĚ TŘ. I</t>
  </si>
  <si>
    <t xml:space="preserve">M2        </t>
  </si>
  <si>
    <t>ÚP:   428,8=428,800 [A]</t>
  </si>
  <si>
    <t>položka zahrnuje úpravu pláně včetně vyrovnání výškových rozdílů. Míru zhutnění určuje projekt.</t>
  </si>
  <si>
    <t>18222</t>
  </si>
  <si>
    <t>ROZPROSTŘENÍ ORNICE VE SVAHU V TL DO 0,15M</t>
  </si>
  <si>
    <t>ohumusování:   116,7=116,700 [A]</t>
  </si>
  <si>
    <t>položka zahrnuje:
nutné přemístění ornice z dočasných skládek vzdálených do 50m
rozprostření ornice v předepsané tloušťce ve svahu přes 1:5</t>
  </si>
  <si>
    <t>18241</t>
  </si>
  <si>
    <t>ZALOŽENÍ TRÁVNÍKU RUČNÍM VÝSEVEM</t>
  </si>
  <si>
    <t>plocha ohumusování:   116,7=116,700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</si>
  <si>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</si>
  <si>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</si>
  <si>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</si>
  <si>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m2 z pol. 18241:   116,7=116,700 [A]</t>
  </si>
  <si>
    <t>Zahrnuje pokosení se shrabáním, naložení shrabků na dopravní prostředek, s odvozem a se složením, to vše bez ohledu na sklon terénu
zahrnuje nutné zalití a hnojení</t>
  </si>
  <si>
    <t>18351</t>
  </si>
  <si>
    <t>CHEMICKÉ ODPLEVELENÍ</t>
  </si>
  <si>
    <t>položka zahrnuje celoplošný postřik a chemickou likvidace nežádoucích rostlin nebo jejích částí a zabránění jejich dalšímu růstu na urovnaném volném terénu</t>
  </si>
  <si>
    <t>18481</t>
  </si>
  <si>
    <t>OCHRANA STROMŮ BEDNĚNÍM</t>
  </si>
  <si>
    <t>ochrana stáv. stromů během stavby, odhad 4,5m2/strom:   4,5*13=58,500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</si>
  <si>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</si>
  <si>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</si>
  <si>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21265</t>
  </si>
  <si>
    <t>TRATIVODY KOMPLET Z TRUB Z PLAST HMOT DN DO 300MM
DN 250</t>
  </si>
  <si>
    <t>dl. trativodu mimo horkovod:   170-22=148,000 [A]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</si>
  <si>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</si>
  <si>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Vodorovné konstrukce</t>
  </si>
  <si>
    <t>451314</t>
  </si>
  <si>
    <t>PODKLADNÍ A VÝPLŇOVÉ VRSTVY Z PROSTÉHO BETONU C25/30</t>
  </si>
  <si>
    <t>podklad dlažby u UV:   1,2m2*0,1=0,120 [A]
výsprava říms propustku v km 0,233, odhad:   3m3=3,000 [B]   pouze dle rozhodnutí TDI
Celkem: A+B=3,120 [C]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</si>
  <si>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</si>
  <si>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45157</t>
  </si>
  <si>
    <t>PODKLADNÍ A VÝPLŇOVÉ VRSTVY Z KAMENIVA TĚŽENÉHO</t>
  </si>
  <si>
    <t>lože přípojek UV:   1,5*1,1*0,1*2=0,330 [A]</t>
  </si>
  <si>
    <t>položka zahrnuje dodávku předepsaného kameniva, mimostaveništní a vnitrostaveništní dopravu a jeho uložení
není-li v zadávací dokumentaci uvedeno jinak, jedná se o nakupovaný materiál</t>
  </si>
  <si>
    <t>465512</t>
  </si>
  <si>
    <t>DLAŽBY Z LOMOVÉHO KAMENE NA MC</t>
  </si>
  <si>
    <t>dlažba u UV:   1,2m2*0,2=0,240 [A]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</si>
  <si>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</si>
  <si>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Komunikace</t>
  </si>
  <si>
    <t>56140</t>
  </si>
  <si>
    <t>KAMENIVO ZPEVNĚNÉ CEMENTEM</t>
  </si>
  <si>
    <t>použití u obrubníků:   1,0=1,000 [A]</t>
  </si>
  <si>
    <t>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</t>
  </si>
  <si>
    <t>56330</t>
  </si>
  <si>
    <t>VOZOVKOVÉ VRSTVY ZE ŠTĚRKODRTI
ŠDa 0/32 Ge</t>
  </si>
  <si>
    <t>k-ce voz. v místě rozšíření v km 0,030 - 0,231, m2 x m:
512,3*0,25+422,2*0,17=199,849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</si>
  <si>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</si>
  <si>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56933</t>
  </si>
  <si>
    <t>ZPEVNĚNÍ KRAJNIC ZE ŠTĚRKODRTI TL. DO 150MM</t>
  </si>
  <si>
    <t>krajnice:   24,4/0,15=162,667 [A]</t>
  </si>
  <si>
    <t>- dodání kameniva předepsané kvality a zrnitosti
- rozprostření a zhutnění vrstvy v předepsané tloušťce
- zřízení vrstvy bez rozlišení šířky, pokládání vrstvy po etapách</t>
  </si>
  <si>
    <t>572123</t>
  </si>
  <si>
    <t>INFILTRAČNÍ POSTŘIK Z EMULZE DO 1,0KG/M2
PI-C, 0,80 kg/m2</t>
  </si>
  <si>
    <t>k-ce voz. 
v místě rozšíření km 0,030 - 0,231:  52=52,000 [A]
v km 0,000 - 0,045 a 0,218 - 0,240, na 50% plochy:   481,5*0,5=240,750 [B]
v km 0,045 - 0,218 + na 50% plochy:   1218+609=1 827,000 [C]
Celkem: A+B+C=2 119,750 [D]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</si>
  <si>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</si>
  <si>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</si>
  <si>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
PS - CP, 0,35 kg/m2</t>
  </si>
  <si>
    <t xml:space="preserve">k-ce voz.  
v km 0,000 - 0,045 a 0,218 - 0,240 vč. v místě rozšíření: 481,5+469,5=951,000 [A]
v km 0,045 - 0,218 vč. v místě rozšíření:   1218+1191=2 409,000 [B]
Celkem: A+B=3 360,000 [C]   </t>
  </si>
  <si>
    <t>574B34</t>
  </si>
  <si>
    <t>ASFALTOVÝ BETON PRO OBRUSNÉ VRSTVY MODIFIK ACO 11+, 11S TL. 40MM
ACO 11+  PMB 25/55-60</t>
  </si>
  <si>
    <t>k-ce voz.  
v km 0,000 - 0,045 a 0,218 - 0,240 vč. v místě rozšíření: 459=459,000 [A]
v km 0,045 - 0,218 vč. v místě rozšíření:   1165=1 165,000 [B]
Celkem: A+B=1 624,000 [C]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</si>
  <si>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</si>
  <si>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574D56</t>
  </si>
  <si>
    <t>ASFALTOVÝ BETON PRO LOŽNÍ VRSTVY MODIFIK ACL 16+, 16S TL. 60MM
ACL 16+  PMB 25/55 - 60</t>
  </si>
  <si>
    <t>k-ce voz.  
v km 0,000 - 0,045 a 0,218 - 0,240 vč. v místě rozšíření: 469,5=469,500 [A]
v km 0,045 - 0,218 vč. v místě rozšíření:   1191=1 191,000 [B]
Celkem: A+B=1 660,500 [C]</t>
  </si>
  <si>
    <t>574E46</t>
  </si>
  <si>
    <t>ASFALTOVÝ BETON PRO PODKLADNÍ VRSTVY ACP 16+, 16S TL. 50MM
ACP 16+  50/70</t>
  </si>
  <si>
    <t xml:space="preserve">k-ce voz. 
v místě rozšíření km 0,030 - 0,231:   52=52,000 [A]
v km 0,000 - 0,045 a 0,218 - 0,240, na 50% plochy:  481,5*0,5=240,750 [B]
v km 0,045 - 0,218 + na 50% plochy:   1218+609=1 827,000 [C]
Celkem: A+B+C=2 119,750 [D]
</t>
  </si>
  <si>
    <t>57621</t>
  </si>
  <si>
    <t>POSYP KAMENIVEM DRCENÝM 5KG/M2
kamenivo drcené fr. 2/4 v množství 3,0 kg/m2</t>
  </si>
  <si>
    <t>- dodání kameniva předepsané kvality a zrnitosti
- posyp předepsaným množstvím</t>
  </si>
  <si>
    <t xml:space="preserve">Potrubí    </t>
  </si>
  <si>
    <t>86645</t>
  </si>
  <si>
    <t>CHRÁNIČKY Z TRUB OCELOVÝCH DN DO 300MM</t>
  </si>
  <si>
    <t>chránička potrubí v horkovodu, provedení dle TZ:   22=22,000 [A]</t>
  </si>
  <si>
    <t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
- opláštění dle dokumentace a nutné opravy opláštění při jeho poškození</t>
  </si>
  <si>
    <t>87445</t>
  </si>
  <si>
    <t>POTRUBÍ Z TRUB PLASTOVÝCH ODPADNÍCH DN DO 300MM
PP DN250</t>
  </si>
  <si>
    <t>potrubí v horkovodu:   22=22,000 [A]
2 x přípojka UV:   2*1,5=3,000 [B]
Celkem: A+B=25,000 [C]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</si>
  <si>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</si>
  <si>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895112</t>
  </si>
  <si>
    <t>DRENÁŽNÍ ŠACHTICE NORMÁLNÍ Z BETON DÍLCŮ ŠN 80</t>
  </si>
  <si>
    <t>drenáž. šachtice:  9=9,000 [A]</t>
  </si>
  <si>
    <t>položka zahrnuje:
- poklopy s rámem předepsaného materiálu a tvaru
- dodání a osazení předepsaných skruží  požadovaného  tvaru  a  vlastností,  jejich  skladování,  dopravu  vnitrostaveništní i mimostaveništní
- výplň, těsnění a tmelení spár a spojů,
- očištění a ošetření úložných ploch
- předepsané podkladní konstrukce</t>
  </si>
  <si>
    <t>89712</t>
  </si>
  <si>
    <t>VPUSŤ KANALIZAČNÍ ULIČNÍ KOMPLETNÍ Z BETONOVÝCH DÍLCŮ</t>
  </si>
  <si>
    <t>UV:   2=2,000 [A]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</si>
  <si>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</si>
  <si>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Potrubí</t>
  </si>
  <si>
    <t>Ostatní konstrukce a práce</t>
  </si>
  <si>
    <t>9112A1</t>
  </si>
  <si>
    <t>ZÁBRADLÍ MOSTNÍ S VODOR MADLY - DODÁVKA A MONTÁŽ</t>
  </si>
  <si>
    <t>nové ocel. dvoumadlové zábradlí v. 1,1 m, u propustku:   3,0*2=6,000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</si>
  <si>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</si>
  <si>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9112A3</t>
  </si>
  <si>
    <t>ZÁBRADLÍ MOSTNÍ S VODOR MADLY - DEMONTÁŽ S PŘESUNEM
odvoz do šrotu</t>
  </si>
  <si>
    <t>stáv. zábradlí u propustku:   3,0*2=6,000 [A]</t>
  </si>
  <si>
    <t>položka zahrnuje:
- demontáž a odstranění zařízení
- jeho odvoz na předepsané místo</t>
  </si>
  <si>
    <t>91228</t>
  </si>
  <si>
    <t>SMĚROVÉ SLOUPKY Z PLAST HMOT VČETNĚ ODRAZNÉHO PÁSKU</t>
  </si>
  <si>
    <t>položka zahrnuje:
- dodání a osazení sloupku včetně nutných zemních prací
- vnitrostaveništní a mimostaveništní doprava
- odrazky plastové nebo z retroreflexní fólie</t>
  </si>
  <si>
    <t>914132</t>
  </si>
  <si>
    <t>DOPRAVNÍ ZNAČKY ZÁKLADNÍ VELIKOSTI OCELOVÉ FÓLIE TŘ 2 - MONTÁŽ S PŘEMÍSTĚNÍM</t>
  </si>
  <si>
    <t>přemístění stáv. DZ:   2=2,000 [A]</t>
  </si>
  <si>
    <t>položka zahrnuje:
- dopravu demontované značky z dočasné skládky
- osazení a montáž značky na místě určeném projektem
- nutnou opravu poškozených částí
nezahrnuje dodávku značky</t>
  </si>
  <si>
    <t>914133</t>
  </si>
  <si>
    <t>DOPRAVNÍ ZNAČKY ZÁKLADNÍ VELIKOSTI OCELOVÉ FÓLIE TŘ 2 - DEMONTÁŽ</t>
  </si>
  <si>
    <t>demontáž stáv. DZ:   2=2,000 [A]</t>
  </si>
  <si>
    <t>Položka zahrnuje odstranění, demontáž a odklizení materiálu s odvozem na předepsané místo</t>
  </si>
  <si>
    <t>914922</t>
  </si>
  <si>
    <t>SLOUPKY A STOJKY DZ Z OCEL TRUBEK DO PATKY MONTÁŽ S PŘESUNEM</t>
  </si>
  <si>
    <t>přemístění sloupků stáv. DZ:   2=2,000 [A]</t>
  </si>
  <si>
    <t>položka zahrnuje:
- dopravu demontovaného zařízení z dočasné skládky
- osazení a montáž zařízení na místě určeném projektem
- nutnou opravu poškozených částí
nezahrnuje dodávku sloupku, stojky a upevňovacího zařízení</t>
  </si>
  <si>
    <t>914923</t>
  </si>
  <si>
    <t>SLOUPKY A STOJKY DZ Z OCEL TRUBEK DO PATKY DEMONTÁŽ</t>
  </si>
  <si>
    <t>demontáž sloupků stáv. DZ:   2=2,000 [A]</t>
  </si>
  <si>
    <t>915111</t>
  </si>
  <si>
    <t>VODOROVNÉ DOPRAVNÍ ZNAČENÍ BARVOU HLADKÉ - DODÁVKA A POKLÁDKA</t>
  </si>
  <si>
    <t>V4/0,25:   480*0,25=120,000 [A]
V2b/0,125:   240/2*0,125=15,000 [B]
2 x přechod pro chodce:   20*0,5*2=20,000 [C]
Celkem: A+B+C=155,000 [D]</t>
  </si>
  <si>
    <t>položka zahrnuje:
- dodání a pokládku nátěrového materiálu (měří se pouze natíraná plocha)
- předznačení a reflexní úpravu</t>
  </si>
  <si>
    <t>915211</t>
  </si>
  <si>
    <t>VODOROVNÉ DOPRAVNÍ ZNAČENÍ PLASTEM HLADKÉ - DODÁVKA A POKLÁDKA</t>
  </si>
  <si>
    <t>výměra z pol. 915111:   155=155,000 [A]</t>
  </si>
  <si>
    <t>917224</t>
  </si>
  <si>
    <t>SILNIČNÍ A CHODNÍKOVÉ OBRUBY Z BETONOVÝCH OBRUBNÍKŮ ŠÍŘ 150MM</t>
  </si>
  <si>
    <t>obrubník přímý 150/250:   7=7,000 [A]
obrubník nájezdový 150/150:   5=5,000 [B]
obrubník přechodový:    2=2,000 [C]
Celkem: A+B+C=14,000 [D]</t>
  </si>
  <si>
    <t>Položka zahrnuje:
dodání a pokládku betonových obrubníků o rozměrech předepsaných zadávací dokumentací
betonové lože i boční betonovou opěrku.</t>
  </si>
  <si>
    <t>919111</t>
  </si>
  <si>
    <t>ŘEZÁNÍ ASFALTOVÉHO KRYTU VOZOVEK TL DO 50MM</t>
  </si>
  <si>
    <t>podél obrubníku:   14=14,000 [A]</t>
  </si>
  <si>
    <t>položka zahrnuje řezání vozovkové vrstvy v předepsané tloušťce, včetně spotřeby vody</t>
  </si>
  <si>
    <t>919112</t>
  </si>
  <si>
    <t>ŘEZÁNÍ ASFALTOVÉHO KRYTU VOZOVEK TL DO 100MM</t>
  </si>
  <si>
    <t>919114</t>
  </si>
  <si>
    <t>ŘEZÁNÍ ASFALTOVÉHO KRYTU VOZOVEK TL DO 200MM</t>
  </si>
  <si>
    <t>931324</t>
  </si>
  <si>
    <t>TĚSNĚNÍ DILATAČ SPAR ASF ZÁLIVKOU MODIFIK PRŮŘ DO 400MM2</t>
  </si>
  <si>
    <t>podél obrubníků:   14=14,000 [A]</t>
  </si>
  <si>
    <t>položka zahrnuje dodávku a osazení předepsaného materiálu, očištění ploch spáry před úpravou, očištění okolí spáry po úpravě
nezahrnuje těsnící profil</t>
  </si>
  <si>
    <t>931325</t>
  </si>
  <si>
    <t>TĚSNĚNÍ DILATAČ SPAR ASF ZÁLIVKOU MODIFIK PRŮŘ DO 600MM2</t>
  </si>
  <si>
    <t>pracovní spáry a podélná:   299,7=299,700 [A]
podél obrubníků:   60,5=60,500 [B]
Celkem: A+B=360,200 [C]</t>
  </si>
  <si>
    <t>966158</t>
  </si>
  <si>
    <t>BOURÁNÍ KONSTRUKCÍ Z PROST BETONU S ODVOZEM DO 20KM</t>
  </si>
  <si>
    <t>odstranění betonu ve vozovce:   5,0=5,000 [A]
odstranění odvodňovacího žlabu:   12*0,25*0,5=1,500 [B]
Celkem: A+B=6,500 [C]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</si>
  <si>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</si>
  <si>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966345</t>
  </si>
  <si>
    <t>BOURÁNÍ PROPUSTŮ Z TRUB DN DO 300MM</t>
  </si>
  <si>
    <t>DN200 + DN300:   10+21=31,000 [A]</t>
  </si>
  <si>
    <t>položka zahrnuje:
- odstranění trub včetně případného obetonování a lože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
- nezahrnuje bourání čel, vtokových a výtokových jímek, odstranění zábradlí</t>
  </si>
  <si>
    <t>99900R</t>
  </si>
  <si>
    <t>DOPRAVNÍ OPATŘENÍ PŘI VÝSTAVBĚ
DIO</t>
  </si>
  <si>
    <t>SO 102</t>
  </si>
  <si>
    <t>Parkovací stání</t>
  </si>
  <si>
    <t>m3 z pol. 17120:   565,3=565,300 [A]</t>
  </si>
  <si>
    <t>2019_OTSKP</t>
  </si>
  <si>
    <t xml:space="preserve">stmelené vrstvy, z pol. 113338:   25,26m3*2,4t/m3=60,624 [A]  </t>
  </si>
  <si>
    <t xml:space="preserve">beton. obrubníky z pol.č. 11351 + 11352:   300m*0,040t/m+245,0m*0,230t/m=68,350 [A]
beton. k-ce z pol. 966158:   17,5m3*2,3t/m3=40,250 [B]
Celkem: A+B=108,600 [C]
   </t>
  </si>
  <si>
    <t xml:space="preserve">m3 z pol.č. 113328:  85,506*2,0=171,012 [A]   </t>
  </si>
  <si>
    <t>ornice pro ohumusování:   797*0,15=119,550 [A]</t>
  </si>
  <si>
    <t>112228</t>
  </si>
  <si>
    <t>ODSTRANĚNÍ PAŘEZŮ D DO 0,9M, ODVOZ DO 20KM</t>
  </si>
  <si>
    <t>stáv. pařez:   1=1,000 [A]</t>
  </si>
  <si>
    <t>11318</t>
  </si>
  <si>
    <t>ODSTRANĚNÍ KRYTU ZPEVNĚNÝCH PLOCH Z DLAŽDIC
s ponecháním na místě pro zpětné použití ( plocha pro kontejnéry)</t>
  </si>
  <si>
    <t>pod kontejnéry:   27*0,08=2,160 [A]</t>
  </si>
  <si>
    <t>113184</t>
  </si>
  <si>
    <t>ODSTRANĚNÍ KRYTU ZPEVNĚNÝCH PLOCH Z DLAŽDIC, ODVOZ DO 5KM
na skládku města</t>
  </si>
  <si>
    <t>dlažba u vjezdu s odpočtem množství zpětného použití:   171*0,08-27*0,08=11,520 [A]
dlažba chodníku:   21*0,06=1,260 [B]
Celkem: A+B=12,780 [C]</t>
  </si>
  <si>
    <t xml:space="preserve">odstranění nestmel. vrstev
vozovky:   134,4*0,19=25,536 [A]
pod dlažbou:   22,8=22,800 [B]
pod chodníkem:   177,0*0,21=37,170 [C]
Celkem: A+B+C=85,506 [D] 
      </t>
  </si>
  <si>
    <t>odstranění stmelených vrstev 
vozovky:   134,4*0,1=13,440 [A]
z chodníku:   177,0*0,04+197,0*0,02=11,020 [B]
z chodníku pro varov. a sign. pás:   16,0*0,05=0,800 [C]
Celkem: A+B+C=25,260 [D]</t>
  </si>
  <si>
    <t>11351</t>
  </si>
  <si>
    <t>ODSTRANĚNÍ ZÁHONOVÝCH OBRUBNÍKŮ
odvoz na skládku</t>
  </si>
  <si>
    <t>stáv.záhon. obrubníky:   300=300,000 [A]</t>
  </si>
  <si>
    <t>stáv. beton. obrubník:   245=245,000 [A]</t>
  </si>
  <si>
    <t>113554</t>
  </si>
  <si>
    <t>ODSTRANĚNÍ OBRUB Z DLAŽEBNÍCH KOSTEK JEDNODUCHÝCH, ODVOZ DO 5KM
na skládku města</t>
  </si>
  <si>
    <t>stáv. obruba z kamen. kostek:   115=115,000 [A]</t>
  </si>
  <si>
    <t xml:space="preserve">stávající vozovka v tl. 0,04 m + fréz. tl. 0,06 m v místě plné k-ce:   1060*0,04+134,4*0,06=50,464 [A]
dodatečné frézování v prům. tl. 0,06 m na 50% plochy:   462,8*0,06=27,768 [B]
Celkem: A+B=78,232 [C]   </t>
  </si>
  <si>
    <t>nevhodný odkop:   565,3=565,300 [A]</t>
  </si>
  <si>
    <t>uložení nevhod.výkopu na skládku
m3 z pol. 123738:   565,3=565,300 [A]</t>
  </si>
  <si>
    <t>AZ v tl. 0,5 m:   608,9m2*0,5=304,450 [A]</t>
  </si>
  <si>
    <t>ULOŽENÍ SYPANINY DO NÁSYPŮ Z NAKUPOVANÝCH MATERIÁLŮ</t>
  </si>
  <si>
    <t>násyp :   28,2=28,200 [A]</t>
  </si>
  <si>
    <t>17380</t>
  </si>
  <si>
    <t>ZEMNÍ KRAJNICE A DOSYPÁVKY Z NAKUPOVANÝCH MATERIÁLŮ</t>
  </si>
  <si>
    <t>dosypávka krajnic:   1,0=1,000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</si>
  <si>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</si>
  <si>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ÚP:   977,4=977,400 [A]</t>
  </si>
  <si>
    <t>ohumusování:   797=797,000 [A]</t>
  </si>
  <si>
    <t>plocha ohumusování:   797=797,000 [A]</t>
  </si>
  <si>
    <t>m2 z pol. 18241:   797=797,000 [A]</t>
  </si>
  <si>
    <t>ochrana stáv. stromů během stavby, odhad 4,5m2/strom:   4,5*8=36,000 [A]</t>
  </si>
  <si>
    <t>použití u obrubníků:   19,8=19,800 [A]</t>
  </si>
  <si>
    <t>plná k-ce voz. v místě parkovacích stání a rozšíření:   (599,4+591,5)*0,15=178,635 [A]   
úprava voz. na vjezdu parkoviště:   171,0*0,1=17,100 [B]
Celkem: A+B=195,735 [C]</t>
  </si>
  <si>
    <t>VOZOVKOVÉ VRSTVY ZE ŠTĚRKODRTI
ŠDb 0/32 Ge</t>
  </si>
  <si>
    <t>nová k-ce chodníku:   341,5*0,15=51,225 [A]
podklad dlažby plochy pro kontejnéry:   27,0*0,15=4,050 [B]
Celkem: A+B=55,275 [C]</t>
  </si>
  <si>
    <t>56360</t>
  </si>
  <si>
    <t>VOZOVKOVÉ VRSTVY Z RECYKLOVANÉHO MATERIÁLU
R - mat.</t>
  </si>
  <si>
    <t>k-ce chodníku, R-mat. v tl. 60 mm:   341,5*0,06=20,490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</si>
  <si>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</si>
  <si>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plná k-ce voz. v místě parkovacích stání a rozšíření:   620,7=620,700 [A]
úprava voz. u vjezdu na parkoviště:   171,0=171,000 [B]
k-ce v místě stáv. park. stání, na 50% plochy:   464,5=464,500 [C]
k-ce chodníku:   341,5=341,500 [D]
Celkem: A+B+C+D=1 597,700 [E]</t>
  </si>
  <si>
    <t>572213</t>
  </si>
  <si>
    <t>SPOJOVACÍ POSTŘIK Z EMULZE DO 0,5KG/M2
PS-C, 0,35 kg/m2</t>
  </si>
  <si>
    <t>plná k-ce voz. v místě parkovacích stání a rozšíření:   620,7=620,700 [A]
úprava voz. u vjezdu na parkoviště:   171,0=171,000 [B]
k-ce chodníku:   341,5=341,500 [C]
Celkem: A+B+C=1 133,200 [D]</t>
  </si>
  <si>
    <t>SPOJOVACÍ POSTŘIK Z EMULZE DO 0,5KG/M2
PS-C, 0,50 kg/m2</t>
  </si>
  <si>
    <t>v místě stáv. park. stání:   929,0=929,000 [A]
úprava stáv. chodníku:   193,3=193,300 [B]
Celkem: A+B=1 122,300 [C]</t>
  </si>
  <si>
    <t>574A31</t>
  </si>
  <si>
    <t>ASFALTOVÝ BETON PRO OBRUSNÉ VRSTVY ACO 8 TL. 40MM
ACO 8CH</t>
  </si>
  <si>
    <t>k-ce chodníku:   341,5=341,500 [A]
úprava stáv. chodníku:   193,3=193,300 [B]
Celkem: A+B=534,800 [C]</t>
  </si>
  <si>
    <t>574A33</t>
  </si>
  <si>
    <t>ASFALTOVÝ BETON PRO OBRUSNÉ VRSTVY ACO 11 TL. 40MM
ACO 11, 50/70</t>
  </si>
  <si>
    <t>plná k-ce voz. v místě parkovacích stání:   131,1=131,100 [A]
úprava voz. u vjezdu na parkoviště:   171,0=171,000 [B]
k-ce v místě stáv. park. stání:   437,0=437,000 [C]
Celkem: A+B+C=739,100 [D]</t>
  </si>
  <si>
    <t>ASFALTOVÝ BETON BAREVNÝ PRO OBRUSNÉ VRSTVY ACO 11 TL. 40MM
ACO 11, 50/70</t>
  </si>
  <si>
    <t>plná k-ce voz. v místě parkovacích stání:   452,0=452,000 [A]
k-ce v místě stáv. park. stání:   492,0=492,000 [B]
Celkem: A+B=944,000 [C]</t>
  </si>
  <si>
    <t>plná k-ce voz. v místě parkovacích stání:   620,7=620,700 [A]
úprava voz. u vjezdu na parkoviště:   171,0=171,000 [B]
Celkem: A+B=791,700 [C]</t>
  </si>
  <si>
    <t>574E56</t>
  </si>
  <si>
    <t>ASFALTOVÝ BETON PRO PODKLADNÍ VRSTVY ACP 16+, 16S TL. 60MM
ACP 16+, 50/70</t>
  </si>
  <si>
    <t xml:space="preserve">k-ce v místě stáv. park. stání, (50% plochy):   464,5=464,500 [A]   </t>
  </si>
  <si>
    <t xml:space="preserve">plná k-ce voz. v místě parkovacích stání:   620,7=620,700 [A]
k-ce v místě stáv. park. stání ( 50% plochy):   464,5=464,500 [B]
Celkem: A+B=1 085,200 [C]   
</t>
  </si>
  <si>
    <t>582612</t>
  </si>
  <si>
    <t xml:space="preserve">KRYTY Z BETON DLAŽDIC SE ZÁMKEM ŠEDÝCH TL 80MM DO LOŽE Z KAM
zřízení bez dodání dlažby, použije se vybouraná dlažba </t>
  </si>
  <si>
    <t>plocha pro kontejnéry:   27=27,000 [A]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</si>
  <si>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</si>
  <si>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58261A</t>
  </si>
  <si>
    <t>KRYTY Z BETON DLAŽDIC SE ZÁMKEM BAREV RELIÉF TL 60MM DO LOŽE Z KAM
varovný a signální pás</t>
  </si>
  <si>
    <t>587206</t>
  </si>
  <si>
    <t>PŘEDLÁŽDĚNÍ KRYTU Z BETONOVÝCH DLAŽDIC SE ZÁMKEM</t>
  </si>
  <si>
    <t>ve vozovce:   4=4,000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</si>
  <si>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</si>
  <si>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>89921</t>
  </si>
  <si>
    <t>VÝŠKOVÁ ÚPRAVA POKLOPŮ</t>
  </si>
  <si>
    <t>malé + velké poklopy:   8+2=10,000 [A]</t>
  </si>
  <si>
    <t>- položka výškové úpravy zahrnuje všechny nutné práce a materiály pro zvýšení nebo snížení zařízení (včetně nutné úpravy stávajícího povrchu vozovky nebo chodníku).</t>
  </si>
  <si>
    <t>914131</t>
  </si>
  <si>
    <t>DOPRAVNÍ ZNAČKY ZÁKLADNÍ VELIKOSTI OCELOVÉ FÓLIE TŘ 2 - DODÁVKA A MONTÁŽ</t>
  </si>
  <si>
    <t>IP11b:   2=2,000 [A]
IP11c:   1=1,000 [B]
IP12+O1:   2=2,000 [C]
E13:   1=1,000 [D]
Celkem: A+B+C+D=6,000 [E]</t>
  </si>
  <si>
    <t>položka zahrnuje:
- dodávku a montáž značek v požadovaném provedení</t>
  </si>
  <si>
    <t>přemístění stáv. IP12+O1:   1=1,000 [A]</t>
  </si>
  <si>
    <t>demontáž stáv. IP12+O1 pro přemístění:   1=1,000 [A]</t>
  </si>
  <si>
    <t>914921</t>
  </si>
  <si>
    <t>SLOUPKY A STOJKY DOPRAVNÍCH ZNAČEK Z OCEL TRUBEK DO PATKY - DODÁVKA A MONTÁŽ</t>
  </si>
  <si>
    <t>pro nové DZ:   5=5,000 [A]</t>
  </si>
  <si>
    <t>položka zahrnuje:
- sloupky a upevňovací zařízení včetně jejich osazení (betonová patka, zemní práce)</t>
  </si>
  <si>
    <t>přemístění stáv. sloupku DZ:   1=1,000 [A]</t>
  </si>
  <si>
    <t>stáv. sloupek DZ:   1=1,000 [A]</t>
  </si>
  <si>
    <t>VODOROVNÉ DOPRAVNÍ ZNAČENÍ BARVOU HLADKÉ - DODÁVKA A POKLÁDKA
bílé</t>
  </si>
  <si>
    <t>V10c:   320*0,125=40,000 [A]
V10d:   221/2*0,25=27,625 [B]
Celkem: A+B=67,625 [C]</t>
  </si>
  <si>
    <t>VODOROVNÉ DOPRAVNÍ ZNAČENÍ BARVOU HLADKÉ - DODÁVKA A POKLÁDKA
žluté</t>
  </si>
  <si>
    <t>V12c:   305*0,125=38,125 [A]</t>
  </si>
  <si>
    <t>V10c, dle pol. 915111:   67,625=67,625 [A]</t>
  </si>
  <si>
    <t>VODOROVNÉ DOPRAVNÍ ZNAČENÍ PLASTEM HLADKÉ - DODÁVKA A POKLÁDKA
žluté</t>
  </si>
  <si>
    <t>výměra z pol. 915211a:   38,125=38,125 [A]</t>
  </si>
  <si>
    <t>9154R</t>
  </si>
  <si>
    <t xml:space="preserve">BETONOVÁ PARKOVACÍ ZÁBRANA POD KOLA
rozměr v mm 130 x 1000 x 230, hmotnost 45 kg/ks, včetně montáže </t>
  </si>
  <si>
    <t>park. zábrana:   74=74,000 [A]</t>
  </si>
  <si>
    <t>91551</t>
  </si>
  <si>
    <t>VODOROVNÉ DOPRAVNÍ ZNAČENÍ - PŘEDEM PŘIPRAVENÉ SYMBOLY</t>
  </si>
  <si>
    <t>označení místa pro invalidy:   3=3,000 [A]</t>
  </si>
  <si>
    <t>položka zahrnuje:
- dodání a pokládku předepsaného symbolu
- zahrnuje předznačení a reflexní úpravu</t>
  </si>
  <si>
    <t>917212</t>
  </si>
  <si>
    <t>ZÁHONOVÉ OBRUBY Z BETONOVÝCH OBRUBNÍKŮ ŠÍŘ 80MM
obrubník 80/250</t>
  </si>
  <si>
    <t>přímé i v oblouku:   291,7=291,700 [A]</t>
  </si>
  <si>
    <t>SILNIČNÍ A CHODNÍKOVÉ OBRUBY Z BETONOVÝCH OBRUBNÍKŮ ŠÍŘ 150MM
obrubník 150/250</t>
  </si>
  <si>
    <t>přímý:   196,5=196,500 [A]
r = 0,5 m:   3=3,000 [B]
r = 1,0 m:   6=6,000 [C]
r = 1,5 m:   2=2,000 [D]
r = 2 m:   4,5=4,500 [E]
r = 3 m:   3=3,000 [F]
r = 6 m:   18=18,000 [G]
nájezdový 150/150:   33,2=33,200 [H]
přechodový:   17=17,000 [I]
Celkem: A+B+C+D+E+F+G+H+I=283,200 [J]</t>
  </si>
  <si>
    <t xml:space="preserve">podél obrubníku:   574,9=574,900 [A]
vozovka:   27,2=27,200 [B]
řezání v asf. chodníku:   63,1=63,100 [C]
Celkem: A+B+C=665,200 [D]
</t>
  </si>
  <si>
    <t>ve vozovce:   161,5=161,500 [A]
pracovní a podélná:   268,5=268,500 [B]
Celkem: A+B=430,000 [C]</t>
  </si>
  <si>
    <t>výměra z pol. 919111:   665,2=665,200 [A]</t>
  </si>
  <si>
    <t>výměra z pol. 919112:  430=430,000 [A]</t>
  </si>
  <si>
    <t>odstranění betonu ve vozovce:   17,5=17,500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</si>
</sst>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SUM(C11:C13)</f>
      </c>
      <c r="G7" t="s">
        <v>6</v>
      </c>
      <c>
        <v>15</v>
      </c>
    </row>
    <row r="8" spans="2:8" ht="12.75" customHeight="1">
      <c r="B8" s="3" t="s">
        <v>4</v>
      </c>
      <c s="2">
        <f>SUM(E11:E13)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3">
        <f>'SO 001'!I33</f>
      </c>
      <c s="13">
        <f>'SO 001'!P33</f>
      </c>
      <c s="13">
        <f>C11+D11</f>
      </c>
    </row>
    <row r="12" spans="1:5" ht="12.75" customHeight="1">
      <c r="A12" s="7" t="s">
        <v>69</v>
      </c>
      <c s="7" t="s">
        <v>70</v>
      </c>
      <c s="13">
        <f>'SO 101'!I226</f>
      </c>
      <c s="13">
        <f>'SO 101'!P226</f>
      </c>
      <c s="13">
        <f>C12+D12</f>
      </c>
    </row>
    <row r="13" spans="1:5" ht="12.75" customHeight="1">
      <c r="A13" s="7" t="s">
        <v>313</v>
      </c>
      <c s="7" t="s">
        <v>314</v>
      </c>
      <c s="13">
        <f>'SO 102'!I219</f>
      </c>
      <c s="13">
        <f>'SO 102'!P219</f>
      </c>
      <c s="13">
        <f>C13+D13</f>
      </c>
    </row>
  </sheetData>
  <sheetProtection formatColumns="0"/>
  <hyperlinks>
    <hyperlink ref="A11" location="#'SO 001'!A1" tooltip="Odkaz na stranku objektu [SO 001]" display="SO 001"/>
    <hyperlink ref="A12" location="#'SO 101'!A1" tooltip="Odkaz na stranku objektu [SO 101]" display="SO 101"/>
    <hyperlink ref="A13" location="#'SO 102'!A1" tooltip="Odkaz na stranku objektu [SO 102]" display="SO 102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21</v>
      </c>
      <c s="5"/>
      <c s="5" t="s">
        <v>22</v>
      </c>
    </row>
    <row r="6" spans="1:5" ht="12.75" customHeight="1">
      <c r="A6" t="s">
        <v>18</v>
      </c>
      <c r="C6" s="5" t="s">
        <v>21</v>
      </c>
      <c s="5"/>
      <c s="5" t="s">
        <v>22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45</v>
      </c>
      <c s="7" t="s">
        <v>46</v>
      </c>
      <c s="7" t="s">
        <v>47</v>
      </c>
      <c s="7" t="s">
        <v>48</v>
      </c>
      <c s="7" t="s">
        <v>49</v>
      </c>
      <c s="10">
        <v>1</v>
      </c>
      <c s="14"/>
      <c s="13">
        <f>ROUND((H12*G12),2)</f>
      </c>
      <c r="O12">
        <f>rekapitulace!H8</f>
      </c>
      <c>
        <f>O12/100*I12</f>
      </c>
    </row>
    <row r="13" spans="5:5" ht="114.75">
      <c r="E13" s="15" t="s">
        <v>50</v>
      </c>
    </row>
    <row r="14" spans="1:16" ht="12.75">
      <c r="A14" s="7">
        <v>2</v>
      </c>
      <c s="7" t="s">
        <v>45</v>
      </c>
      <c s="7" t="s">
        <v>51</v>
      </c>
      <c s="7" t="s">
        <v>52</v>
      </c>
      <c s="7" t="s">
        <v>53</v>
      </c>
      <c s="7" t="s">
        <v>49</v>
      </c>
      <c s="10">
        <v>1</v>
      </c>
      <c s="14"/>
      <c s="13">
        <f>ROUND((H14*G14),2)</f>
      </c>
      <c r="O14">
        <f>rekapitulace!H8</f>
      </c>
      <c>
        <f>O14/100*I14</f>
      </c>
    </row>
    <row r="15" spans="5:5" ht="114.75">
      <c r="E15" s="15" t="s">
        <v>50</v>
      </c>
    </row>
    <row r="16" spans="1:16" ht="12.75">
      <c r="A16" s="7">
        <v>3</v>
      </c>
      <c s="7" t="s">
        <v>45</v>
      </c>
      <c s="7" t="s">
        <v>54</v>
      </c>
      <c s="7" t="s">
        <v>52</v>
      </c>
      <c s="7" t="s">
        <v>55</v>
      </c>
      <c s="7" t="s">
        <v>49</v>
      </c>
      <c s="10">
        <v>1</v>
      </c>
      <c s="14"/>
      <c s="13">
        <f>ROUND((H16*G16),2)</f>
      </c>
      <c r="O16">
        <f>rekapitulace!H8</f>
      </c>
      <c>
        <f>O16/100*I16</f>
      </c>
    </row>
    <row r="17" spans="5:5" ht="114.75">
      <c r="E17" s="15" t="s">
        <v>50</v>
      </c>
    </row>
    <row r="18" spans="1:16" ht="12.75">
      <c r="A18" s="7">
        <v>4</v>
      </c>
      <c s="7" t="s">
        <v>45</v>
      </c>
      <c s="7" t="s">
        <v>56</v>
      </c>
      <c s="7" t="s">
        <v>52</v>
      </c>
      <c s="7" t="s">
        <v>57</v>
      </c>
      <c s="7" t="s">
        <v>49</v>
      </c>
      <c s="10">
        <v>1</v>
      </c>
      <c s="14"/>
      <c s="13">
        <f>ROUND((H18*G18),2)</f>
      </c>
      <c r="O18">
        <f>rekapitulace!H8</f>
      </c>
      <c>
        <f>O18/100*I18</f>
      </c>
    </row>
    <row r="19" spans="5:5" ht="409.5">
      <c r="E19" s="15" t="s">
        <v>58</v>
      </c>
    </row>
    <row r="20" spans="1:16" ht="12.75">
      <c r="A20" s="7">
        <v>5</v>
      </c>
      <c s="7" t="s">
        <v>45</v>
      </c>
      <c s="7" t="s">
        <v>59</v>
      </c>
      <c s="7" t="s">
        <v>52</v>
      </c>
      <c s="7" t="s">
        <v>60</v>
      </c>
      <c s="7" t="s">
        <v>49</v>
      </c>
      <c s="10">
        <v>1</v>
      </c>
      <c s="14"/>
      <c s="13">
        <f>ROUND((H20*G20),2)</f>
      </c>
      <c r="O20">
        <f>rekapitulace!H8</f>
      </c>
      <c>
        <f>O20/100*I20</f>
      </c>
    </row>
    <row r="21" spans="5:5" ht="216.75">
      <c r="E21" s="15" t="s">
        <v>61</v>
      </c>
    </row>
    <row r="22" spans="1:16" ht="12.75" customHeight="1">
      <c r="A22" s="16"/>
      <c s="16"/>
      <c s="16" t="s">
        <v>44</v>
      </c>
      <c s="16"/>
      <c s="16" t="s">
        <v>43</v>
      </c>
      <c s="16"/>
      <c s="16"/>
      <c s="16"/>
      <c s="16">
        <f>SUM(I12:I21)</f>
      </c>
      <c r="P22">
        <f>ROUND(SUM(P12:P21),2)</f>
      </c>
    </row>
    <row r="24" spans="1:16" ht="12.75" customHeight="1">
      <c r="A24" s="16"/>
      <c s="16"/>
      <c s="16"/>
      <c s="16"/>
      <c s="16" t="s">
        <v>62</v>
      </c>
      <c s="16"/>
      <c s="16"/>
      <c s="16"/>
      <c s="16">
        <f>+I22</f>
      </c>
      <c r="P24">
        <f>+P22</f>
      </c>
    </row>
    <row r="26" spans="1:9" ht="12.75" customHeight="1">
      <c r="A26" s="9" t="s">
        <v>63</v>
      </c>
      <c s="9"/>
      <c s="9"/>
      <c s="9"/>
      <c s="9"/>
      <c s="9"/>
      <c s="9"/>
      <c s="9"/>
      <c s="9"/>
    </row>
    <row r="27" spans="1:9" ht="12.75" customHeight="1">
      <c r="A27" s="9"/>
      <c s="9"/>
      <c s="9"/>
      <c s="9"/>
      <c s="9" t="s">
        <v>64</v>
      </c>
      <c s="9"/>
      <c s="9"/>
      <c s="9"/>
      <c s="9"/>
    </row>
    <row r="28" spans="1:16" ht="12.75" customHeight="1">
      <c r="A28" s="16"/>
      <c s="16"/>
      <c s="16"/>
      <c s="16"/>
      <c s="16" t="s">
        <v>65</v>
      </c>
      <c s="16"/>
      <c s="16"/>
      <c s="16"/>
      <c s="16">
        <v>0</v>
      </c>
      <c r="P28">
        <v>0</v>
      </c>
    </row>
    <row r="29" spans="1:9" ht="12.75" customHeight="1">
      <c r="A29" s="16"/>
      <c s="16"/>
      <c s="16"/>
      <c s="16"/>
      <c s="16" t="s">
        <v>66</v>
      </c>
      <c s="16"/>
      <c s="16"/>
      <c s="16"/>
      <c s="16"/>
    </row>
    <row r="30" spans="1:16" ht="12.75" customHeight="1">
      <c r="A30" s="16"/>
      <c s="16"/>
      <c s="16"/>
      <c s="16"/>
      <c s="16" t="s">
        <v>67</v>
      </c>
      <c s="16"/>
      <c s="16"/>
      <c s="16"/>
      <c s="16">
        <v>0</v>
      </c>
      <c r="P30">
        <v>0</v>
      </c>
    </row>
    <row r="31" spans="1:16" ht="12.75" customHeight="1">
      <c r="A31" s="16"/>
      <c s="16"/>
      <c s="16"/>
      <c s="16"/>
      <c s="16" t="s">
        <v>68</v>
      </c>
      <c s="16"/>
      <c s="16"/>
      <c s="16"/>
      <c s="16">
        <f>I28+I30</f>
      </c>
      <c r="P31">
        <f>P28+P30</f>
      </c>
    </row>
    <row r="33" spans="1:16" ht="12.75" customHeight="1">
      <c r="A33" s="16"/>
      <c s="16"/>
      <c s="16"/>
      <c s="16"/>
      <c s="16" t="s">
        <v>68</v>
      </c>
      <c s="16"/>
      <c s="16"/>
      <c s="16"/>
      <c s="16">
        <f>I24+I31</f>
      </c>
      <c r="P33">
        <f>P24+P31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69</v>
      </c>
      <c s="5"/>
      <c s="5" t="s">
        <v>70</v>
      </c>
    </row>
    <row r="6" spans="1:5" ht="12.75" customHeight="1">
      <c r="A6" t="s">
        <v>18</v>
      </c>
      <c r="C6" s="5" t="s">
        <v>69</v>
      </c>
      <c s="5"/>
      <c s="5" t="s">
        <v>70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45</v>
      </c>
      <c s="7" t="s">
        <v>71</v>
      </c>
      <c s="7" t="s">
        <v>72</v>
      </c>
      <c s="7" t="s">
        <v>73</v>
      </c>
      <c s="7" t="s">
        <v>74</v>
      </c>
      <c s="10">
        <v>323.14</v>
      </c>
      <c s="14"/>
      <c s="13">
        <f>ROUND((H12*G12),2)</f>
      </c>
      <c r="O12">
        <f>rekapitulace!H8</f>
      </c>
      <c>
        <f>O12/100*I12</f>
      </c>
    </row>
    <row r="13" spans="5:5" ht="63.75">
      <c r="E13" s="15" t="s">
        <v>75</v>
      </c>
    </row>
    <row r="14" spans="5:5" ht="153">
      <c r="E14" s="15" t="s">
        <v>76</v>
      </c>
    </row>
    <row r="15" spans="1:16" ht="12.75">
      <c r="A15" s="7">
        <v>2</v>
      </c>
      <c s="7" t="s">
        <v>45</v>
      </c>
      <c s="7" t="s">
        <v>77</v>
      </c>
      <c s="7" t="s">
        <v>78</v>
      </c>
      <c s="7" t="s">
        <v>79</v>
      </c>
      <c s="7" t="s">
        <v>80</v>
      </c>
      <c s="10">
        <v>40.368</v>
      </c>
      <c s="14"/>
      <c s="13">
        <f>ROUND((H15*G15),2)</f>
      </c>
      <c r="O15">
        <f>rekapitulace!H8</f>
      </c>
      <c>
        <f>O15/100*I15</f>
      </c>
    </row>
    <row r="16" spans="5:5" ht="102">
      <c r="E16" s="15" t="s">
        <v>81</v>
      </c>
    </row>
    <row r="17" spans="5:5" ht="153">
      <c r="E17" s="15" t="s">
        <v>76</v>
      </c>
    </row>
    <row r="18" spans="1:16" ht="12.75">
      <c r="A18" s="7">
        <v>3</v>
      </c>
      <c s="7" t="s">
        <v>45</v>
      </c>
      <c s="7" t="s">
        <v>77</v>
      </c>
      <c s="7" t="s">
        <v>82</v>
      </c>
      <c s="7" t="s">
        <v>83</v>
      </c>
      <c s="7" t="s">
        <v>80</v>
      </c>
      <c s="10">
        <v>39.443</v>
      </c>
      <c s="14"/>
      <c s="13">
        <f>ROUND((H18*G18),2)</f>
      </c>
      <c r="O18">
        <f>rekapitulace!H8</f>
      </c>
      <c>
        <f>O18/100*I18</f>
      </c>
    </row>
    <row r="19" spans="5:5" ht="357">
      <c r="E19" s="15" t="s">
        <v>84</v>
      </c>
    </row>
    <row r="20" spans="5:5" ht="153">
      <c r="E20" s="15" t="s">
        <v>76</v>
      </c>
    </row>
    <row r="21" spans="1:16" ht="12.75">
      <c r="A21" s="7">
        <v>4</v>
      </c>
      <c s="7" t="s">
        <v>45</v>
      </c>
      <c s="7" t="s">
        <v>77</v>
      </c>
      <c s="7" t="s">
        <v>85</v>
      </c>
      <c s="7" t="s">
        <v>86</v>
      </c>
      <c s="7" t="s">
        <v>80</v>
      </c>
      <c s="10">
        <v>41.788</v>
      </c>
      <c s="14"/>
      <c s="13">
        <f>ROUND((H21*G21),2)</f>
      </c>
      <c r="O21">
        <f>rekapitulace!H8</f>
      </c>
      <c>
        <f>O21/100*I21</f>
      </c>
    </row>
    <row r="22" spans="5:5" ht="76.5">
      <c r="E22" s="15" t="s">
        <v>87</v>
      </c>
    </row>
    <row r="23" spans="5:5" ht="153">
      <c r="E23" s="15" t="s">
        <v>76</v>
      </c>
    </row>
    <row r="24" spans="1:16" ht="12.75">
      <c r="A24" s="7">
        <v>5</v>
      </c>
      <c s="7" t="s">
        <v>45</v>
      </c>
      <c s="7" t="s">
        <v>88</v>
      </c>
      <c s="7" t="s">
        <v>52</v>
      </c>
      <c s="7" t="s">
        <v>89</v>
      </c>
      <c s="7" t="s">
        <v>74</v>
      </c>
      <c s="10">
        <v>17.505</v>
      </c>
      <c s="14"/>
      <c s="13">
        <f>ROUND((H24*G24),2)</f>
      </c>
      <c r="O24">
        <f>rekapitulace!H8</f>
      </c>
      <c>
        <f>O24/100*I24</f>
      </c>
    </row>
    <row r="25" spans="5:5" ht="76.5">
      <c r="E25" s="15" t="s">
        <v>90</v>
      </c>
    </row>
    <row r="26" spans="5:5" ht="153">
      <c r="E26" s="15" t="s">
        <v>91</v>
      </c>
    </row>
    <row r="27" spans="1:16" ht="12.75" customHeight="1">
      <c r="A27" s="16"/>
      <c s="16"/>
      <c s="16" t="s">
        <v>44</v>
      </c>
      <c s="16"/>
      <c s="16" t="s">
        <v>43</v>
      </c>
      <c s="16"/>
      <c s="16"/>
      <c s="16"/>
      <c s="16">
        <f>SUM(I12:I26)</f>
      </c>
      <c r="P27">
        <f>ROUND(SUM(P12:P26),2)</f>
      </c>
    </row>
    <row r="29" spans="1:9" ht="12.75" customHeight="1">
      <c r="A29" s="9"/>
      <c s="9"/>
      <c s="9" t="s">
        <v>24</v>
      </c>
      <c s="9"/>
      <c s="9" t="s">
        <v>92</v>
      </c>
      <c s="9"/>
      <c s="11"/>
      <c s="9"/>
      <c s="11"/>
    </row>
    <row r="30" spans="1:16" ht="12.75">
      <c r="A30" s="7">
        <v>6</v>
      </c>
      <c s="7" t="s">
        <v>45</v>
      </c>
      <c s="7" t="s">
        <v>93</v>
      </c>
      <c s="7" t="s">
        <v>52</v>
      </c>
      <c s="7" t="s">
        <v>94</v>
      </c>
      <c s="7" t="s">
        <v>95</v>
      </c>
      <c s="10">
        <v>2</v>
      </c>
      <c s="14"/>
      <c s="13">
        <f>ROUND((H30*G30),2)</f>
      </c>
      <c r="O30">
        <f>rekapitulace!H8</f>
      </c>
      <c>
        <f>O30/100*I30</f>
      </c>
    </row>
    <row r="31" spans="5:5" ht="51">
      <c r="E31" s="15" t="s">
        <v>96</v>
      </c>
    </row>
    <row r="32" spans="5:5" ht="409.5">
      <c r="E32" s="15" t="s">
        <v>97</v>
      </c>
    </row>
    <row r="33" spans="1:16" ht="12.75">
      <c r="A33" s="7">
        <v>7</v>
      </c>
      <c s="7" t="s">
        <v>45</v>
      </c>
      <c s="7" t="s">
        <v>98</v>
      </c>
      <c s="7" t="s">
        <v>52</v>
      </c>
      <c s="7" t="s">
        <v>99</v>
      </c>
      <c s="7" t="s">
        <v>95</v>
      </c>
      <c s="10">
        <v>3</v>
      </c>
      <c s="14"/>
      <c s="13">
        <f>ROUND((H33*G33),2)</f>
      </c>
      <c r="O33">
        <f>rekapitulace!H8</f>
      </c>
      <c>
        <f>O33/100*I33</f>
      </c>
    </row>
    <row r="34" spans="5:5" ht="51">
      <c r="E34" s="15" t="s">
        <v>100</v>
      </c>
    </row>
    <row r="35" spans="5:5" ht="409.5">
      <c r="E35" s="15" t="s">
        <v>97</v>
      </c>
    </row>
    <row r="36" spans="1:16" ht="12.75">
      <c r="A36" s="7">
        <v>8</v>
      </c>
      <c s="7" t="s">
        <v>45</v>
      </c>
      <c s="7" t="s">
        <v>101</v>
      </c>
      <c s="7" t="s">
        <v>52</v>
      </c>
      <c s="7" t="s">
        <v>102</v>
      </c>
      <c s="7" t="s">
        <v>74</v>
      </c>
      <c s="10">
        <v>32.93</v>
      </c>
      <c s="14"/>
      <c s="13">
        <f>ROUND((H36*G36),2)</f>
      </c>
      <c r="O36">
        <f>rekapitulace!H8</f>
      </c>
      <c>
        <f>O36/100*I36</f>
      </c>
    </row>
    <row r="37" spans="5:5" ht="102">
      <c r="E37" s="15" t="s">
        <v>103</v>
      </c>
    </row>
    <row r="38" spans="5:5" ht="409.5">
      <c r="E38" s="15" t="s">
        <v>104</v>
      </c>
    </row>
    <row r="39" spans="1:16" ht="12.75">
      <c r="A39" s="7">
        <v>9</v>
      </c>
      <c s="7" t="s">
        <v>45</v>
      </c>
      <c s="7" t="s">
        <v>105</v>
      </c>
      <c s="7" t="s">
        <v>52</v>
      </c>
      <c s="7" t="s">
        <v>106</v>
      </c>
      <c s="7" t="s">
        <v>74</v>
      </c>
      <c s="10">
        <v>20.894</v>
      </c>
      <c s="14"/>
      <c s="13">
        <f>ROUND((H39*G39),2)</f>
      </c>
      <c r="O39">
        <f>rekapitulace!H8</f>
      </c>
      <c>
        <f>O39/100*I39</f>
      </c>
    </row>
    <row r="40" spans="5:5" ht="229.5">
      <c r="E40" s="15" t="s">
        <v>107</v>
      </c>
    </row>
    <row r="41" spans="5:5" ht="409.5">
      <c r="E41" s="15" t="s">
        <v>104</v>
      </c>
    </row>
    <row r="42" spans="1:16" ht="12.75">
      <c r="A42" s="7">
        <v>10</v>
      </c>
      <c s="7" t="s">
        <v>45</v>
      </c>
      <c s="7" t="s">
        <v>108</v>
      </c>
      <c s="7" t="s">
        <v>52</v>
      </c>
      <c s="7" t="s">
        <v>109</v>
      </c>
      <c s="7" t="s">
        <v>74</v>
      </c>
      <c s="10">
        <v>16.82</v>
      </c>
      <c s="14"/>
      <c s="13">
        <f>ROUND((H42*G42),2)</f>
      </c>
      <c r="O42">
        <f>rekapitulace!H8</f>
      </c>
      <c>
        <f>O42/100*I42</f>
      </c>
    </row>
    <row r="43" spans="5:5" ht="76.5">
      <c r="E43" s="15" t="s">
        <v>110</v>
      </c>
    </row>
    <row r="44" spans="5:5" ht="409.5">
      <c r="E44" s="15" t="s">
        <v>104</v>
      </c>
    </row>
    <row r="45" spans="1:16" ht="12.75">
      <c r="A45" s="7">
        <v>11</v>
      </c>
      <c s="7" t="s">
        <v>45</v>
      </c>
      <c s="7" t="s">
        <v>111</v>
      </c>
      <c s="7" t="s">
        <v>52</v>
      </c>
      <c s="7" t="s">
        <v>112</v>
      </c>
      <c s="7" t="s">
        <v>113</v>
      </c>
      <c s="10">
        <v>5</v>
      </c>
      <c s="14"/>
      <c s="13">
        <f>ROUND((H45*G45),2)</f>
      </c>
      <c r="O45">
        <f>rekapitulace!H8</f>
      </c>
      <c>
        <f>O45/100*I45</f>
      </c>
    </row>
    <row r="46" spans="5:5" ht="63.75">
      <c r="E46" s="15" t="s">
        <v>114</v>
      </c>
    </row>
    <row r="47" spans="5:5" ht="409.5">
      <c r="E47" s="15" t="s">
        <v>104</v>
      </c>
    </row>
    <row r="48" spans="1:16" ht="12.75">
      <c r="A48" s="7">
        <v>12</v>
      </c>
      <c s="7" t="s">
        <v>45</v>
      </c>
      <c s="7" t="s">
        <v>115</v>
      </c>
      <c s="7" t="s">
        <v>52</v>
      </c>
      <c s="7" t="s">
        <v>116</v>
      </c>
      <c s="7" t="s">
        <v>113</v>
      </c>
      <c s="10">
        <v>10</v>
      </c>
      <c s="14"/>
      <c s="13">
        <f>ROUND((H48*G48),2)</f>
      </c>
      <c r="O48">
        <f>rekapitulace!H8</f>
      </c>
      <c>
        <f>O48/100*I48</f>
      </c>
    </row>
    <row r="49" spans="5:5" ht="63.75">
      <c r="E49" s="15" t="s">
        <v>117</v>
      </c>
    </row>
    <row r="50" spans="5:5" ht="409.5">
      <c r="E50" s="15" t="s">
        <v>104</v>
      </c>
    </row>
    <row r="51" spans="1:16" ht="12.75">
      <c r="A51" s="7">
        <v>13</v>
      </c>
      <c s="7" t="s">
        <v>45</v>
      </c>
      <c s="7" t="s">
        <v>118</v>
      </c>
      <c s="7" t="s">
        <v>52</v>
      </c>
      <c s="7" t="s">
        <v>119</v>
      </c>
      <c s="7" t="s">
        <v>74</v>
      </c>
      <c s="10">
        <v>181.25</v>
      </c>
      <c s="14"/>
      <c s="13">
        <f>ROUND((H51*G51),2)</f>
      </c>
      <c r="O51">
        <f>rekapitulace!H8</f>
      </c>
      <c>
        <f>O51/100*I51</f>
      </c>
    </row>
    <row r="52" spans="5:5" ht="255">
      <c r="E52" s="15" t="s">
        <v>120</v>
      </c>
    </row>
    <row r="53" spans="5:5" ht="409.5">
      <c r="E53" s="15" t="s">
        <v>104</v>
      </c>
    </row>
    <row r="54" spans="1:16" ht="12.75">
      <c r="A54" s="7">
        <v>14</v>
      </c>
      <c s="7" t="s">
        <v>45</v>
      </c>
      <c s="7" t="s">
        <v>121</v>
      </c>
      <c s="7" t="s">
        <v>52</v>
      </c>
      <c s="7" t="s">
        <v>122</v>
      </c>
      <c s="7" t="s">
        <v>74</v>
      </c>
      <c s="10">
        <v>313.7</v>
      </c>
      <c s="14"/>
      <c s="13">
        <f>ROUND((H54*G54),2)</f>
      </c>
      <c r="O54">
        <f>rekapitulace!H8</f>
      </c>
      <c>
        <f>O54/100*I54</f>
      </c>
    </row>
    <row r="55" spans="5:5" ht="51">
      <c r="E55" s="15" t="s">
        <v>123</v>
      </c>
    </row>
    <row r="56" spans="5:5" ht="409.5">
      <c r="E56" s="15" t="s">
        <v>124</v>
      </c>
    </row>
    <row r="57" spans="1:16" ht="12.75">
      <c r="A57" s="7">
        <v>15</v>
      </c>
      <c s="7" t="s">
        <v>45</v>
      </c>
      <c s="7" t="s">
        <v>125</v>
      </c>
      <c s="7" t="s">
        <v>52</v>
      </c>
      <c s="7" t="s">
        <v>126</v>
      </c>
      <c s="7" t="s">
        <v>113</v>
      </c>
      <c s="10">
        <v>11</v>
      </c>
      <c s="14"/>
      <c s="13">
        <f>ROUND((H57*G57),2)</f>
      </c>
      <c r="O57">
        <f>rekapitulace!H8</f>
      </c>
      <c>
        <f>O57/100*I57</f>
      </c>
    </row>
    <row r="58" spans="5:5" ht="63.75">
      <c r="E58" s="15" t="s">
        <v>127</v>
      </c>
    </row>
    <row r="59" spans="5:5" ht="409.5">
      <c r="E59" s="15" t="s">
        <v>128</v>
      </c>
    </row>
    <row r="60" spans="1:16" ht="12.75">
      <c r="A60" s="7">
        <v>16</v>
      </c>
      <c s="7" t="s">
        <v>45</v>
      </c>
      <c s="7" t="s">
        <v>129</v>
      </c>
      <c s="7" t="s">
        <v>52</v>
      </c>
      <c s="7" t="s">
        <v>130</v>
      </c>
      <c s="7" t="s">
        <v>74</v>
      </c>
      <c s="10">
        <v>9.84</v>
      </c>
      <c s="14"/>
      <c s="13">
        <f>ROUND((H60*G60),2)</f>
      </c>
      <c r="O60">
        <f>rekapitulace!H8</f>
      </c>
      <c>
        <f>O60/100*I60</f>
      </c>
    </row>
    <row r="61" spans="5:5" ht="89.25">
      <c r="E61" s="15" t="s">
        <v>131</v>
      </c>
    </row>
    <row r="62" spans="5:5" ht="409.5">
      <c r="E62" s="15" t="s">
        <v>132</v>
      </c>
    </row>
    <row r="63" spans="1:16" ht="12.75">
      <c r="A63" s="7">
        <v>17</v>
      </c>
      <c s="7" t="s">
        <v>45</v>
      </c>
      <c s="7" t="s">
        <v>133</v>
      </c>
      <c s="7" t="s">
        <v>52</v>
      </c>
      <c s="7" t="s">
        <v>134</v>
      </c>
      <c s="7" t="s">
        <v>74</v>
      </c>
      <c s="10">
        <v>6</v>
      </c>
      <c s="14"/>
      <c s="13">
        <f>ROUND((H63*G63),2)</f>
      </c>
      <c r="O63">
        <f>rekapitulace!H8</f>
      </c>
      <c>
        <f>O63/100*I63</f>
      </c>
    </row>
    <row r="64" spans="5:5" ht="38.25">
      <c r="E64" s="15" t="s">
        <v>135</v>
      </c>
    </row>
    <row r="65" spans="5:5" ht="409.5">
      <c r="E65" s="15" t="s">
        <v>136</v>
      </c>
    </row>
    <row r="66" spans="1:16" ht="12.75">
      <c r="A66" s="7">
        <v>18</v>
      </c>
      <c s="7" t="s">
        <v>45</v>
      </c>
      <c s="7" t="s">
        <v>137</v>
      </c>
      <c s="7" t="s">
        <v>52</v>
      </c>
      <c s="7" t="s">
        <v>138</v>
      </c>
      <c s="7" t="s">
        <v>74</v>
      </c>
      <c s="10">
        <v>323.14</v>
      </c>
      <c s="14"/>
      <c s="13">
        <f>ROUND((H66*G66),2)</f>
      </c>
      <c r="O66">
        <f>rekapitulace!H8</f>
      </c>
      <c>
        <f>O66/100*I66</f>
      </c>
    </row>
    <row r="67" spans="5:5" ht="204">
      <c r="E67" s="15" t="s">
        <v>139</v>
      </c>
    </row>
    <row r="68" spans="5:5" ht="409.5">
      <c r="E68" s="15" t="s">
        <v>140</v>
      </c>
    </row>
    <row r="69" spans="1:16" ht="12.75">
      <c r="A69" s="7">
        <v>19</v>
      </c>
      <c s="7" t="s">
        <v>45</v>
      </c>
      <c s="7" t="s">
        <v>141</v>
      </c>
      <c s="7" t="s">
        <v>52</v>
      </c>
      <c s="7" t="s">
        <v>142</v>
      </c>
      <c s="7" t="s">
        <v>74</v>
      </c>
      <c s="10">
        <v>174.6</v>
      </c>
      <c s="14"/>
      <c s="13">
        <f>ROUND((H69*G69),2)</f>
      </c>
      <c r="O69">
        <f>rekapitulace!H8</f>
      </c>
      <c>
        <f>O69/100*I69</f>
      </c>
    </row>
    <row r="70" spans="5:5" ht="63.75">
      <c r="E70" s="15" t="s">
        <v>143</v>
      </c>
    </row>
    <row r="71" spans="5:5" ht="409.5">
      <c r="E71" s="15" t="s">
        <v>144</v>
      </c>
    </row>
    <row r="72" spans="1:16" ht="12.75">
      <c r="A72" s="7">
        <v>20</v>
      </c>
      <c s="7" t="s">
        <v>45</v>
      </c>
      <c s="7" t="s">
        <v>145</v>
      </c>
      <c s="7" t="s">
        <v>52</v>
      </c>
      <c s="7" t="s">
        <v>146</v>
      </c>
      <c s="7" t="s">
        <v>74</v>
      </c>
      <c s="10">
        <v>20</v>
      </c>
      <c s="14"/>
      <c s="13">
        <f>ROUND((H72*G72),2)</f>
      </c>
      <c r="O72">
        <f>rekapitulace!H8</f>
      </c>
      <c>
        <f>O72/100*I72</f>
      </c>
    </row>
    <row r="73" spans="5:5" ht="51">
      <c r="E73" s="15" t="s">
        <v>147</v>
      </c>
    </row>
    <row r="74" spans="5:5" ht="409.5">
      <c r="E74" s="15" t="s">
        <v>148</v>
      </c>
    </row>
    <row r="75" spans="1:16" ht="12.75">
      <c r="A75" s="7">
        <v>21</v>
      </c>
      <c s="7" t="s">
        <v>45</v>
      </c>
      <c s="7" t="s">
        <v>149</v>
      </c>
      <c s="7" t="s">
        <v>52</v>
      </c>
      <c s="7" t="s">
        <v>150</v>
      </c>
      <c s="7" t="s">
        <v>74</v>
      </c>
      <c s="10">
        <v>6.93</v>
      </c>
      <c s="14"/>
      <c s="13">
        <f>ROUND((H75*G75),2)</f>
      </c>
      <c r="O75">
        <f>rekapitulace!H8</f>
      </c>
      <c>
        <f>O75/100*I75</f>
      </c>
    </row>
    <row r="76" spans="5:5" ht="165.75">
      <c r="E76" s="15" t="s">
        <v>151</v>
      </c>
    </row>
    <row r="77" spans="5:5" ht="409.5">
      <c r="E77" s="15" t="s">
        <v>152</v>
      </c>
    </row>
    <row r="78" spans="1:16" ht="12.75">
      <c r="A78" s="7">
        <v>22</v>
      </c>
      <c s="7" t="s">
        <v>45</v>
      </c>
      <c s="7" t="s">
        <v>153</v>
      </c>
      <c s="7" t="s">
        <v>52</v>
      </c>
      <c s="7" t="s">
        <v>154</v>
      </c>
      <c s="7" t="s">
        <v>74</v>
      </c>
      <c s="10">
        <v>1.615</v>
      </c>
      <c s="14"/>
      <c s="13">
        <f>ROUND((H78*G78),2)</f>
      </c>
      <c r="O78">
        <f>rekapitulace!H8</f>
      </c>
      <c>
        <f>O78/100*I78</f>
      </c>
    </row>
    <row r="79" spans="5:5" ht="204">
      <c r="E79" s="15" t="s">
        <v>155</v>
      </c>
    </row>
    <row r="80" spans="5:5" ht="409.5">
      <c r="E80" s="15" t="s">
        <v>156</v>
      </c>
    </row>
    <row r="81" spans="1:16" ht="12.75">
      <c r="A81" s="7">
        <v>23</v>
      </c>
      <c s="7" t="s">
        <v>45</v>
      </c>
      <c s="7" t="s">
        <v>157</v>
      </c>
      <c s="7" t="s">
        <v>52</v>
      </c>
      <c s="7" t="s">
        <v>158</v>
      </c>
      <c s="7" t="s">
        <v>159</v>
      </c>
      <c s="10">
        <v>428.8</v>
      </c>
      <c s="14"/>
      <c s="13">
        <f>ROUND((H81*G81),2)</f>
      </c>
      <c r="O81">
        <f>rekapitulace!H8</f>
      </c>
      <c>
        <f>O81/100*I81</f>
      </c>
    </row>
    <row r="82" spans="5:5" ht="38.25">
      <c r="E82" s="15" t="s">
        <v>160</v>
      </c>
    </row>
    <row r="83" spans="5:5" ht="153">
      <c r="E83" s="15" t="s">
        <v>161</v>
      </c>
    </row>
    <row r="84" spans="1:16" ht="12.75">
      <c r="A84" s="7">
        <v>24</v>
      </c>
      <c s="7" t="s">
        <v>45</v>
      </c>
      <c s="7" t="s">
        <v>162</v>
      </c>
      <c s="7" t="s">
        <v>52</v>
      </c>
      <c s="7" t="s">
        <v>163</v>
      </c>
      <c s="7" t="s">
        <v>159</v>
      </c>
      <c s="10">
        <v>116.7</v>
      </c>
      <c s="14"/>
      <c s="13">
        <f>ROUND((H84*G84),2)</f>
      </c>
      <c r="O84">
        <f>rekapitulace!H8</f>
      </c>
      <c>
        <f>O84/100*I84</f>
      </c>
    </row>
    <row r="85" spans="5:5" ht="51">
      <c r="E85" s="15" t="s">
        <v>164</v>
      </c>
    </row>
    <row r="86" spans="5:5" ht="204">
      <c r="E86" s="15" t="s">
        <v>165</v>
      </c>
    </row>
    <row r="87" spans="1:16" ht="12.75">
      <c r="A87" s="7">
        <v>25</v>
      </c>
      <c s="7" t="s">
        <v>45</v>
      </c>
      <c s="7" t="s">
        <v>166</v>
      </c>
      <c s="7" t="s">
        <v>52</v>
      </c>
      <c s="7" t="s">
        <v>167</v>
      </c>
      <c s="7" t="s">
        <v>159</v>
      </c>
      <c s="10">
        <v>116.7</v>
      </c>
      <c s="14"/>
      <c s="13">
        <f>ROUND((H87*G87),2)</f>
      </c>
      <c r="O87">
        <f>rekapitulace!H8</f>
      </c>
      <c>
        <f>O87/100*I87</f>
      </c>
    </row>
    <row r="88" spans="5:5" ht="63.75">
      <c r="E88" s="15" t="s">
        <v>168</v>
      </c>
    </row>
    <row r="89" spans="5:5" ht="178.5">
      <c r="E89" s="15" t="s">
        <v>169</v>
      </c>
    </row>
    <row r="90" spans="1:16" ht="12.75">
      <c r="A90" s="7">
        <v>26</v>
      </c>
      <c s="7" t="s">
        <v>45</v>
      </c>
      <c s="7" t="s">
        <v>170</v>
      </c>
      <c s="7" t="s">
        <v>52</v>
      </c>
      <c s="7" t="s">
        <v>171</v>
      </c>
      <c s="7" t="s">
        <v>159</v>
      </c>
      <c s="10">
        <v>116.7</v>
      </c>
      <c s="14"/>
      <c s="13">
        <f>ROUND((H90*G90),2)</f>
      </c>
      <c r="O90">
        <f>rekapitulace!H8</f>
      </c>
      <c>
        <f>O90/100*I90</f>
      </c>
    </row>
    <row r="91" spans="5:5" ht="51">
      <c r="E91" s="15" t="s">
        <v>172</v>
      </c>
    </row>
    <row r="92" spans="5:5" ht="280.5">
      <c r="E92" s="15" t="s">
        <v>173</v>
      </c>
    </row>
    <row r="93" spans="1:16" ht="12.75">
      <c r="A93" s="7">
        <v>27</v>
      </c>
      <c s="7" t="s">
        <v>45</v>
      </c>
      <c s="7" t="s">
        <v>174</v>
      </c>
      <c s="7" t="s">
        <v>52</v>
      </c>
      <c s="7" t="s">
        <v>175</v>
      </c>
      <c s="7" t="s">
        <v>159</v>
      </c>
      <c s="10">
        <v>116.7</v>
      </c>
      <c s="14"/>
      <c s="13">
        <f>ROUND((H93*G93),2)</f>
      </c>
      <c r="O93">
        <f>rekapitulace!H8</f>
      </c>
      <c>
        <f>O93/100*I93</f>
      </c>
    </row>
    <row r="94" spans="5:5" ht="51">
      <c r="E94" s="15" t="s">
        <v>172</v>
      </c>
    </row>
    <row r="95" spans="5:5" ht="255">
      <c r="E95" s="15" t="s">
        <v>176</v>
      </c>
    </row>
    <row r="96" spans="1:16" ht="12.75">
      <c r="A96" s="7">
        <v>28</v>
      </c>
      <c s="7" t="s">
        <v>45</v>
      </c>
      <c s="7" t="s">
        <v>177</v>
      </c>
      <c s="7" t="s">
        <v>52</v>
      </c>
      <c s="7" t="s">
        <v>178</v>
      </c>
      <c s="7" t="s">
        <v>159</v>
      </c>
      <c s="10">
        <v>58.5</v>
      </c>
      <c s="14"/>
      <c s="13">
        <f>ROUND((H96*G96),2)</f>
      </c>
      <c r="O96">
        <f>rekapitulace!H8</f>
      </c>
      <c>
        <f>O96/100*I96</f>
      </c>
    </row>
    <row r="97" spans="5:5" ht="127.5">
      <c r="E97" s="15" t="s">
        <v>179</v>
      </c>
    </row>
    <row r="98" spans="5:5" ht="255">
      <c r="E98" s="15" t="s">
        <v>180</v>
      </c>
    </row>
    <row r="99" spans="1:16" ht="12.75" customHeight="1">
      <c r="A99" s="16"/>
      <c s="16"/>
      <c s="16" t="s">
        <v>24</v>
      </c>
      <c s="16"/>
      <c s="16" t="s">
        <v>92</v>
      </c>
      <c s="16"/>
      <c s="16"/>
      <c s="16"/>
      <c s="16">
        <f>SUM(I30:I98)</f>
      </c>
      <c r="P99">
        <f>ROUND(SUM(P30:P98),2)</f>
      </c>
    </row>
    <row r="101" spans="1:9" ht="12.75" customHeight="1">
      <c r="A101" s="9"/>
      <c s="9"/>
      <c s="9" t="s">
        <v>35</v>
      </c>
      <c s="9"/>
      <c s="9" t="s">
        <v>181</v>
      </c>
      <c s="9"/>
      <c s="11"/>
      <c s="9"/>
      <c s="11"/>
    </row>
    <row r="102" spans="1:16" ht="12.75">
      <c r="A102" s="7">
        <v>29</v>
      </c>
      <c s="7" t="s">
        <v>45</v>
      </c>
      <c s="7" t="s">
        <v>182</v>
      </c>
      <c s="7" t="s">
        <v>52</v>
      </c>
      <c s="7" t="s">
        <v>183</v>
      </c>
      <c s="7" t="s">
        <v>113</v>
      </c>
      <c s="10">
        <v>148</v>
      </c>
      <c s="14"/>
      <c s="13">
        <f>ROUND((H102*G102),2)</f>
      </c>
      <c r="O102">
        <f>rekapitulace!H8</f>
      </c>
      <c>
        <f>O102/100*I102</f>
      </c>
    </row>
    <row r="103" spans="5:5" ht="89.25">
      <c r="E103" s="15" t="s">
        <v>184</v>
      </c>
    </row>
    <row r="104" spans="5:5" ht="409.5">
      <c r="E104" s="15" t="s">
        <v>185</v>
      </c>
    </row>
    <row r="105" spans="1:16" ht="12.75" customHeight="1">
      <c r="A105" s="16"/>
      <c s="16"/>
      <c s="16" t="s">
        <v>35</v>
      </c>
      <c s="16"/>
      <c s="16" t="s">
        <v>181</v>
      </c>
      <c s="16"/>
      <c s="16"/>
      <c s="16"/>
      <c s="16">
        <f>SUM(I102:I104)</f>
      </c>
      <c r="P105">
        <f>ROUND(SUM(P102:P104),2)</f>
      </c>
    </row>
    <row r="107" spans="1:9" ht="12.75" customHeight="1">
      <c r="A107" s="9"/>
      <c s="9"/>
      <c s="9" t="s">
        <v>37</v>
      </c>
      <c s="9"/>
      <c s="9" t="s">
        <v>186</v>
      </c>
      <c s="9"/>
      <c s="11"/>
      <c s="9"/>
      <c s="11"/>
    </row>
    <row r="108" spans="1:16" ht="12.75">
      <c r="A108" s="7">
        <v>30</v>
      </c>
      <c s="7" t="s">
        <v>45</v>
      </c>
      <c s="7" t="s">
        <v>187</v>
      </c>
      <c s="7" t="s">
        <v>52</v>
      </c>
      <c s="7" t="s">
        <v>188</v>
      </c>
      <c s="7" t="s">
        <v>74</v>
      </c>
      <c s="10">
        <v>3.12</v>
      </c>
      <c s="14"/>
      <c s="13">
        <f>ROUND((H108*G108),2)</f>
      </c>
      <c r="O108">
        <f>rekapitulace!H8</f>
      </c>
      <c>
        <f>O108/100*I108</f>
      </c>
    </row>
    <row r="109" spans="5:5" ht="267.75">
      <c r="E109" s="15" t="s">
        <v>189</v>
      </c>
    </row>
    <row r="110" spans="5:5" ht="409.5">
      <c r="E110" s="15" t="s">
        <v>190</v>
      </c>
    </row>
    <row r="111" spans="1:16" ht="12.75">
      <c r="A111" s="7">
        <v>31</v>
      </c>
      <c s="7" t="s">
        <v>45</v>
      </c>
      <c s="7" t="s">
        <v>191</v>
      </c>
      <c s="7" t="s">
        <v>52</v>
      </c>
      <c s="7" t="s">
        <v>192</v>
      </c>
      <c s="7" t="s">
        <v>74</v>
      </c>
      <c s="10">
        <v>0.33</v>
      </c>
      <c s="14"/>
      <c s="13">
        <f>ROUND((H111*G111),2)</f>
      </c>
      <c r="O111">
        <f>rekapitulace!H8</f>
      </c>
      <c>
        <f>O111/100*I111</f>
      </c>
    </row>
    <row r="112" spans="5:5" ht="76.5">
      <c r="E112" s="15" t="s">
        <v>193</v>
      </c>
    </row>
    <row r="113" spans="5:5" ht="306">
      <c r="E113" s="15" t="s">
        <v>194</v>
      </c>
    </row>
    <row r="114" spans="1:16" ht="12.75">
      <c r="A114" s="7">
        <v>32</v>
      </c>
      <c s="7" t="s">
        <v>45</v>
      </c>
      <c s="7" t="s">
        <v>195</v>
      </c>
      <c s="7" t="s">
        <v>52</v>
      </c>
      <c s="7" t="s">
        <v>196</v>
      </c>
      <c s="7" t="s">
        <v>74</v>
      </c>
      <c s="10">
        <v>0.24</v>
      </c>
      <c s="14"/>
      <c s="13">
        <f>ROUND((H114*G114),2)</f>
      </c>
      <c r="O114">
        <f>rekapitulace!H8</f>
      </c>
      <c>
        <f>O114/100*I114</f>
      </c>
    </row>
    <row r="115" spans="5:5" ht="63.75">
      <c r="E115" s="15" t="s">
        <v>197</v>
      </c>
    </row>
    <row r="116" spans="5:5" ht="409.5">
      <c r="E116" s="15" t="s">
        <v>198</v>
      </c>
    </row>
    <row r="117" spans="1:16" ht="12.75" customHeight="1">
      <c r="A117" s="16"/>
      <c s="16"/>
      <c s="16" t="s">
        <v>37</v>
      </c>
      <c s="16"/>
      <c s="16" t="s">
        <v>186</v>
      </c>
      <c s="16"/>
      <c s="16"/>
      <c s="16"/>
      <c s="16">
        <f>SUM(I108:I116)</f>
      </c>
      <c r="P117">
        <f>ROUND(SUM(P108:P116),2)</f>
      </c>
    </row>
    <row r="119" spans="1:9" ht="12.75" customHeight="1">
      <c r="A119" s="9"/>
      <c s="9"/>
      <c s="9" t="s">
        <v>38</v>
      </c>
      <c s="9"/>
      <c s="9" t="s">
        <v>199</v>
      </c>
      <c s="9"/>
      <c s="11"/>
      <c s="9"/>
      <c s="11"/>
    </row>
    <row r="120" spans="1:16" ht="12.75">
      <c r="A120" s="7">
        <v>33</v>
      </c>
      <c s="7" t="s">
        <v>45</v>
      </c>
      <c s="7" t="s">
        <v>200</v>
      </c>
      <c s="7" t="s">
        <v>52</v>
      </c>
      <c s="7" t="s">
        <v>201</v>
      </c>
      <c s="7" t="s">
        <v>74</v>
      </c>
      <c s="10">
        <v>1</v>
      </c>
      <c s="14"/>
      <c s="13">
        <f>ROUND((H120*G120),2)</f>
      </c>
      <c r="O120">
        <f>rekapitulace!H8</f>
      </c>
      <c>
        <f>O120/100*I120</f>
      </c>
    </row>
    <row r="121" spans="5:5" ht="63.75">
      <c r="E121" s="15" t="s">
        <v>202</v>
      </c>
    </row>
    <row r="122" spans="5:5" ht="409.5">
      <c r="E122" s="15" t="s">
        <v>203</v>
      </c>
    </row>
    <row r="123" spans="1:16" ht="12.75">
      <c r="A123" s="7">
        <v>34</v>
      </c>
      <c s="7" t="s">
        <v>45</v>
      </c>
      <c s="7" t="s">
        <v>204</v>
      </c>
      <c s="7" t="s">
        <v>52</v>
      </c>
      <c s="7" t="s">
        <v>205</v>
      </c>
      <c s="7" t="s">
        <v>74</v>
      </c>
      <c s="10">
        <v>199.849</v>
      </c>
      <c s="14"/>
      <c s="13">
        <f>ROUND((H123*G123),2)</f>
      </c>
      <c r="O123">
        <f>rekapitulace!H8</f>
      </c>
      <c>
        <f>O123/100*I123</f>
      </c>
    </row>
    <row r="124" spans="5:5" ht="127.5">
      <c r="E124" s="15" t="s">
        <v>206</v>
      </c>
    </row>
    <row r="125" spans="5:5" ht="331.5">
      <c r="E125" s="15" t="s">
        <v>207</v>
      </c>
    </row>
    <row r="126" spans="1:16" ht="12.75">
      <c r="A126" s="7">
        <v>35</v>
      </c>
      <c s="7" t="s">
        <v>45</v>
      </c>
      <c s="7" t="s">
        <v>208</v>
      </c>
      <c s="7" t="s">
        <v>52</v>
      </c>
      <c s="7" t="s">
        <v>209</v>
      </c>
      <c s="7" t="s">
        <v>159</v>
      </c>
      <c s="10">
        <v>162.667</v>
      </c>
      <c s="14"/>
      <c s="13">
        <f>ROUND((H126*G126),2)</f>
      </c>
      <c r="O126">
        <f>rekapitulace!H8</f>
      </c>
      <c>
        <f>O126/100*I126</f>
      </c>
    </row>
    <row r="127" spans="5:5" ht="51">
      <c r="E127" s="15" t="s">
        <v>210</v>
      </c>
    </row>
    <row r="128" spans="5:5" ht="267.75">
      <c r="E128" s="15" t="s">
        <v>211</v>
      </c>
    </row>
    <row r="129" spans="1:16" ht="12.75">
      <c r="A129" s="7">
        <v>36</v>
      </c>
      <c s="7" t="s">
        <v>45</v>
      </c>
      <c s="7" t="s">
        <v>212</v>
      </c>
      <c s="7" t="s">
        <v>52</v>
      </c>
      <c s="7" t="s">
        <v>213</v>
      </c>
      <c s="7" t="s">
        <v>159</v>
      </c>
      <c s="10">
        <v>2119.75</v>
      </c>
      <c s="14"/>
      <c s="13">
        <f>ROUND((H129*G129),2)</f>
      </c>
      <c r="O129">
        <f>rekapitulace!H8</f>
      </c>
      <c>
        <f>O129/100*I129</f>
      </c>
    </row>
    <row r="130" spans="5:5" ht="395.25">
      <c r="E130" s="15" t="s">
        <v>214</v>
      </c>
    </row>
    <row r="131" spans="5:5" ht="357">
      <c r="E131" s="15" t="s">
        <v>215</v>
      </c>
    </row>
    <row r="132" spans="1:16" ht="12.75">
      <c r="A132" s="7">
        <v>37</v>
      </c>
      <c s="7" t="s">
        <v>45</v>
      </c>
      <c s="7" t="s">
        <v>216</v>
      </c>
      <c s="7" t="s">
        <v>52</v>
      </c>
      <c s="7" t="s">
        <v>217</v>
      </c>
      <c s="7" t="s">
        <v>159</v>
      </c>
      <c s="10">
        <v>3360</v>
      </c>
      <c s="14"/>
      <c s="13">
        <f>ROUND((H132*G132),2)</f>
      </c>
      <c r="O132">
        <f>rekapitulace!H8</f>
      </c>
      <c>
        <f>O132/100*I132</f>
      </c>
    </row>
    <row r="133" spans="5:5" ht="331.5">
      <c r="E133" s="15" t="s">
        <v>218</v>
      </c>
    </row>
    <row r="134" spans="5:5" ht="357">
      <c r="E134" s="15" t="s">
        <v>215</v>
      </c>
    </row>
    <row r="135" spans="1:16" ht="12.75">
      <c r="A135" s="7">
        <v>38</v>
      </c>
      <c s="7" t="s">
        <v>45</v>
      </c>
      <c s="7" t="s">
        <v>219</v>
      </c>
      <c s="7" t="s">
        <v>52</v>
      </c>
      <c s="7" t="s">
        <v>220</v>
      </c>
      <c s="7" t="s">
        <v>159</v>
      </c>
      <c s="10">
        <v>1624</v>
      </c>
      <c s="14"/>
      <c s="13">
        <f>ROUND((H135*G135),2)</f>
      </c>
      <c r="O135">
        <f>rekapitulace!H8</f>
      </c>
      <c>
        <f>O135/100*I135</f>
      </c>
    </row>
    <row r="136" spans="5:5" ht="306">
      <c r="E136" s="15" t="s">
        <v>221</v>
      </c>
    </row>
    <row r="137" spans="5:5" ht="409.5">
      <c r="E137" s="15" t="s">
        <v>222</v>
      </c>
    </row>
    <row r="138" spans="1:16" ht="12.75">
      <c r="A138" s="7">
        <v>39</v>
      </c>
      <c s="7" t="s">
        <v>45</v>
      </c>
      <c s="7" t="s">
        <v>223</v>
      </c>
      <c s="7" t="s">
        <v>52</v>
      </c>
      <c s="7" t="s">
        <v>224</v>
      </c>
      <c s="7" t="s">
        <v>159</v>
      </c>
      <c s="10">
        <v>1660.5</v>
      </c>
      <c s="14"/>
      <c s="13">
        <f>ROUND((H138*G138),2)</f>
      </c>
      <c r="O138">
        <f>rekapitulace!H8</f>
      </c>
      <c>
        <f>O138/100*I138</f>
      </c>
    </row>
    <row r="139" spans="5:5" ht="306">
      <c r="E139" s="15" t="s">
        <v>225</v>
      </c>
    </row>
    <row r="140" spans="5:5" ht="409.5">
      <c r="E140" s="15" t="s">
        <v>222</v>
      </c>
    </row>
    <row r="141" spans="1:16" ht="12.75">
      <c r="A141" s="7">
        <v>40</v>
      </c>
      <c s="7" t="s">
        <v>45</v>
      </c>
      <c s="7" t="s">
        <v>226</v>
      </c>
      <c s="7" t="s">
        <v>52</v>
      </c>
      <c s="7" t="s">
        <v>227</v>
      </c>
      <c s="7" t="s">
        <v>159</v>
      </c>
      <c s="10">
        <v>2119.75</v>
      </c>
      <c s="14"/>
      <c s="13">
        <f>ROUND((H141*G141),2)</f>
      </c>
      <c r="O141">
        <f>rekapitulace!H8</f>
      </c>
      <c>
        <f>O141/100*I141</f>
      </c>
    </row>
    <row r="142" spans="5:5" ht="409.5">
      <c r="E142" s="15" t="s">
        <v>228</v>
      </c>
    </row>
    <row r="143" spans="5:5" ht="409.5">
      <c r="E143" s="15" t="s">
        <v>222</v>
      </c>
    </row>
    <row r="144" spans="1:16" ht="12.75">
      <c r="A144" s="7">
        <v>41</v>
      </c>
      <c s="7" t="s">
        <v>45</v>
      </c>
      <c s="7" t="s">
        <v>229</v>
      </c>
      <c s="7" t="s">
        <v>52</v>
      </c>
      <c s="7" t="s">
        <v>230</v>
      </c>
      <c s="7" t="s">
        <v>159</v>
      </c>
      <c s="10">
        <v>2119.75</v>
      </c>
      <c s="14"/>
      <c s="13">
        <f>ROUND((H144*G144),2)</f>
      </c>
      <c r="O144">
        <f>rekapitulace!H8</f>
      </c>
      <c>
        <f>O144/100*I144</f>
      </c>
    </row>
    <row r="145" spans="5:5" ht="395.25">
      <c r="E145" s="15" t="s">
        <v>214</v>
      </c>
    </row>
    <row r="146" spans="5:5" ht="140.25">
      <c r="E146" s="15" t="s">
        <v>231</v>
      </c>
    </row>
    <row r="147" spans="1:16" ht="12.75" customHeight="1">
      <c r="A147" s="16"/>
      <c s="16"/>
      <c s="16" t="s">
        <v>38</v>
      </c>
      <c s="16"/>
      <c s="16" t="s">
        <v>199</v>
      </c>
      <c s="16"/>
      <c s="16"/>
      <c s="16"/>
      <c s="16">
        <f>SUM(I120:I146)</f>
      </c>
      <c r="P147">
        <f>ROUND(SUM(P120:P146),2)</f>
      </c>
    </row>
    <row r="149" spans="1:9" ht="12.75" customHeight="1">
      <c r="A149" s="9"/>
      <c s="9"/>
      <c s="9" t="s">
        <v>41</v>
      </c>
      <c s="9"/>
      <c s="9" t="s">
        <v>232</v>
      </c>
      <c s="9"/>
      <c s="11"/>
      <c s="9"/>
      <c s="11"/>
    </row>
    <row r="150" spans="1:16" ht="12.75">
      <c r="A150" s="7">
        <v>42</v>
      </c>
      <c s="7" t="s">
        <v>45</v>
      </c>
      <c s="7" t="s">
        <v>233</v>
      </c>
      <c s="7" t="s">
        <v>52</v>
      </c>
      <c s="7" t="s">
        <v>234</v>
      </c>
      <c s="7" t="s">
        <v>113</v>
      </c>
      <c s="10">
        <v>22</v>
      </c>
      <c s="14"/>
      <c s="13">
        <f>ROUND((H150*G150),2)</f>
      </c>
      <c r="O150">
        <f>rekapitulace!H8</f>
      </c>
      <c>
        <f>O150/100*I150</f>
      </c>
    </row>
    <row r="151" spans="5:5" ht="102">
      <c r="E151" s="15" t="s">
        <v>235</v>
      </c>
    </row>
    <row r="152" spans="5:5" ht="409.5">
      <c r="E152" s="15" t="s">
        <v>236</v>
      </c>
    </row>
    <row r="153" spans="1:16" ht="12.75">
      <c r="A153" s="7">
        <v>43</v>
      </c>
      <c s="7" t="s">
        <v>45</v>
      </c>
      <c s="7" t="s">
        <v>237</v>
      </c>
      <c s="7" t="s">
        <v>52</v>
      </c>
      <c s="7" t="s">
        <v>238</v>
      </c>
      <c s="7" t="s">
        <v>113</v>
      </c>
      <c s="10">
        <v>25</v>
      </c>
      <c s="14"/>
      <c s="13">
        <f>ROUND((H153*G153),2)</f>
      </c>
      <c r="O153">
        <f>rekapitulace!H8</f>
      </c>
      <c>
        <f>O153/100*I153</f>
      </c>
    </row>
    <row r="154" spans="5:5" ht="178.5">
      <c r="E154" s="15" t="s">
        <v>239</v>
      </c>
    </row>
    <row r="155" spans="5:5" ht="409.5">
      <c r="E155" s="15" t="s">
        <v>240</v>
      </c>
    </row>
    <row r="156" spans="1:16" ht="12.75">
      <c r="A156" s="7">
        <v>44</v>
      </c>
      <c s="7" t="s">
        <v>45</v>
      </c>
      <c s="7" t="s">
        <v>241</v>
      </c>
      <c s="7" t="s">
        <v>52</v>
      </c>
      <c s="7" t="s">
        <v>242</v>
      </c>
      <c s="7" t="s">
        <v>95</v>
      </c>
      <c s="10">
        <v>9</v>
      </c>
      <c s="14"/>
      <c s="13">
        <f>ROUND((H156*G156),2)</f>
      </c>
      <c r="O156">
        <f>rekapitulace!H8</f>
      </c>
      <c>
        <f>O156/100*I156</f>
      </c>
    </row>
    <row r="157" spans="5:5" ht="51">
      <c r="E157" s="15" t="s">
        <v>243</v>
      </c>
    </row>
    <row r="158" spans="5:5" ht="409.5">
      <c r="E158" s="15" t="s">
        <v>244</v>
      </c>
    </row>
    <row r="159" spans="1:16" ht="12.75">
      <c r="A159" s="7">
        <v>45</v>
      </c>
      <c s="7" t="s">
        <v>45</v>
      </c>
      <c s="7" t="s">
        <v>245</v>
      </c>
      <c s="7" t="s">
        <v>52</v>
      </c>
      <c s="7" t="s">
        <v>246</v>
      </c>
      <c s="7" t="s">
        <v>95</v>
      </c>
      <c s="10">
        <v>2</v>
      </c>
      <c s="14"/>
      <c s="13">
        <f>ROUND((H159*G159),2)</f>
      </c>
      <c r="O159">
        <f>rekapitulace!H8</f>
      </c>
      <c>
        <f>O159/100*I159</f>
      </c>
    </row>
    <row r="160" spans="5:5" ht="38.25">
      <c r="E160" s="15" t="s">
        <v>247</v>
      </c>
    </row>
    <row r="161" spans="5:5" ht="409.5">
      <c r="E161" s="15" t="s">
        <v>248</v>
      </c>
    </row>
    <row r="162" spans="1:16" ht="12.75" customHeight="1">
      <c r="A162" s="16"/>
      <c s="16"/>
      <c s="16" t="s">
        <v>41</v>
      </c>
      <c s="16"/>
      <c s="16" t="s">
        <v>249</v>
      </c>
      <c s="16"/>
      <c s="16"/>
      <c s="16"/>
      <c s="16">
        <f>SUM(I150:I161)</f>
      </c>
      <c r="P162">
        <f>ROUND(SUM(P150:P161),2)</f>
      </c>
    </row>
    <row r="164" spans="1:9" ht="12.75" customHeight="1">
      <c r="A164" s="9"/>
      <c s="9"/>
      <c s="9" t="s">
        <v>42</v>
      </c>
      <c s="9"/>
      <c s="9" t="s">
        <v>250</v>
      </c>
      <c s="9"/>
      <c s="11"/>
      <c s="9"/>
      <c s="11"/>
    </row>
    <row r="165" spans="1:16" ht="12.75">
      <c r="A165" s="7">
        <v>46</v>
      </c>
      <c s="7" t="s">
        <v>45</v>
      </c>
      <c s="7" t="s">
        <v>251</v>
      </c>
      <c s="7" t="s">
        <v>52</v>
      </c>
      <c s="7" t="s">
        <v>252</v>
      </c>
      <c s="7" t="s">
        <v>113</v>
      </c>
      <c s="10">
        <v>6</v>
      </c>
      <c s="14"/>
      <c s="13">
        <f>ROUND((H165*G165),2)</f>
      </c>
      <c r="O165">
        <f>rekapitulace!H8</f>
      </c>
      <c>
        <f>O165/100*I165</f>
      </c>
    </row>
    <row r="166" spans="5:5" ht="114.75">
      <c r="E166" s="15" t="s">
        <v>253</v>
      </c>
    </row>
    <row r="167" spans="5:5" ht="369.75">
      <c r="E167" s="15" t="s">
        <v>254</v>
      </c>
    </row>
    <row r="168" spans="1:16" ht="12.75">
      <c r="A168" s="7">
        <v>47</v>
      </c>
      <c s="7" t="s">
        <v>45</v>
      </c>
      <c s="7" t="s">
        <v>255</v>
      </c>
      <c s="7" t="s">
        <v>52</v>
      </c>
      <c s="7" t="s">
        <v>256</v>
      </c>
      <c s="7" t="s">
        <v>113</v>
      </c>
      <c s="10">
        <v>6</v>
      </c>
      <c s="14"/>
      <c s="13">
        <f>ROUND((H168*G168),2)</f>
      </c>
      <c r="O168">
        <f>rekapitulace!H8</f>
      </c>
      <c>
        <f>O168/100*I168</f>
      </c>
    </row>
    <row r="169" spans="5:5" ht="76.5">
      <c r="E169" s="15" t="s">
        <v>257</v>
      </c>
    </row>
    <row r="170" spans="5:5" ht="140.25">
      <c r="E170" s="15" t="s">
        <v>258</v>
      </c>
    </row>
    <row r="171" spans="1:16" ht="12.75">
      <c r="A171" s="7">
        <v>48</v>
      </c>
      <c s="7" t="s">
        <v>45</v>
      </c>
      <c s="7" t="s">
        <v>259</v>
      </c>
      <c s="7" t="s">
        <v>52</v>
      </c>
      <c s="7" t="s">
        <v>260</v>
      </c>
      <c s="7" t="s">
        <v>95</v>
      </c>
      <c s="10">
        <v>2</v>
      </c>
      <c s="14"/>
      <c s="13">
        <f>ROUND((H171*G171),2)</f>
      </c>
      <c r="O171">
        <f>rekapitulace!H8</f>
      </c>
      <c>
        <f>O171/100*I171</f>
      </c>
    </row>
    <row r="172" spans="5:5" ht="255">
      <c r="E172" s="15" t="s">
        <v>261</v>
      </c>
    </row>
    <row r="173" spans="1:16" ht="12.75">
      <c r="A173" s="7">
        <v>49</v>
      </c>
      <c s="7" t="s">
        <v>45</v>
      </c>
      <c s="7" t="s">
        <v>262</v>
      </c>
      <c s="7" t="s">
        <v>52</v>
      </c>
      <c s="7" t="s">
        <v>263</v>
      </c>
      <c s="7" t="s">
        <v>95</v>
      </c>
      <c s="10">
        <v>2</v>
      </c>
      <c s="14"/>
      <c s="13">
        <f>ROUND((H173*G173),2)</f>
      </c>
      <c r="O173">
        <f>rekapitulace!H8</f>
      </c>
      <c>
        <f>O173/100*I173</f>
      </c>
    </row>
    <row r="174" spans="5:5" ht="51">
      <c r="E174" s="15" t="s">
        <v>264</v>
      </c>
    </row>
    <row r="175" spans="5:5" ht="280.5">
      <c r="E175" s="15" t="s">
        <v>265</v>
      </c>
    </row>
    <row r="176" spans="1:16" ht="12.75">
      <c r="A176" s="7">
        <v>50</v>
      </c>
      <c s="7" t="s">
        <v>45</v>
      </c>
      <c s="7" t="s">
        <v>266</v>
      </c>
      <c s="7" t="s">
        <v>52</v>
      </c>
      <c s="7" t="s">
        <v>267</v>
      </c>
      <c s="7" t="s">
        <v>95</v>
      </c>
      <c s="10">
        <v>2</v>
      </c>
      <c s="14"/>
      <c s="13">
        <f>ROUND((H176*G176),2)</f>
      </c>
      <c r="O176">
        <f>rekapitulace!H8</f>
      </c>
      <c>
        <f>O176/100*I176</f>
      </c>
    </row>
    <row r="177" spans="5:5" ht="51">
      <c r="E177" s="15" t="s">
        <v>268</v>
      </c>
    </row>
    <row r="178" spans="5:5" ht="165.75">
      <c r="E178" s="15" t="s">
        <v>269</v>
      </c>
    </row>
    <row r="179" spans="1:16" ht="12.75">
      <c r="A179" s="7">
        <v>51</v>
      </c>
      <c s="7" t="s">
        <v>45</v>
      </c>
      <c s="7" t="s">
        <v>270</v>
      </c>
      <c s="7" t="s">
        <v>52</v>
      </c>
      <c s="7" t="s">
        <v>271</v>
      </c>
      <c s="7" t="s">
        <v>95</v>
      </c>
      <c s="10">
        <v>2</v>
      </c>
      <c s="14"/>
      <c s="13">
        <f>ROUND((H179*G179),2)</f>
      </c>
      <c r="O179">
        <f>rekapitulace!H8</f>
      </c>
      <c>
        <f>O179/100*I179</f>
      </c>
    </row>
    <row r="180" spans="5:5" ht="63.75">
      <c r="E180" s="15" t="s">
        <v>272</v>
      </c>
    </row>
    <row r="181" spans="5:5" ht="331.5">
      <c r="E181" s="15" t="s">
        <v>273</v>
      </c>
    </row>
    <row r="182" spans="1:16" ht="12.75">
      <c r="A182" s="7">
        <v>52</v>
      </c>
      <c s="7" t="s">
        <v>45</v>
      </c>
      <c s="7" t="s">
        <v>274</v>
      </c>
      <c s="7" t="s">
        <v>52</v>
      </c>
      <c s="7" t="s">
        <v>275</v>
      </c>
      <c s="7" t="s">
        <v>95</v>
      </c>
      <c s="10">
        <v>2</v>
      </c>
      <c s="14"/>
      <c s="13">
        <f>ROUND((H182*G182),2)</f>
      </c>
      <c r="O182">
        <f>rekapitulace!H8</f>
      </c>
      <c>
        <f>O182/100*I182</f>
      </c>
    </row>
    <row r="183" spans="5:5" ht="63.75">
      <c r="E183" s="15" t="s">
        <v>276</v>
      </c>
    </row>
    <row r="184" spans="5:5" ht="165.75">
      <c r="E184" s="15" t="s">
        <v>269</v>
      </c>
    </row>
    <row r="185" spans="1:16" ht="12.75">
      <c r="A185" s="7">
        <v>53</v>
      </c>
      <c s="7" t="s">
        <v>45</v>
      </c>
      <c s="7" t="s">
        <v>277</v>
      </c>
      <c s="7" t="s">
        <v>52</v>
      </c>
      <c s="7" t="s">
        <v>278</v>
      </c>
      <c s="7" t="s">
        <v>159</v>
      </c>
      <c s="10">
        <v>155</v>
      </c>
      <c s="14"/>
      <c s="13">
        <f>ROUND((H185*G185),2)</f>
      </c>
      <c r="O185">
        <f>rekapitulace!H8</f>
      </c>
      <c>
        <f>O185/100*I185</f>
      </c>
    </row>
    <row r="186" spans="5:5" ht="267.75">
      <c r="E186" s="15" t="s">
        <v>279</v>
      </c>
    </row>
    <row r="187" spans="5:5" ht="204">
      <c r="E187" s="15" t="s">
        <v>280</v>
      </c>
    </row>
    <row r="188" spans="1:16" ht="12.75">
      <c r="A188" s="7">
        <v>54</v>
      </c>
      <c s="7" t="s">
        <v>45</v>
      </c>
      <c s="7" t="s">
        <v>281</v>
      </c>
      <c s="7" t="s">
        <v>52</v>
      </c>
      <c s="7" t="s">
        <v>282</v>
      </c>
      <c s="7" t="s">
        <v>159</v>
      </c>
      <c s="10">
        <v>155</v>
      </c>
      <c s="14"/>
      <c s="13">
        <f>ROUND((H188*G188),2)</f>
      </c>
      <c r="O188">
        <f>rekapitulace!H8</f>
      </c>
      <c>
        <f>O188/100*I188</f>
      </c>
    </row>
    <row r="189" spans="5:5" ht="63.75">
      <c r="E189" s="15" t="s">
        <v>283</v>
      </c>
    </row>
    <row r="190" spans="5:5" ht="204">
      <c r="E190" s="15" t="s">
        <v>280</v>
      </c>
    </row>
    <row r="191" spans="1:16" ht="12.75">
      <c r="A191" s="7">
        <v>55</v>
      </c>
      <c s="7" t="s">
        <v>45</v>
      </c>
      <c s="7" t="s">
        <v>284</v>
      </c>
      <c s="7" t="s">
        <v>52</v>
      </c>
      <c s="7" t="s">
        <v>285</v>
      </c>
      <c s="7" t="s">
        <v>113</v>
      </c>
      <c s="10">
        <v>14</v>
      </c>
      <c s="14"/>
      <c s="13">
        <f>ROUND((H191*G191),2)</f>
      </c>
      <c r="O191">
        <f>rekapitulace!H8</f>
      </c>
      <c>
        <f>O191/100*I191</f>
      </c>
    </row>
    <row r="192" spans="5:5" ht="242.25">
      <c r="E192" s="15" t="s">
        <v>286</v>
      </c>
    </row>
    <row r="193" spans="5:5" ht="255">
      <c r="E193" s="15" t="s">
        <v>287</v>
      </c>
    </row>
    <row r="194" spans="1:16" ht="12.75">
      <c r="A194" s="7">
        <v>56</v>
      </c>
      <c s="7" t="s">
        <v>45</v>
      </c>
      <c s="7" t="s">
        <v>288</v>
      </c>
      <c s="7" t="s">
        <v>52</v>
      </c>
      <c s="7" t="s">
        <v>289</v>
      </c>
      <c s="7" t="s">
        <v>113</v>
      </c>
      <c s="10">
        <v>14</v>
      </c>
      <c s="14"/>
      <c s="13">
        <f>ROUND((H194*G194),2)</f>
      </c>
      <c r="O194">
        <f>rekapitulace!H8</f>
      </c>
      <c>
        <f>O194/100*I194</f>
      </c>
    </row>
    <row r="195" spans="5:5" ht="63.75">
      <c r="E195" s="15" t="s">
        <v>290</v>
      </c>
    </row>
    <row r="196" spans="5:5" ht="140.25">
      <c r="E196" s="15" t="s">
        <v>291</v>
      </c>
    </row>
    <row r="197" spans="1:16" ht="12.75">
      <c r="A197" s="7">
        <v>57</v>
      </c>
      <c s="7" t="s">
        <v>45</v>
      </c>
      <c s="7" t="s">
        <v>292</v>
      </c>
      <c s="7" t="s">
        <v>52</v>
      </c>
      <c s="7" t="s">
        <v>293</v>
      </c>
      <c s="7" t="s">
        <v>113</v>
      </c>
      <c s="10">
        <v>50</v>
      </c>
      <c s="14"/>
      <c s="13">
        <f>ROUND((H197*G197),2)</f>
      </c>
      <c r="O197">
        <f>rekapitulace!H8</f>
      </c>
      <c>
        <f>O197/100*I197</f>
      </c>
    </row>
    <row r="198" spans="5:5" ht="140.25">
      <c r="E198" s="15" t="s">
        <v>291</v>
      </c>
    </row>
    <row r="199" spans="1:16" ht="12.75">
      <c r="A199" s="7">
        <v>58</v>
      </c>
      <c s="7" t="s">
        <v>45</v>
      </c>
      <c s="7" t="s">
        <v>294</v>
      </c>
      <c s="7" t="s">
        <v>52</v>
      </c>
      <c s="7" t="s">
        <v>295</v>
      </c>
      <c s="7" t="s">
        <v>113</v>
      </c>
      <c s="10">
        <v>295.7</v>
      </c>
      <c s="14"/>
      <c s="13">
        <f>ROUND((H199*G199),2)</f>
      </c>
      <c r="O199">
        <f>rekapitulace!H8</f>
      </c>
      <c>
        <f>O199/100*I199</f>
      </c>
    </row>
    <row r="200" spans="5:5" ht="140.25">
      <c r="E200" s="15" t="s">
        <v>291</v>
      </c>
    </row>
    <row r="201" spans="1:16" ht="12.75">
      <c r="A201" s="7">
        <v>59</v>
      </c>
      <c s="7" t="s">
        <v>45</v>
      </c>
      <c s="7" t="s">
        <v>296</v>
      </c>
      <c s="7" t="s">
        <v>52</v>
      </c>
      <c s="7" t="s">
        <v>297</v>
      </c>
      <c s="7" t="s">
        <v>113</v>
      </c>
      <c s="10">
        <v>14</v>
      </c>
      <c s="14"/>
      <c s="13">
        <f>ROUND((H201*G201),2)</f>
      </c>
      <c r="O201">
        <f>rekapitulace!H8</f>
      </c>
      <c>
        <f>O201/100*I201</f>
      </c>
    </row>
    <row r="202" spans="5:5" ht="63.75">
      <c r="E202" s="15" t="s">
        <v>298</v>
      </c>
    </row>
    <row r="203" spans="5:5" ht="242.25">
      <c r="E203" s="15" t="s">
        <v>299</v>
      </c>
    </row>
    <row r="204" spans="1:16" ht="12.75">
      <c r="A204" s="7">
        <v>60</v>
      </c>
      <c s="7" t="s">
        <v>45</v>
      </c>
      <c s="7" t="s">
        <v>300</v>
      </c>
      <c s="7" t="s">
        <v>52</v>
      </c>
      <c s="7" t="s">
        <v>301</v>
      </c>
      <c s="7" t="s">
        <v>113</v>
      </c>
      <c s="10">
        <v>360.2</v>
      </c>
      <c s="14"/>
      <c s="13">
        <f>ROUND((H204*G204),2)</f>
      </c>
      <c r="O204">
        <f>rekapitulace!H8</f>
      </c>
      <c>
        <f>O204/100*I204</f>
      </c>
    </row>
    <row r="205" spans="5:5" ht="178.5">
      <c r="E205" s="15" t="s">
        <v>302</v>
      </c>
    </row>
    <row r="206" spans="5:5" ht="242.25">
      <c r="E206" s="15" t="s">
        <v>299</v>
      </c>
    </row>
    <row r="207" spans="1:16" ht="12.75">
      <c r="A207" s="7">
        <v>61</v>
      </c>
      <c s="7" t="s">
        <v>45</v>
      </c>
      <c s="7" t="s">
        <v>303</v>
      </c>
      <c s="7" t="s">
        <v>52</v>
      </c>
      <c s="7" t="s">
        <v>304</v>
      </c>
      <c s="7" t="s">
        <v>74</v>
      </c>
      <c s="10">
        <v>6.5</v>
      </c>
      <c s="14"/>
      <c s="13">
        <f>ROUND((H207*G207),2)</f>
      </c>
      <c r="O207">
        <f>rekapitulace!H8</f>
      </c>
      <c>
        <f>O207/100*I207</f>
      </c>
    </row>
    <row r="208" spans="5:5" ht="229.5">
      <c r="E208" s="15" t="s">
        <v>305</v>
      </c>
    </row>
    <row r="209" spans="5:5" ht="409.5">
      <c r="E209" s="15" t="s">
        <v>306</v>
      </c>
    </row>
    <row r="210" spans="1:16" ht="12.75">
      <c r="A210" s="7">
        <v>62</v>
      </c>
      <c s="7" t="s">
        <v>45</v>
      </c>
      <c s="7" t="s">
        <v>307</v>
      </c>
      <c s="7" t="s">
        <v>52</v>
      </c>
      <c s="7" t="s">
        <v>308</v>
      </c>
      <c s="7" t="s">
        <v>113</v>
      </c>
      <c s="10">
        <v>31</v>
      </c>
      <c s="14"/>
      <c s="13">
        <f>ROUND((H210*G210),2)</f>
      </c>
      <c r="O210">
        <f>rekapitulace!H8</f>
      </c>
      <c>
        <f>O210/100*I210</f>
      </c>
    </row>
    <row r="211" spans="5:5" ht="51">
      <c r="E211" s="15" t="s">
        <v>309</v>
      </c>
    </row>
    <row r="212" spans="5:5" ht="409.5">
      <c r="E212" s="15" t="s">
        <v>310</v>
      </c>
    </row>
    <row r="213" spans="1:16" ht="12.75">
      <c r="A213" s="7">
        <v>63</v>
      </c>
      <c s="7" t="s">
        <v>52</v>
      </c>
      <c s="7" t="s">
        <v>311</v>
      </c>
      <c s="7" t="s">
        <v>52</v>
      </c>
      <c s="7" t="s">
        <v>312</v>
      </c>
      <c s="7" t="s">
        <v>49</v>
      </c>
      <c s="10">
        <v>1</v>
      </c>
      <c s="14"/>
      <c s="13">
        <f>ROUND((H213*G213),2)</f>
      </c>
      <c r="O213">
        <f>rekapitulace!H8</f>
      </c>
      <c>
        <f>O213/100*I213</f>
      </c>
    </row>
    <row r="214" spans="5:5" ht="12.75">
      <c r="E214" s="15" t="s">
        <v>52</v>
      </c>
    </row>
    <row r="215" spans="1:16" ht="12.75" customHeight="1">
      <c r="A215" s="16"/>
      <c s="16"/>
      <c s="16" t="s">
        <v>42</v>
      </c>
      <c s="16"/>
      <c s="16" t="s">
        <v>250</v>
      </c>
      <c s="16"/>
      <c s="16"/>
      <c s="16"/>
      <c s="16">
        <f>SUM(I165:I214)</f>
      </c>
      <c r="P215">
        <f>ROUND(SUM(P165:P214),2)</f>
      </c>
    </row>
    <row r="217" spans="1:16" ht="12.75" customHeight="1">
      <c r="A217" s="16"/>
      <c s="16"/>
      <c s="16"/>
      <c s="16"/>
      <c s="16" t="s">
        <v>62</v>
      </c>
      <c s="16"/>
      <c s="16"/>
      <c s="16"/>
      <c s="16">
        <f>+I27+I99+I105+I117+I147+I162+I215</f>
      </c>
      <c r="P217">
        <f>+P27+P99+P105+P117+P147+P162+P215</f>
      </c>
    </row>
    <row r="219" spans="1:9" ht="12.75" customHeight="1">
      <c r="A219" s="9" t="s">
        <v>63</v>
      </c>
      <c s="9"/>
      <c s="9"/>
      <c s="9"/>
      <c s="9"/>
      <c s="9"/>
      <c s="9"/>
      <c s="9"/>
      <c s="9"/>
    </row>
    <row r="220" spans="1:9" ht="12.75" customHeight="1">
      <c r="A220" s="9"/>
      <c s="9"/>
      <c s="9"/>
      <c s="9"/>
      <c s="9" t="s">
        <v>64</v>
      </c>
      <c s="9"/>
      <c s="9"/>
      <c s="9"/>
      <c s="9"/>
    </row>
    <row r="221" spans="1:16" ht="12.75" customHeight="1">
      <c r="A221" s="16"/>
      <c s="16"/>
      <c s="16"/>
      <c s="16"/>
      <c s="16" t="s">
        <v>65</v>
      </c>
      <c s="16"/>
      <c s="16"/>
      <c s="16"/>
      <c s="16">
        <v>0</v>
      </c>
      <c r="P221">
        <v>0</v>
      </c>
    </row>
    <row r="222" spans="1:9" ht="12.75" customHeight="1">
      <c r="A222" s="16"/>
      <c s="16"/>
      <c s="16"/>
      <c s="16"/>
      <c s="16" t="s">
        <v>66</v>
      </c>
      <c s="16"/>
      <c s="16"/>
      <c s="16"/>
      <c s="16"/>
    </row>
    <row r="223" spans="1:16" ht="12.75" customHeight="1">
      <c r="A223" s="16"/>
      <c s="16"/>
      <c s="16"/>
      <c s="16"/>
      <c s="16" t="s">
        <v>67</v>
      </c>
      <c s="16"/>
      <c s="16"/>
      <c s="16"/>
      <c s="16">
        <v>0</v>
      </c>
      <c r="P223">
        <v>0</v>
      </c>
    </row>
    <row r="224" spans="1:16" ht="12.75" customHeight="1">
      <c r="A224" s="16"/>
      <c s="16"/>
      <c s="16"/>
      <c s="16"/>
      <c s="16" t="s">
        <v>68</v>
      </c>
      <c s="16"/>
      <c s="16"/>
      <c s="16"/>
      <c s="16">
        <f>I221+I223</f>
      </c>
      <c r="P224">
        <f>P221+P223</f>
      </c>
    </row>
    <row r="226" spans="1:16" ht="12.75" customHeight="1">
      <c r="A226" s="16"/>
      <c s="16"/>
      <c s="16"/>
      <c s="16"/>
      <c s="16" t="s">
        <v>68</v>
      </c>
      <c s="16"/>
      <c s="16"/>
      <c s="16"/>
      <c s="16">
        <f>I217+I224</f>
      </c>
      <c r="P226">
        <f>P217+P224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313</v>
      </c>
      <c s="5"/>
      <c s="5" t="s">
        <v>314</v>
      </c>
    </row>
    <row r="6" spans="1:5" ht="12.75" customHeight="1">
      <c r="A6" t="s">
        <v>18</v>
      </c>
      <c r="C6" s="5" t="s">
        <v>313</v>
      </c>
      <c s="5"/>
      <c s="5" t="s">
        <v>314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45</v>
      </c>
      <c s="7" t="s">
        <v>71</v>
      </c>
      <c s="7" t="s">
        <v>72</v>
      </c>
      <c s="7" t="s">
        <v>73</v>
      </c>
      <c s="7" t="s">
        <v>74</v>
      </c>
      <c s="10">
        <v>565.3</v>
      </c>
      <c s="14"/>
      <c s="13">
        <f>ROUND((H12*G12),2)</f>
      </c>
      <c r="O12">
        <f>rekapitulace!H8</f>
      </c>
      <c>
        <f>O12/100*I12</f>
      </c>
    </row>
    <row r="13" spans="5:5" ht="51">
      <c r="E13" s="15" t="s">
        <v>315</v>
      </c>
    </row>
    <row r="14" spans="5:5" ht="153">
      <c r="E14" s="15" t="s">
        <v>76</v>
      </c>
    </row>
    <row r="15" spans="1:16" ht="12.75">
      <c r="A15" s="7">
        <v>2</v>
      </c>
      <c s="7" t="s">
        <v>316</v>
      </c>
      <c s="7" t="s">
        <v>77</v>
      </c>
      <c s="7" t="s">
        <v>78</v>
      </c>
      <c s="7" t="s">
        <v>79</v>
      </c>
      <c s="7" t="s">
        <v>80</v>
      </c>
      <c s="10">
        <v>60.624</v>
      </c>
      <c s="14"/>
      <c s="13">
        <f>ROUND((H15*G15),2)</f>
      </c>
      <c r="O15">
        <f>rekapitulace!H8</f>
      </c>
      <c>
        <f>O15/100*I15</f>
      </c>
    </row>
    <row r="16" spans="5:5" ht="102">
      <c r="E16" s="15" t="s">
        <v>317</v>
      </c>
    </row>
    <row r="17" spans="5:5" ht="153">
      <c r="E17" s="15" t="s">
        <v>76</v>
      </c>
    </row>
    <row r="18" spans="1:16" ht="12.75">
      <c r="A18" s="7">
        <v>3</v>
      </c>
      <c s="7" t="s">
        <v>316</v>
      </c>
      <c s="7" t="s">
        <v>77</v>
      </c>
      <c s="7" t="s">
        <v>82</v>
      </c>
      <c s="7" t="s">
        <v>83</v>
      </c>
      <c s="7" t="s">
        <v>80</v>
      </c>
      <c s="10">
        <v>108.6</v>
      </c>
      <c s="14"/>
      <c s="13">
        <f>ROUND((H18*G18),2)</f>
      </c>
      <c r="O18">
        <f>rekapitulace!H8</f>
      </c>
      <c>
        <f>O18/100*I18</f>
      </c>
    </row>
    <row r="19" spans="5:5" ht="331.5">
      <c r="E19" s="15" t="s">
        <v>318</v>
      </c>
    </row>
    <row r="20" spans="5:5" ht="153">
      <c r="E20" s="15" t="s">
        <v>76</v>
      </c>
    </row>
    <row r="21" spans="1:16" ht="12.75">
      <c r="A21" s="7">
        <v>4</v>
      </c>
      <c s="7" t="s">
        <v>316</v>
      </c>
      <c s="7" t="s">
        <v>77</v>
      </c>
      <c s="7" t="s">
        <v>85</v>
      </c>
      <c s="7" t="s">
        <v>86</v>
      </c>
      <c s="7" t="s">
        <v>80</v>
      </c>
      <c s="10">
        <v>171.012</v>
      </c>
      <c s="14"/>
      <c s="13">
        <f>ROUND((H21*G21),2)</f>
      </c>
      <c r="O21">
        <f>rekapitulace!H8</f>
      </c>
      <c>
        <f>O21/100*I21</f>
      </c>
    </row>
    <row r="22" spans="5:5" ht="76.5">
      <c r="E22" s="15" t="s">
        <v>319</v>
      </c>
    </row>
    <row r="23" spans="5:5" ht="153">
      <c r="E23" s="15" t="s">
        <v>76</v>
      </c>
    </row>
    <row r="24" spans="1:16" ht="12.75">
      <c r="A24" s="7">
        <v>5</v>
      </c>
      <c s="7" t="s">
        <v>45</v>
      </c>
      <c s="7" t="s">
        <v>88</v>
      </c>
      <c s="7" t="s">
        <v>52</v>
      </c>
      <c s="7" t="s">
        <v>89</v>
      </c>
      <c s="7" t="s">
        <v>74</v>
      </c>
      <c s="10">
        <v>119.55</v>
      </c>
      <c s="14"/>
      <c s="13">
        <f>ROUND((H24*G24),2)</f>
      </c>
      <c r="O24">
        <f>rekapitulace!H8</f>
      </c>
      <c>
        <f>O24/100*I24</f>
      </c>
    </row>
    <row r="25" spans="5:5" ht="76.5">
      <c r="E25" s="15" t="s">
        <v>320</v>
      </c>
    </row>
    <row r="26" spans="5:5" ht="153">
      <c r="E26" s="15" t="s">
        <v>91</v>
      </c>
    </row>
    <row r="27" spans="1:16" ht="12.75" customHeight="1">
      <c r="A27" s="16"/>
      <c s="16"/>
      <c s="16" t="s">
        <v>44</v>
      </c>
      <c s="16"/>
      <c s="16" t="s">
        <v>43</v>
      </c>
      <c s="16"/>
      <c s="16"/>
      <c s="16"/>
      <c s="16">
        <f>SUM(I12:I26)</f>
      </c>
      <c r="P27">
        <f>ROUND(SUM(P12:P26),2)</f>
      </c>
    </row>
    <row r="29" spans="1:9" ht="12.75" customHeight="1">
      <c r="A29" s="9"/>
      <c s="9"/>
      <c s="9" t="s">
        <v>24</v>
      </c>
      <c s="9"/>
      <c s="9" t="s">
        <v>92</v>
      </c>
      <c s="9"/>
      <c s="11"/>
      <c s="9"/>
      <c s="11"/>
    </row>
    <row r="30" spans="1:16" ht="12.75">
      <c r="A30" s="7">
        <v>6</v>
      </c>
      <c s="7" t="s">
        <v>45</v>
      </c>
      <c s="7" t="s">
        <v>321</v>
      </c>
      <c s="7" t="s">
        <v>52</v>
      </c>
      <c s="7" t="s">
        <v>322</v>
      </c>
      <c s="7" t="s">
        <v>95</v>
      </c>
      <c s="10">
        <v>1</v>
      </c>
      <c s="14"/>
      <c s="13">
        <f>ROUND((H30*G30),2)</f>
      </c>
      <c r="O30">
        <f>rekapitulace!H8</f>
      </c>
      <c>
        <f>O30/100*I30</f>
      </c>
    </row>
    <row r="31" spans="5:5" ht="51">
      <c r="E31" s="15" t="s">
        <v>323</v>
      </c>
    </row>
    <row r="32" spans="5:5" ht="409.5">
      <c r="E32" s="15" t="s">
        <v>97</v>
      </c>
    </row>
    <row r="33" spans="1:16" ht="12.75">
      <c r="A33" s="7">
        <v>7</v>
      </c>
      <c s="7" t="s">
        <v>45</v>
      </c>
      <c s="7" t="s">
        <v>324</v>
      </c>
      <c s="7" t="s">
        <v>52</v>
      </c>
      <c s="7" t="s">
        <v>325</v>
      </c>
      <c s="7" t="s">
        <v>74</v>
      </c>
      <c s="10">
        <v>2.16</v>
      </c>
      <c s="14"/>
      <c s="13">
        <f>ROUND((H33*G33),2)</f>
      </c>
      <c r="O33">
        <f>rekapitulace!H8</f>
      </c>
      <c>
        <f>O33/100*I33</f>
      </c>
    </row>
    <row r="34" spans="5:5" ht="63.75">
      <c r="E34" s="15" t="s">
        <v>326</v>
      </c>
    </row>
    <row r="35" spans="5:5" ht="409.5">
      <c r="E35" s="15" t="s">
        <v>104</v>
      </c>
    </row>
    <row r="36" spans="1:16" ht="12.75">
      <c r="A36" s="7">
        <v>8</v>
      </c>
      <c s="7" t="s">
        <v>45</v>
      </c>
      <c s="7" t="s">
        <v>327</v>
      </c>
      <c s="7" t="s">
        <v>52</v>
      </c>
      <c s="7" t="s">
        <v>328</v>
      </c>
      <c s="7" t="s">
        <v>74</v>
      </c>
      <c s="10">
        <v>12.78</v>
      </c>
      <c s="14"/>
      <c s="13">
        <f>ROUND((H36*G36),2)</f>
      </c>
      <c r="O36">
        <f>rekapitulace!H8</f>
      </c>
      <c>
        <f>O36/100*I36</f>
      </c>
    </row>
    <row r="37" spans="5:5" ht="216.75">
      <c r="E37" s="15" t="s">
        <v>329</v>
      </c>
    </row>
    <row r="38" spans="5:5" ht="409.5">
      <c r="E38" s="15" t="s">
        <v>104</v>
      </c>
    </row>
    <row r="39" spans="1:16" ht="12.75">
      <c r="A39" s="7">
        <v>9</v>
      </c>
      <c s="7" t="s">
        <v>45</v>
      </c>
      <c s="7" t="s">
        <v>105</v>
      </c>
      <c s="7" t="s">
        <v>52</v>
      </c>
      <c s="7" t="s">
        <v>106</v>
      </c>
      <c s="7" t="s">
        <v>74</v>
      </c>
      <c s="10">
        <v>85.506</v>
      </c>
      <c s="14"/>
      <c s="13">
        <f>ROUND((H39*G39),2)</f>
      </c>
      <c r="O39">
        <f>rekapitulace!H8</f>
      </c>
      <c>
        <f>O39/100*I39</f>
      </c>
    </row>
    <row r="40" spans="5:5" ht="293.25">
      <c r="E40" s="15" t="s">
        <v>330</v>
      </c>
    </row>
    <row r="41" spans="5:5" ht="409.5">
      <c r="E41" s="15" t="s">
        <v>104</v>
      </c>
    </row>
    <row r="42" spans="1:16" ht="12.75">
      <c r="A42" s="7">
        <v>10</v>
      </c>
      <c s="7" t="s">
        <v>45</v>
      </c>
      <c s="7" t="s">
        <v>108</v>
      </c>
      <c s="7" t="s">
        <v>52</v>
      </c>
      <c s="7" t="s">
        <v>109</v>
      </c>
      <c s="7" t="s">
        <v>74</v>
      </c>
      <c s="10">
        <v>25.26</v>
      </c>
      <c s="14"/>
      <c s="13">
        <f>ROUND((H42*G42),2)</f>
      </c>
      <c r="O42">
        <f>rekapitulace!H8</f>
      </c>
      <c>
        <f>O42/100*I42</f>
      </c>
    </row>
    <row r="43" spans="5:5" ht="331.5">
      <c r="E43" s="15" t="s">
        <v>331</v>
      </c>
    </row>
    <row r="44" spans="5:5" ht="409.5">
      <c r="E44" s="15" t="s">
        <v>104</v>
      </c>
    </row>
    <row r="45" spans="1:16" ht="12.75">
      <c r="A45" s="7">
        <v>11</v>
      </c>
      <c s="7" t="s">
        <v>45</v>
      </c>
      <c s="7" t="s">
        <v>332</v>
      </c>
      <c s="7" t="s">
        <v>52</v>
      </c>
      <c s="7" t="s">
        <v>333</v>
      </c>
      <c s="7" t="s">
        <v>113</v>
      </c>
      <c s="10">
        <v>300</v>
      </c>
      <c s="14"/>
      <c s="13">
        <f>ROUND((H45*G45),2)</f>
      </c>
      <c r="O45">
        <f>rekapitulace!H8</f>
      </c>
      <c>
        <f>O45/100*I45</f>
      </c>
    </row>
    <row r="46" spans="5:5" ht="76.5">
      <c r="E46" s="15" t="s">
        <v>334</v>
      </c>
    </row>
    <row r="47" spans="5:5" ht="409.5">
      <c r="E47" s="15" t="s">
        <v>104</v>
      </c>
    </row>
    <row r="48" spans="1:16" ht="12.75">
      <c r="A48" s="7">
        <v>12</v>
      </c>
      <c s="7" t="s">
        <v>45</v>
      </c>
      <c s="7" t="s">
        <v>111</v>
      </c>
      <c s="7" t="s">
        <v>52</v>
      </c>
      <c s="7" t="s">
        <v>112</v>
      </c>
      <c s="7" t="s">
        <v>113</v>
      </c>
      <c s="10">
        <v>245</v>
      </c>
      <c s="14"/>
      <c s="13">
        <f>ROUND((H48*G48),2)</f>
      </c>
      <c r="O48">
        <f>rekapitulace!H8</f>
      </c>
      <c>
        <f>O48/100*I48</f>
      </c>
    </row>
    <row r="49" spans="5:5" ht="63.75">
      <c r="E49" s="15" t="s">
        <v>335</v>
      </c>
    </row>
    <row r="50" spans="5:5" ht="409.5">
      <c r="E50" s="15" t="s">
        <v>104</v>
      </c>
    </row>
    <row r="51" spans="1:16" ht="12.75">
      <c r="A51" s="7">
        <v>13</v>
      </c>
      <c s="7" t="s">
        <v>45</v>
      </c>
      <c s="7" t="s">
        <v>336</v>
      </c>
      <c s="7" t="s">
        <v>52</v>
      </c>
      <c s="7" t="s">
        <v>337</v>
      </c>
      <c s="7" t="s">
        <v>113</v>
      </c>
      <c s="10">
        <v>115</v>
      </c>
      <c s="14"/>
      <c s="13">
        <f>ROUND((H51*G51),2)</f>
      </c>
      <c r="O51">
        <f>rekapitulace!H8</f>
      </c>
      <c>
        <f>O51/100*I51</f>
      </c>
    </row>
    <row r="52" spans="5:5" ht="76.5">
      <c r="E52" s="15" t="s">
        <v>338</v>
      </c>
    </row>
    <row r="53" spans="5:5" ht="409.5">
      <c r="E53" s="15" t="s">
        <v>104</v>
      </c>
    </row>
    <row r="54" spans="1:16" ht="12.75">
      <c r="A54" s="7">
        <v>14</v>
      </c>
      <c s="7" t="s">
        <v>45</v>
      </c>
      <c s="7" t="s">
        <v>118</v>
      </c>
      <c s="7" t="s">
        <v>52</v>
      </c>
      <c s="7" t="s">
        <v>119</v>
      </c>
      <c s="7" t="s">
        <v>74</v>
      </c>
      <c s="10">
        <v>78.232</v>
      </c>
      <c s="14"/>
      <c s="13">
        <f>ROUND((H54*G54),2)</f>
      </c>
      <c r="O54">
        <f>rekapitulace!H8</f>
      </c>
      <c>
        <f>O54/100*I54</f>
      </c>
    </row>
    <row r="55" spans="5:5" ht="318.75">
      <c r="E55" s="15" t="s">
        <v>339</v>
      </c>
    </row>
    <row r="56" spans="5:5" ht="409.5">
      <c r="E56" s="15" t="s">
        <v>104</v>
      </c>
    </row>
    <row r="57" spans="1:16" ht="12.75">
      <c r="A57" s="7">
        <v>15</v>
      </c>
      <c s="7" t="s">
        <v>45</v>
      </c>
      <c s="7" t="s">
        <v>121</v>
      </c>
      <c s="7" t="s">
        <v>52</v>
      </c>
      <c s="7" t="s">
        <v>122</v>
      </c>
      <c s="7" t="s">
        <v>74</v>
      </c>
      <c s="10">
        <v>565.3</v>
      </c>
      <c s="14"/>
      <c s="13">
        <f>ROUND((H57*G57),2)</f>
      </c>
      <c r="O57">
        <f>rekapitulace!H8</f>
      </c>
      <c>
        <f>O57/100*I57</f>
      </c>
    </row>
    <row r="58" spans="5:5" ht="51">
      <c r="E58" s="15" t="s">
        <v>340</v>
      </c>
    </row>
    <row r="59" spans="5:5" ht="409.5">
      <c r="E59" s="15" t="s">
        <v>124</v>
      </c>
    </row>
    <row r="60" spans="1:16" ht="12.75">
      <c r="A60" s="7">
        <v>16</v>
      </c>
      <c s="7" t="s">
        <v>45</v>
      </c>
      <c s="7" t="s">
        <v>137</v>
      </c>
      <c s="7" t="s">
        <v>52</v>
      </c>
      <c s="7" t="s">
        <v>138</v>
      </c>
      <c s="7" t="s">
        <v>74</v>
      </c>
      <c s="10">
        <v>565.3</v>
      </c>
      <c s="14"/>
      <c s="13">
        <f>ROUND((H60*G60),2)</f>
      </c>
      <c r="O60">
        <f>rekapitulace!H8</f>
      </c>
      <c>
        <f>O60/100*I60</f>
      </c>
    </row>
    <row r="61" spans="5:5" ht="102">
      <c r="E61" s="15" t="s">
        <v>341</v>
      </c>
    </row>
    <row r="62" spans="5:5" ht="409.5">
      <c r="E62" s="15" t="s">
        <v>140</v>
      </c>
    </row>
    <row r="63" spans="1:16" ht="12.75">
      <c r="A63" s="7">
        <v>17</v>
      </c>
      <c s="7" t="s">
        <v>45</v>
      </c>
      <c s="7" t="s">
        <v>141</v>
      </c>
      <c s="7" t="s">
        <v>52</v>
      </c>
      <c s="7" t="s">
        <v>142</v>
      </c>
      <c s="7" t="s">
        <v>74</v>
      </c>
      <c s="10">
        <v>304.45</v>
      </c>
      <c s="14"/>
      <c s="13">
        <f>ROUND((H63*G63),2)</f>
      </c>
      <c r="O63">
        <f>rekapitulace!H8</f>
      </c>
      <c>
        <f>O63/100*I63</f>
      </c>
    </row>
    <row r="64" spans="5:5" ht="63.75">
      <c r="E64" s="15" t="s">
        <v>342</v>
      </c>
    </row>
    <row r="65" spans="5:5" ht="409.5">
      <c r="E65" s="15" t="s">
        <v>144</v>
      </c>
    </row>
    <row r="66" spans="1:16" ht="12.75">
      <c r="A66" s="7">
        <v>18</v>
      </c>
      <c s="7" t="s">
        <v>45</v>
      </c>
      <c s="7" t="s">
        <v>141</v>
      </c>
      <c s="7" t="s">
        <v>47</v>
      </c>
      <c s="7" t="s">
        <v>343</v>
      </c>
      <c s="7" t="s">
        <v>74</v>
      </c>
      <c s="10">
        <v>28.2</v>
      </c>
      <c s="14"/>
      <c s="13">
        <f>ROUND((H66*G66),2)</f>
      </c>
      <c r="O66">
        <f>rekapitulace!H8</f>
      </c>
      <c>
        <f>O66/100*I66</f>
      </c>
    </row>
    <row r="67" spans="5:5" ht="38.25">
      <c r="E67" s="15" t="s">
        <v>344</v>
      </c>
    </row>
    <row r="68" spans="5:5" ht="409.5">
      <c r="E68" s="15" t="s">
        <v>144</v>
      </c>
    </row>
    <row r="69" spans="1:16" ht="12.75">
      <c r="A69" s="7">
        <v>19</v>
      </c>
      <c s="7" t="s">
        <v>45</v>
      </c>
      <c s="7" t="s">
        <v>345</v>
      </c>
      <c s="7" t="s">
        <v>52</v>
      </c>
      <c s="7" t="s">
        <v>346</v>
      </c>
      <c s="7" t="s">
        <v>74</v>
      </c>
      <c s="10">
        <v>1</v>
      </c>
      <c s="14"/>
      <c s="13">
        <f>ROUND((H69*G69),2)</f>
      </c>
      <c r="O69">
        <f>rekapitulace!H8</f>
      </c>
      <c>
        <f>O69/100*I69</f>
      </c>
    </row>
    <row r="70" spans="5:5" ht="51">
      <c r="E70" s="15" t="s">
        <v>347</v>
      </c>
    </row>
    <row r="71" spans="5:5" ht="409.5">
      <c r="E71" s="15" t="s">
        <v>348</v>
      </c>
    </row>
    <row r="72" spans="1:16" ht="12.75">
      <c r="A72" s="7">
        <v>20</v>
      </c>
      <c s="7" t="s">
        <v>45</v>
      </c>
      <c s="7" t="s">
        <v>157</v>
      </c>
      <c s="7" t="s">
        <v>52</v>
      </c>
      <c s="7" t="s">
        <v>158</v>
      </c>
      <c s="7" t="s">
        <v>159</v>
      </c>
      <c s="10">
        <v>977.4</v>
      </c>
      <c s="14"/>
      <c s="13">
        <f>ROUND((H72*G72),2)</f>
      </c>
      <c r="O72">
        <f>rekapitulace!H8</f>
      </c>
      <c>
        <f>O72/100*I72</f>
      </c>
    </row>
    <row r="73" spans="5:5" ht="38.25">
      <c r="E73" s="15" t="s">
        <v>349</v>
      </c>
    </row>
    <row r="74" spans="5:5" ht="153">
      <c r="E74" s="15" t="s">
        <v>161</v>
      </c>
    </row>
    <row r="75" spans="1:16" ht="12.75">
      <c r="A75" s="7">
        <v>21</v>
      </c>
      <c s="7" t="s">
        <v>45</v>
      </c>
      <c s="7" t="s">
        <v>162</v>
      </c>
      <c s="7" t="s">
        <v>52</v>
      </c>
      <c s="7" t="s">
        <v>163</v>
      </c>
      <c s="7" t="s">
        <v>159</v>
      </c>
      <c s="10">
        <v>797</v>
      </c>
      <c s="14"/>
      <c s="13">
        <f>ROUND((H75*G75),2)</f>
      </c>
      <c r="O75">
        <f>rekapitulace!H8</f>
      </c>
      <c>
        <f>O75/100*I75</f>
      </c>
    </row>
    <row r="76" spans="5:5" ht="51">
      <c r="E76" s="15" t="s">
        <v>350</v>
      </c>
    </row>
    <row r="77" spans="5:5" ht="204">
      <c r="E77" s="15" t="s">
        <v>165</v>
      </c>
    </row>
    <row r="78" spans="1:16" ht="12.75">
      <c r="A78" s="7">
        <v>22</v>
      </c>
      <c s="7" t="s">
        <v>45</v>
      </c>
      <c s="7" t="s">
        <v>166</v>
      </c>
      <c s="7" t="s">
        <v>52</v>
      </c>
      <c s="7" t="s">
        <v>167</v>
      </c>
      <c s="7" t="s">
        <v>159</v>
      </c>
      <c s="10">
        <v>797</v>
      </c>
      <c s="14"/>
      <c s="13">
        <f>ROUND((H78*G78),2)</f>
      </c>
      <c r="O78">
        <f>rekapitulace!H8</f>
      </c>
      <c>
        <f>O78/100*I78</f>
      </c>
    </row>
    <row r="79" spans="5:5" ht="63.75">
      <c r="E79" s="15" t="s">
        <v>351</v>
      </c>
    </row>
    <row r="80" spans="5:5" ht="178.5">
      <c r="E80" s="15" t="s">
        <v>169</v>
      </c>
    </row>
    <row r="81" spans="1:16" ht="12.75">
      <c r="A81" s="7">
        <v>23</v>
      </c>
      <c s="7" t="s">
        <v>45</v>
      </c>
      <c s="7" t="s">
        <v>170</v>
      </c>
      <c s="7" t="s">
        <v>52</v>
      </c>
      <c s="7" t="s">
        <v>171</v>
      </c>
      <c s="7" t="s">
        <v>159</v>
      </c>
      <c s="10">
        <v>797</v>
      </c>
      <c s="14"/>
      <c s="13">
        <f>ROUND((H81*G81),2)</f>
      </c>
      <c r="O81">
        <f>rekapitulace!H8</f>
      </c>
      <c>
        <f>O81/100*I81</f>
      </c>
    </row>
    <row r="82" spans="5:5" ht="51">
      <c r="E82" s="15" t="s">
        <v>352</v>
      </c>
    </row>
    <row r="83" spans="5:5" ht="280.5">
      <c r="E83" s="15" t="s">
        <v>173</v>
      </c>
    </row>
    <row r="84" spans="1:16" ht="12.75">
      <c r="A84" s="7">
        <v>24</v>
      </c>
      <c s="7" t="s">
        <v>45</v>
      </c>
      <c s="7" t="s">
        <v>174</v>
      </c>
      <c s="7" t="s">
        <v>52</v>
      </c>
      <c s="7" t="s">
        <v>175</v>
      </c>
      <c s="7" t="s">
        <v>159</v>
      </c>
      <c s="10">
        <v>797</v>
      </c>
      <c s="14"/>
      <c s="13">
        <f>ROUND((H84*G84),2)</f>
      </c>
      <c r="O84">
        <f>rekapitulace!H8</f>
      </c>
      <c>
        <f>O84/100*I84</f>
      </c>
    </row>
    <row r="85" spans="5:5" ht="51">
      <c r="E85" s="15" t="s">
        <v>352</v>
      </c>
    </row>
    <row r="86" spans="5:5" ht="255">
      <c r="E86" s="15" t="s">
        <v>176</v>
      </c>
    </row>
    <row r="87" spans="1:16" ht="12.75">
      <c r="A87" s="7">
        <v>25</v>
      </c>
      <c s="7" t="s">
        <v>45</v>
      </c>
      <c s="7" t="s">
        <v>177</v>
      </c>
      <c s="7" t="s">
        <v>52</v>
      </c>
      <c s="7" t="s">
        <v>178</v>
      </c>
      <c s="7" t="s">
        <v>159</v>
      </c>
      <c s="10">
        <v>36</v>
      </c>
      <c s="14"/>
      <c s="13">
        <f>ROUND((H87*G87),2)</f>
      </c>
      <c r="O87">
        <f>rekapitulace!H8</f>
      </c>
      <c>
        <f>O87/100*I87</f>
      </c>
    </row>
    <row r="88" spans="5:5" ht="127.5">
      <c r="E88" s="15" t="s">
        <v>353</v>
      </c>
    </row>
    <row r="89" spans="5:5" ht="255">
      <c r="E89" s="15" t="s">
        <v>180</v>
      </c>
    </row>
    <row r="90" spans="1:16" ht="12.75" customHeight="1">
      <c r="A90" s="16"/>
      <c s="16"/>
      <c s="16" t="s">
        <v>24</v>
      </c>
      <c s="16"/>
      <c s="16" t="s">
        <v>92</v>
      </c>
      <c s="16"/>
      <c s="16"/>
      <c s="16"/>
      <c s="16">
        <f>SUM(I30:I89)</f>
      </c>
      <c r="P90">
        <f>ROUND(SUM(P30:P89),2)</f>
      </c>
    </row>
    <row r="92" spans="1:9" ht="12.75" customHeight="1">
      <c r="A92" s="9"/>
      <c s="9"/>
      <c s="9" t="s">
        <v>38</v>
      </c>
      <c s="9"/>
      <c s="9" t="s">
        <v>199</v>
      </c>
      <c s="9"/>
      <c s="11"/>
      <c s="9"/>
      <c s="11"/>
    </row>
    <row r="93" spans="1:16" ht="12.75">
      <c r="A93" s="7">
        <v>26</v>
      </c>
      <c s="7" t="s">
        <v>45</v>
      </c>
      <c s="7" t="s">
        <v>200</v>
      </c>
      <c s="7" t="s">
        <v>52</v>
      </c>
      <c s="7" t="s">
        <v>201</v>
      </c>
      <c s="7" t="s">
        <v>74</v>
      </c>
      <c s="10">
        <v>19.8</v>
      </c>
      <c s="14"/>
      <c s="13">
        <f>ROUND((H93*G93),2)</f>
      </c>
      <c r="O93">
        <f>rekapitulace!H8</f>
      </c>
      <c>
        <f>O93/100*I93</f>
      </c>
    </row>
    <row r="94" spans="5:5" ht="63.75">
      <c r="E94" s="15" t="s">
        <v>354</v>
      </c>
    </row>
    <row r="95" spans="5:5" ht="409.5">
      <c r="E95" s="15" t="s">
        <v>203</v>
      </c>
    </row>
    <row r="96" spans="1:16" ht="12.75">
      <c r="A96" s="7">
        <v>27</v>
      </c>
      <c s="7" t="s">
        <v>45</v>
      </c>
      <c s="7" t="s">
        <v>204</v>
      </c>
      <c s="7" t="s">
        <v>52</v>
      </c>
      <c s="7" t="s">
        <v>205</v>
      </c>
      <c s="7" t="s">
        <v>74</v>
      </c>
      <c s="10">
        <v>195.735</v>
      </c>
      <c s="14"/>
      <c s="13">
        <f>ROUND((H96*G96),2)</f>
      </c>
      <c r="O96">
        <f>rekapitulace!H8</f>
      </c>
      <c>
        <f>O96/100*I96</f>
      </c>
    </row>
    <row r="97" spans="5:5" ht="280.5">
      <c r="E97" s="15" t="s">
        <v>355</v>
      </c>
    </row>
    <row r="98" spans="5:5" ht="331.5">
      <c r="E98" s="15" t="s">
        <v>207</v>
      </c>
    </row>
    <row r="99" spans="1:16" ht="12.75">
      <c r="A99" s="7">
        <v>28</v>
      </c>
      <c s="7" t="s">
        <v>45</v>
      </c>
      <c s="7" t="s">
        <v>204</v>
      </c>
      <c s="7" t="s">
        <v>47</v>
      </c>
      <c s="7" t="s">
        <v>356</v>
      </c>
      <c s="7" t="s">
        <v>74</v>
      </c>
      <c s="10">
        <v>55.275</v>
      </c>
      <c s="14"/>
      <c s="13">
        <f>ROUND((H99*G99),2)</f>
      </c>
      <c r="O99">
        <f>rekapitulace!H8</f>
      </c>
      <c>
        <f>O99/100*I99</f>
      </c>
    </row>
    <row r="100" spans="5:5" ht="229.5">
      <c r="E100" s="15" t="s">
        <v>357</v>
      </c>
    </row>
    <row r="101" spans="5:5" ht="331.5">
      <c r="E101" s="15" t="s">
        <v>207</v>
      </c>
    </row>
    <row r="102" spans="1:16" ht="12.75">
      <c r="A102" s="7">
        <v>29</v>
      </c>
      <c s="7" t="s">
        <v>45</v>
      </c>
      <c s="7" t="s">
        <v>358</v>
      </c>
      <c s="7" t="s">
        <v>52</v>
      </c>
      <c s="7" t="s">
        <v>359</v>
      </c>
      <c s="7" t="s">
        <v>74</v>
      </c>
      <c s="10">
        <v>20.49</v>
      </c>
      <c s="14"/>
      <c s="13">
        <f>ROUND((H102*G102),2)</f>
      </c>
      <c r="O102">
        <f>rekapitulace!H8</f>
      </c>
      <c>
        <f>O102/100*I102</f>
      </c>
    </row>
    <row r="103" spans="5:5" ht="89.25">
      <c r="E103" s="15" t="s">
        <v>360</v>
      </c>
    </row>
    <row r="104" spans="5:5" ht="409.5">
      <c r="E104" s="15" t="s">
        <v>361</v>
      </c>
    </row>
    <row r="105" spans="1:16" ht="12.75">
      <c r="A105" s="7">
        <v>30</v>
      </c>
      <c s="7" t="s">
        <v>45</v>
      </c>
      <c s="7" t="s">
        <v>212</v>
      </c>
      <c s="7" t="s">
        <v>52</v>
      </c>
      <c s="7" t="s">
        <v>213</v>
      </c>
      <c s="7" t="s">
        <v>159</v>
      </c>
      <c s="10">
        <v>1597.7</v>
      </c>
      <c s="14"/>
      <c s="13">
        <f>ROUND((H105*G105),2)</f>
      </c>
      <c r="O105">
        <f>rekapitulace!H8</f>
      </c>
      <c>
        <f>O105/100*I105</f>
      </c>
    </row>
    <row r="106" spans="5:5" ht="409.5">
      <c r="E106" s="15" t="s">
        <v>362</v>
      </c>
    </row>
    <row r="107" spans="5:5" ht="357">
      <c r="E107" s="15" t="s">
        <v>215</v>
      </c>
    </row>
    <row r="108" spans="1:16" ht="12.75">
      <c r="A108" s="7">
        <v>31</v>
      </c>
      <c s="7" t="s">
        <v>45</v>
      </c>
      <c s="7" t="s">
        <v>363</v>
      </c>
      <c s="7" t="s">
        <v>52</v>
      </c>
      <c s="7" t="s">
        <v>364</v>
      </c>
      <c s="7" t="s">
        <v>159</v>
      </c>
      <c s="10">
        <v>1133.2</v>
      </c>
      <c s="14"/>
      <c s="13">
        <f>ROUND((H108*G108),2)</f>
      </c>
      <c r="O108">
        <f>rekapitulace!H8</f>
      </c>
      <c>
        <f>O108/100*I108</f>
      </c>
    </row>
    <row r="109" spans="5:5" ht="306">
      <c r="E109" s="15" t="s">
        <v>365</v>
      </c>
    </row>
    <row r="110" spans="5:5" ht="357">
      <c r="E110" s="15" t="s">
        <v>215</v>
      </c>
    </row>
    <row r="111" spans="1:16" ht="12.75">
      <c r="A111" s="7">
        <v>32</v>
      </c>
      <c s="7" t="s">
        <v>45</v>
      </c>
      <c s="7" t="s">
        <v>363</v>
      </c>
      <c s="7" t="s">
        <v>47</v>
      </c>
      <c s="7" t="s">
        <v>366</v>
      </c>
      <c s="7" t="s">
        <v>159</v>
      </c>
      <c s="10">
        <v>1122.3</v>
      </c>
      <c s="14"/>
      <c s="13">
        <f>ROUND((H111*G111),2)</f>
      </c>
      <c r="O111">
        <f>rekapitulace!H8</f>
      </c>
      <c>
        <f>O111/100*I111</f>
      </c>
    </row>
    <row r="112" spans="5:5" ht="204">
      <c r="E112" s="15" t="s">
        <v>367</v>
      </c>
    </row>
    <row r="113" spans="5:5" ht="357">
      <c r="E113" s="15" t="s">
        <v>215</v>
      </c>
    </row>
    <row r="114" spans="1:16" ht="12.75">
      <c r="A114" s="7">
        <v>33</v>
      </c>
      <c s="7" t="s">
        <v>45</v>
      </c>
      <c s="7" t="s">
        <v>368</v>
      </c>
      <c s="7" t="s">
        <v>52</v>
      </c>
      <c s="7" t="s">
        <v>369</v>
      </c>
      <c s="7" t="s">
        <v>159</v>
      </c>
      <c s="10">
        <v>534.8</v>
      </c>
      <c s="14"/>
      <c s="13">
        <f>ROUND((H114*G114),2)</f>
      </c>
      <c r="O114">
        <f>rekapitulace!H8</f>
      </c>
      <c>
        <f>O114/100*I114</f>
      </c>
    </row>
    <row r="115" spans="5:5" ht="165.75">
      <c r="E115" s="15" t="s">
        <v>370</v>
      </c>
    </row>
    <row r="116" spans="5:5" ht="409.5">
      <c r="E116" s="15" t="s">
        <v>222</v>
      </c>
    </row>
    <row r="117" spans="1:16" ht="12.75">
      <c r="A117" s="7">
        <v>34</v>
      </c>
      <c s="7" t="s">
        <v>45</v>
      </c>
      <c s="7" t="s">
        <v>371</v>
      </c>
      <c s="7" t="s">
        <v>52</v>
      </c>
      <c s="7" t="s">
        <v>372</v>
      </c>
      <c s="7" t="s">
        <v>159</v>
      </c>
      <c s="10">
        <v>739.1</v>
      </c>
      <c s="14"/>
      <c s="13">
        <f>ROUND((H117*G117),2)</f>
      </c>
      <c r="O117">
        <f>rekapitulace!H8</f>
      </c>
      <c>
        <f>O117/100*I117</f>
      </c>
    </row>
    <row r="118" spans="5:5" ht="331.5">
      <c r="E118" s="15" t="s">
        <v>373</v>
      </c>
    </row>
    <row r="119" spans="5:5" ht="409.5">
      <c r="E119" s="15" t="s">
        <v>222</v>
      </c>
    </row>
    <row r="120" spans="1:16" ht="12.75">
      <c r="A120" s="7">
        <v>35</v>
      </c>
      <c s="7" t="s">
        <v>45</v>
      </c>
      <c s="7" t="s">
        <v>371</v>
      </c>
      <c s="7" t="s">
        <v>47</v>
      </c>
      <c s="7" t="s">
        <v>374</v>
      </c>
      <c s="7" t="s">
        <v>159</v>
      </c>
      <c s="10">
        <v>944</v>
      </c>
      <c s="14"/>
      <c s="13">
        <f>ROUND((H120*G120),2)</f>
      </c>
      <c r="O120">
        <f>rekapitulace!H8</f>
      </c>
      <c>
        <f>O120/100*I120</f>
      </c>
    </row>
    <row r="121" spans="5:5" ht="229.5">
      <c r="E121" s="15" t="s">
        <v>375</v>
      </c>
    </row>
    <row r="122" spans="5:5" ht="409.5">
      <c r="E122" s="15" t="s">
        <v>222</v>
      </c>
    </row>
    <row r="123" spans="1:16" ht="12.75">
      <c r="A123" s="7">
        <v>36</v>
      </c>
      <c s="7" t="s">
        <v>45</v>
      </c>
      <c s="7" t="s">
        <v>226</v>
      </c>
      <c s="7" t="s">
        <v>52</v>
      </c>
      <c s="7" t="s">
        <v>227</v>
      </c>
      <c s="7" t="s">
        <v>159</v>
      </c>
      <c s="10">
        <v>791.7</v>
      </c>
      <c s="14"/>
      <c s="13">
        <f>ROUND((H123*G123),2)</f>
      </c>
      <c r="O123">
        <f>rekapitulace!H8</f>
      </c>
      <c>
        <f>O123/100*I123</f>
      </c>
    </row>
    <row r="124" spans="5:5" ht="229.5">
      <c r="E124" s="15" t="s">
        <v>376</v>
      </c>
    </row>
    <row r="125" spans="5:5" ht="409.5">
      <c r="E125" s="15" t="s">
        <v>222</v>
      </c>
    </row>
    <row r="126" spans="1:16" ht="12.75">
      <c r="A126" s="7">
        <v>37</v>
      </c>
      <c s="7" t="s">
        <v>45</v>
      </c>
      <c s="7" t="s">
        <v>377</v>
      </c>
      <c s="7" t="s">
        <v>52</v>
      </c>
      <c s="7" t="s">
        <v>378</v>
      </c>
      <c s="7" t="s">
        <v>159</v>
      </c>
      <c s="10">
        <v>464.5</v>
      </c>
      <c s="14"/>
      <c s="13">
        <f>ROUND((H126*G126),2)</f>
      </c>
      <c r="O126">
        <f>rekapitulace!H8</f>
      </c>
      <c>
        <f>O126/100*I126</f>
      </c>
    </row>
    <row r="127" spans="5:5" ht="114.75">
      <c r="E127" s="15" t="s">
        <v>379</v>
      </c>
    </row>
    <row r="128" spans="5:5" ht="409.5">
      <c r="E128" s="15" t="s">
        <v>222</v>
      </c>
    </row>
    <row r="129" spans="1:16" ht="12.75">
      <c r="A129" s="7">
        <v>38</v>
      </c>
      <c s="7" t="s">
        <v>45</v>
      </c>
      <c s="7" t="s">
        <v>229</v>
      </c>
      <c s="7" t="s">
        <v>52</v>
      </c>
      <c s="7" t="s">
        <v>230</v>
      </c>
      <c s="7" t="s">
        <v>159</v>
      </c>
      <c s="10">
        <v>1085.2</v>
      </c>
      <c s="14"/>
      <c s="13">
        <f>ROUND((H129*G129),2)</f>
      </c>
      <c r="O129">
        <f>rekapitulace!H8</f>
      </c>
      <c>
        <f>O129/100*I129</f>
      </c>
    </row>
    <row r="130" spans="5:5" ht="280.5">
      <c r="E130" s="15" t="s">
        <v>380</v>
      </c>
    </row>
    <row r="131" spans="5:5" ht="140.25">
      <c r="E131" s="15" t="s">
        <v>231</v>
      </c>
    </row>
    <row r="132" spans="1:16" ht="12.75">
      <c r="A132" s="7">
        <v>39</v>
      </c>
      <c s="7" t="s">
        <v>45</v>
      </c>
      <c s="7" t="s">
        <v>381</v>
      </c>
      <c s="7" t="s">
        <v>47</v>
      </c>
      <c s="7" t="s">
        <v>382</v>
      </c>
      <c s="7" t="s">
        <v>159</v>
      </c>
      <c s="10">
        <v>27</v>
      </c>
      <c s="14"/>
      <c s="13">
        <f>ROUND((H132*G132),2)</f>
      </c>
      <c r="O132">
        <f>rekapitulace!H8</f>
      </c>
      <c>
        <f>O132/100*I132</f>
      </c>
    </row>
    <row r="133" spans="5:5" ht="76.5">
      <c r="E133" s="15" t="s">
        <v>383</v>
      </c>
    </row>
    <row r="134" spans="5:5" ht="409.5">
      <c r="E134" s="15" t="s">
        <v>384</v>
      </c>
    </row>
    <row r="135" spans="1:16" ht="12.75">
      <c r="A135" s="7">
        <v>40</v>
      </c>
      <c s="7" t="s">
        <v>45</v>
      </c>
      <c s="7" t="s">
        <v>385</v>
      </c>
      <c s="7" t="s">
        <v>52</v>
      </c>
      <c s="7" t="s">
        <v>386</v>
      </c>
      <c s="7" t="s">
        <v>159</v>
      </c>
      <c s="10">
        <v>16</v>
      </c>
      <c s="14"/>
      <c s="13">
        <f>ROUND((H135*G135),2)</f>
      </c>
      <c r="O135">
        <f>rekapitulace!H8</f>
      </c>
      <c>
        <f>O135/100*I135</f>
      </c>
    </row>
    <row r="136" spans="5:5" ht="409.5">
      <c r="E136" s="15" t="s">
        <v>384</v>
      </c>
    </row>
    <row r="137" spans="1:16" ht="12.75">
      <c r="A137" s="7">
        <v>41</v>
      </c>
      <c s="7" t="s">
        <v>45</v>
      </c>
      <c s="7" t="s">
        <v>387</v>
      </c>
      <c s="7" t="s">
        <v>52</v>
      </c>
      <c s="7" t="s">
        <v>388</v>
      </c>
      <c s="7" t="s">
        <v>159</v>
      </c>
      <c s="10">
        <v>4</v>
      </c>
      <c s="14"/>
      <c s="13">
        <f>ROUND((H137*G137),2)</f>
      </c>
      <c r="O137">
        <f>rekapitulace!H8</f>
      </c>
      <c>
        <f>O137/100*I137</f>
      </c>
    </row>
    <row r="138" spans="5:5" ht="51">
      <c r="E138" s="15" t="s">
        <v>389</v>
      </c>
    </row>
    <row r="139" spans="5:5" ht="409.5">
      <c r="E139" s="15" t="s">
        <v>390</v>
      </c>
    </row>
    <row r="140" spans="1:16" ht="12.75" customHeight="1">
      <c r="A140" s="16"/>
      <c s="16"/>
      <c s="16" t="s">
        <v>38</v>
      </c>
      <c s="16"/>
      <c s="16" t="s">
        <v>199</v>
      </c>
      <c s="16"/>
      <c s="16"/>
      <c s="16"/>
      <c s="16">
        <f>SUM(I93:I139)</f>
      </c>
      <c r="P140">
        <f>ROUND(SUM(P93:P139),2)</f>
      </c>
    </row>
    <row r="142" spans="1:9" ht="12.75" customHeight="1">
      <c r="A142" s="9"/>
      <c s="9"/>
      <c s="9" t="s">
        <v>41</v>
      </c>
      <c s="9"/>
      <c s="9" t="s">
        <v>232</v>
      </c>
      <c s="9"/>
      <c s="11"/>
      <c s="9"/>
      <c s="11"/>
    </row>
    <row r="143" spans="1:16" ht="12.75">
      <c r="A143" s="7">
        <v>43</v>
      </c>
      <c s="7" t="s">
        <v>45</v>
      </c>
      <c s="7" t="s">
        <v>391</v>
      </c>
      <c s="7" t="s">
        <v>52</v>
      </c>
      <c s="7" t="s">
        <v>392</v>
      </c>
      <c s="7" t="s">
        <v>95</v>
      </c>
      <c s="10">
        <v>10</v>
      </c>
      <c s="14"/>
      <c s="13">
        <f>ROUND((H143*G143),2)</f>
      </c>
      <c r="O143">
        <f>rekapitulace!H8</f>
      </c>
      <c>
        <f>O143/100*I143</f>
      </c>
    </row>
    <row r="144" spans="5:5" ht="63.75">
      <c r="E144" s="15" t="s">
        <v>393</v>
      </c>
    </row>
    <row r="145" spans="5:5" ht="280.5">
      <c r="E145" s="15" t="s">
        <v>394</v>
      </c>
    </row>
    <row r="146" spans="1:16" ht="12.75" customHeight="1">
      <c r="A146" s="16"/>
      <c s="16"/>
      <c s="16" t="s">
        <v>41</v>
      </c>
      <c s="16"/>
      <c s="16" t="s">
        <v>249</v>
      </c>
      <c s="16"/>
      <c s="16"/>
      <c s="16"/>
      <c s="16">
        <f>SUM(I143:I145)</f>
      </c>
      <c r="P146">
        <f>ROUND(SUM(P143:P145),2)</f>
      </c>
    </row>
    <row r="148" spans="1:9" ht="12.75" customHeight="1">
      <c r="A148" s="9"/>
      <c s="9"/>
      <c s="9" t="s">
        <v>42</v>
      </c>
      <c s="9"/>
      <c s="9" t="s">
        <v>250</v>
      </c>
      <c s="9"/>
      <c s="11"/>
      <c s="9"/>
      <c s="11"/>
    </row>
    <row r="149" spans="1:16" ht="12.75">
      <c r="A149" s="7">
        <v>44</v>
      </c>
      <c s="7" t="s">
        <v>45</v>
      </c>
      <c s="7" t="s">
        <v>395</v>
      </c>
      <c s="7" t="s">
        <v>52</v>
      </c>
      <c s="7" t="s">
        <v>396</v>
      </c>
      <c s="7" t="s">
        <v>95</v>
      </c>
      <c s="10">
        <v>6</v>
      </c>
      <c s="14"/>
      <c s="13">
        <f>ROUND((H149*G149),2)</f>
      </c>
      <c r="O149">
        <f>rekapitulace!H8</f>
      </c>
      <c>
        <f>O149/100*I149</f>
      </c>
    </row>
    <row r="150" spans="5:5" ht="216.75">
      <c r="E150" s="15" t="s">
        <v>397</v>
      </c>
    </row>
    <row r="151" spans="5:5" ht="102">
      <c r="E151" s="15" t="s">
        <v>398</v>
      </c>
    </row>
    <row r="152" spans="1:16" ht="12.75">
      <c r="A152" s="7">
        <v>45</v>
      </c>
      <c s="7" t="s">
        <v>45</v>
      </c>
      <c s="7" t="s">
        <v>262</v>
      </c>
      <c s="7" t="s">
        <v>52</v>
      </c>
      <c s="7" t="s">
        <v>263</v>
      </c>
      <c s="7" t="s">
        <v>95</v>
      </c>
      <c s="10">
        <v>1</v>
      </c>
      <c s="14"/>
      <c s="13">
        <f>ROUND((H152*G152),2)</f>
      </c>
      <c r="O152">
        <f>rekapitulace!H8</f>
      </c>
      <c>
        <f>O152/100*I152</f>
      </c>
    </row>
    <row r="153" spans="5:5" ht="63.75">
      <c r="E153" s="15" t="s">
        <v>399</v>
      </c>
    </row>
    <row r="154" spans="5:5" ht="280.5">
      <c r="E154" s="15" t="s">
        <v>265</v>
      </c>
    </row>
    <row r="155" spans="1:16" ht="12.75">
      <c r="A155" s="7">
        <v>46</v>
      </c>
      <c s="7" t="s">
        <v>45</v>
      </c>
      <c s="7" t="s">
        <v>266</v>
      </c>
      <c s="7" t="s">
        <v>52</v>
      </c>
      <c s="7" t="s">
        <v>267</v>
      </c>
      <c s="7" t="s">
        <v>95</v>
      </c>
      <c s="10">
        <v>1</v>
      </c>
      <c s="14"/>
      <c s="13">
        <f>ROUND((H155*G155),2)</f>
      </c>
      <c r="O155">
        <f>rekapitulace!H8</f>
      </c>
      <c>
        <f>O155/100*I155</f>
      </c>
    </row>
    <row r="156" spans="5:5" ht="102">
      <c r="E156" s="15" t="s">
        <v>400</v>
      </c>
    </row>
    <row r="157" spans="5:5" ht="165.75">
      <c r="E157" s="15" t="s">
        <v>269</v>
      </c>
    </row>
    <row r="158" spans="1:16" ht="12.75">
      <c r="A158" s="7">
        <v>47</v>
      </c>
      <c s="7" t="s">
        <v>45</v>
      </c>
      <c s="7" t="s">
        <v>401</v>
      </c>
      <c s="7" t="s">
        <v>52</v>
      </c>
      <c s="7" t="s">
        <v>402</v>
      </c>
      <c s="7" t="s">
        <v>95</v>
      </c>
      <c s="10">
        <v>5</v>
      </c>
      <c s="14"/>
      <c s="13">
        <f>ROUND((H158*G158),2)</f>
      </c>
      <c r="O158">
        <f>rekapitulace!H8</f>
      </c>
      <c>
        <f>O158/100*I158</f>
      </c>
    </row>
    <row r="159" spans="5:5" ht="51">
      <c r="E159" s="15" t="s">
        <v>403</v>
      </c>
    </row>
    <row r="160" spans="5:5" ht="165.75">
      <c r="E160" s="15" t="s">
        <v>404</v>
      </c>
    </row>
    <row r="161" spans="1:16" ht="12.75">
      <c r="A161" s="7">
        <v>48</v>
      </c>
      <c s="7" t="s">
        <v>45</v>
      </c>
      <c s="7" t="s">
        <v>270</v>
      </c>
      <c s="7" t="s">
        <v>52</v>
      </c>
      <c s="7" t="s">
        <v>271</v>
      </c>
      <c s="7" t="s">
        <v>95</v>
      </c>
      <c s="10">
        <v>1</v>
      </c>
      <c s="14"/>
      <c s="13">
        <f>ROUND((H161*G161),2)</f>
      </c>
      <c r="O161">
        <f>rekapitulace!H8</f>
      </c>
      <c>
        <f>O161/100*I161</f>
      </c>
    </row>
    <row r="162" spans="5:5" ht="76.5">
      <c r="E162" s="15" t="s">
        <v>405</v>
      </c>
    </row>
    <row r="163" spans="5:5" ht="331.5">
      <c r="E163" s="15" t="s">
        <v>273</v>
      </c>
    </row>
    <row r="164" spans="1:16" ht="12.75">
      <c r="A164" s="7">
        <v>49</v>
      </c>
      <c s="7" t="s">
        <v>45</v>
      </c>
      <c s="7" t="s">
        <v>274</v>
      </c>
      <c s="7" t="s">
        <v>52</v>
      </c>
      <c s="7" t="s">
        <v>275</v>
      </c>
      <c s="7" t="s">
        <v>95</v>
      </c>
      <c s="10">
        <v>1</v>
      </c>
      <c s="14"/>
      <c s="13">
        <f>ROUND((H164*G164),2)</f>
      </c>
      <c r="O164">
        <f>rekapitulace!H8</f>
      </c>
      <c>
        <f>O164/100*I164</f>
      </c>
    </row>
    <row r="165" spans="5:5" ht="63.75">
      <c r="E165" s="15" t="s">
        <v>406</v>
      </c>
    </row>
    <row r="166" spans="5:5" ht="165.75">
      <c r="E166" s="15" t="s">
        <v>269</v>
      </c>
    </row>
    <row r="167" spans="1:16" ht="12.75">
      <c r="A167" s="7">
        <v>50</v>
      </c>
      <c s="7" t="s">
        <v>45</v>
      </c>
      <c s="7" t="s">
        <v>277</v>
      </c>
      <c s="7" t="s">
        <v>52</v>
      </c>
      <c s="7" t="s">
        <v>407</v>
      </c>
      <c s="7" t="s">
        <v>159</v>
      </c>
      <c s="10">
        <v>67.625</v>
      </c>
      <c s="14"/>
      <c s="13">
        <f>ROUND((H167*G167),2)</f>
      </c>
      <c r="O167">
        <f>rekapitulace!H8</f>
      </c>
      <c>
        <f>O167/100*I167</f>
      </c>
    </row>
    <row r="168" spans="5:5" ht="153">
      <c r="E168" s="15" t="s">
        <v>408</v>
      </c>
    </row>
    <row r="169" spans="5:5" ht="204">
      <c r="E169" s="15" t="s">
        <v>280</v>
      </c>
    </row>
    <row r="170" spans="1:16" ht="12.75">
      <c r="A170" s="7">
        <v>51</v>
      </c>
      <c s="7" t="s">
        <v>45</v>
      </c>
      <c s="7" t="s">
        <v>277</v>
      </c>
      <c s="7" t="s">
        <v>47</v>
      </c>
      <c s="7" t="s">
        <v>409</v>
      </c>
      <c s="7" t="s">
        <v>159</v>
      </c>
      <c s="10">
        <v>38.125</v>
      </c>
      <c s="14"/>
      <c s="13">
        <f>ROUND((H170*G170),2)</f>
      </c>
      <c r="O170">
        <f>rekapitulace!H8</f>
      </c>
      <c>
        <f>O170/100*I170</f>
      </c>
    </row>
    <row r="171" spans="5:5" ht="51">
      <c r="E171" s="15" t="s">
        <v>410</v>
      </c>
    </row>
    <row r="172" spans="5:5" ht="204">
      <c r="E172" s="15" t="s">
        <v>280</v>
      </c>
    </row>
    <row r="173" spans="1:16" ht="12.75">
      <c r="A173" s="7">
        <v>52</v>
      </c>
      <c s="7" t="s">
        <v>45</v>
      </c>
      <c s="7" t="s">
        <v>281</v>
      </c>
      <c s="7" t="s">
        <v>52</v>
      </c>
      <c s="7" t="s">
        <v>282</v>
      </c>
      <c s="7" t="s">
        <v>159</v>
      </c>
      <c s="10">
        <v>67.625</v>
      </c>
      <c s="14"/>
      <c s="13">
        <f>ROUND((H173*G173),2)</f>
      </c>
      <c r="O173">
        <f>rekapitulace!H8</f>
      </c>
      <c>
        <f>O173/100*I173</f>
      </c>
    </row>
    <row r="174" spans="5:5" ht="63.75">
      <c r="E174" s="15" t="s">
        <v>411</v>
      </c>
    </row>
    <row r="175" spans="5:5" ht="204">
      <c r="E175" s="15" t="s">
        <v>280</v>
      </c>
    </row>
    <row r="176" spans="1:16" ht="12.75">
      <c r="A176" s="7">
        <v>53</v>
      </c>
      <c s="7" t="s">
        <v>45</v>
      </c>
      <c s="7" t="s">
        <v>281</v>
      </c>
      <c s="7" t="s">
        <v>47</v>
      </c>
      <c s="7" t="s">
        <v>412</v>
      </c>
      <c s="7" t="s">
        <v>159</v>
      </c>
      <c s="10">
        <v>38.125</v>
      </c>
      <c s="14"/>
      <c s="13">
        <f>ROUND((H176*G176),2)</f>
      </c>
      <c r="O176">
        <f>rekapitulace!H8</f>
      </c>
      <c>
        <f>O176/100*I176</f>
      </c>
    </row>
    <row r="177" spans="5:5" ht="63.75">
      <c r="E177" s="15" t="s">
        <v>413</v>
      </c>
    </row>
    <row r="178" spans="5:5" ht="204">
      <c r="E178" s="15" t="s">
        <v>280</v>
      </c>
    </row>
    <row r="179" spans="1:16" ht="12.75">
      <c r="A179" s="7">
        <v>54</v>
      </c>
      <c s="7" t="s">
        <v>52</v>
      </c>
      <c s="7" t="s">
        <v>414</v>
      </c>
      <c s="7" t="s">
        <v>52</v>
      </c>
      <c s="7" t="s">
        <v>415</v>
      </c>
      <c s="7" t="s">
        <v>95</v>
      </c>
      <c s="10">
        <v>74</v>
      </c>
      <c s="14"/>
      <c s="13">
        <f>ROUND((H179*G179),2)</f>
      </c>
      <c r="O179">
        <f>rekapitulace!H8</f>
      </c>
      <c>
        <f>O179/100*I179</f>
      </c>
    </row>
    <row r="180" spans="5:5" ht="51">
      <c r="E180" s="15" t="s">
        <v>416</v>
      </c>
    </row>
    <row r="181" spans="5:5" ht="12.75">
      <c r="E181" s="15" t="s">
        <v>52</v>
      </c>
    </row>
    <row r="182" spans="1:16" ht="12.75">
      <c r="A182" s="7">
        <v>55</v>
      </c>
      <c s="7" t="s">
        <v>45</v>
      </c>
      <c s="7" t="s">
        <v>417</v>
      </c>
      <c s="7" t="s">
        <v>52</v>
      </c>
      <c s="7" t="s">
        <v>418</v>
      </c>
      <c s="7" t="s">
        <v>95</v>
      </c>
      <c s="10">
        <v>3</v>
      </c>
      <c s="14"/>
      <c s="13">
        <f>ROUND((H182*G182),2)</f>
      </c>
      <c r="O182">
        <f>rekapitulace!H8</f>
      </c>
      <c>
        <f>O182/100*I182</f>
      </c>
    </row>
    <row r="183" spans="5:5" ht="63.75">
      <c r="E183" s="15" t="s">
        <v>419</v>
      </c>
    </row>
    <row r="184" spans="5:5" ht="153">
      <c r="E184" s="15" t="s">
        <v>420</v>
      </c>
    </row>
    <row r="185" spans="1:16" ht="12.75">
      <c r="A185" s="7">
        <v>56</v>
      </c>
      <c s="7" t="s">
        <v>45</v>
      </c>
      <c s="7" t="s">
        <v>421</v>
      </c>
      <c s="7" t="s">
        <v>52</v>
      </c>
      <c s="7" t="s">
        <v>422</v>
      </c>
      <c s="7" t="s">
        <v>113</v>
      </c>
      <c s="10">
        <v>291.7</v>
      </c>
      <c s="14"/>
      <c s="13">
        <f>ROUND((H185*G185),2)</f>
      </c>
      <c r="O185">
        <f>rekapitulace!H8</f>
      </c>
      <c>
        <f>O185/100*I185</f>
      </c>
    </row>
    <row r="186" spans="5:5" ht="51">
      <c r="E186" s="15" t="s">
        <v>423</v>
      </c>
    </row>
    <row r="187" spans="5:5" ht="255">
      <c r="E187" s="15" t="s">
        <v>287</v>
      </c>
    </row>
    <row r="188" spans="1:16" ht="12.75">
      <c r="A188" s="7">
        <v>57</v>
      </c>
      <c s="7" t="s">
        <v>45</v>
      </c>
      <c s="7" t="s">
        <v>284</v>
      </c>
      <c s="7" t="s">
        <v>52</v>
      </c>
      <c s="7" t="s">
        <v>424</v>
      </c>
      <c s="7" t="s">
        <v>113</v>
      </c>
      <c s="10">
        <v>283.2</v>
      </c>
      <c s="14"/>
      <c s="13">
        <f>ROUND((H188*G188),2)</f>
      </c>
      <c r="O188">
        <f>rekapitulace!H8</f>
      </c>
      <c>
        <f>O188/100*I188</f>
      </c>
    </row>
    <row r="189" spans="5:5" ht="409.5">
      <c r="E189" s="15" t="s">
        <v>425</v>
      </c>
    </row>
    <row r="190" spans="5:5" ht="255">
      <c r="E190" s="15" t="s">
        <v>287</v>
      </c>
    </row>
    <row r="191" spans="1:16" ht="12.75">
      <c r="A191" s="7">
        <v>58</v>
      </c>
      <c s="7" t="s">
        <v>45</v>
      </c>
      <c s="7" t="s">
        <v>288</v>
      </c>
      <c s="7" t="s">
        <v>52</v>
      </c>
      <c s="7" t="s">
        <v>289</v>
      </c>
      <c s="7" t="s">
        <v>113</v>
      </c>
      <c s="10">
        <v>665.2</v>
      </c>
      <c s="14"/>
      <c s="13">
        <f>ROUND((H191*G191),2)</f>
      </c>
      <c r="O191">
        <f>rekapitulace!H8</f>
      </c>
      <c>
        <f>O191/100*I191</f>
      </c>
    </row>
    <row r="192" spans="5:5" ht="242.25">
      <c r="E192" s="15" t="s">
        <v>426</v>
      </c>
    </row>
    <row r="193" spans="5:5" ht="140.25">
      <c r="E193" s="15" t="s">
        <v>291</v>
      </c>
    </row>
    <row r="194" spans="1:16" ht="12.75">
      <c r="A194" s="7">
        <v>59</v>
      </c>
      <c s="7" t="s">
        <v>45</v>
      </c>
      <c s="7" t="s">
        <v>292</v>
      </c>
      <c s="7" t="s">
        <v>52</v>
      </c>
      <c s="7" t="s">
        <v>293</v>
      </c>
      <c s="7" t="s">
        <v>113</v>
      </c>
      <c s="10">
        <v>430</v>
      </c>
      <c s="14"/>
      <c s="13">
        <f>ROUND((H194*G194),2)</f>
      </c>
      <c r="O194">
        <f>rekapitulace!H8</f>
      </c>
      <c>
        <f>O194/100*I194</f>
      </c>
    </row>
    <row r="195" spans="5:5" ht="153">
      <c r="E195" s="15" t="s">
        <v>427</v>
      </c>
    </row>
    <row r="196" spans="5:5" ht="140.25">
      <c r="E196" s="15" t="s">
        <v>291</v>
      </c>
    </row>
    <row r="197" spans="1:16" ht="12.75">
      <c r="A197" s="7">
        <v>60</v>
      </c>
      <c s="7" t="s">
        <v>45</v>
      </c>
      <c s="7" t="s">
        <v>296</v>
      </c>
      <c s="7" t="s">
        <v>52</v>
      </c>
      <c s="7" t="s">
        <v>297</v>
      </c>
      <c s="7" t="s">
        <v>113</v>
      </c>
      <c s="10">
        <v>665.2</v>
      </c>
      <c s="14"/>
      <c s="13">
        <f>ROUND((H197*G197),2)</f>
      </c>
      <c r="O197">
        <f>rekapitulace!H8</f>
      </c>
      <c>
        <f>O197/100*I197</f>
      </c>
    </row>
    <row r="198" spans="5:5" ht="63.75">
      <c r="E198" s="15" t="s">
        <v>428</v>
      </c>
    </row>
    <row r="199" spans="5:5" ht="242.25">
      <c r="E199" s="15" t="s">
        <v>299</v>
      </c>
    </row>
    <row r="200" spans="1:16" ht="12.75">
      <c r="A200" s="7">
        <v>61</v>
      </c>
      <c s="7" t="s">
        <v>45</v>
      </c>
      <c s="7" t="s">
        <v>300</v>
      </c>
      <c s="7" t="s">
        <v>52</v>
      </c>
      <c s="7" t="s">
        <v>301</v>
      </c>
      <c s="7" t="s">
        <v>113</v>
      </c>
      <c s="10">
        <v>430</v>
      </c>
      <c s="14"/>
      <c s="13">
        <f>ROUND((H200*G200),2)</f>
      </c>
      <c r="O200">
        <f>rekapitulace!H8</f>
      </c>
      <c>
        <f>O200/100*I200</f>
      </c>
    </row>
    <row r="201" spans="5:5" ht="63.75">
      <c r="E201" s="15" t="s">
        <v>429</v>
      </c>
    </row>
    <row r="202" spans="5:5" ht="242.25">
      <c r="E202" s="15" t="s">
        <v>299</v>
      </c>
    </row>
    <row r="203" spans="1:16" ht="12.75">
      <c r="A203" s="7">
        <v>62</v>
      </c>
      <c s="7" t="s">
        <v>45</v>
      </c>
      <c s="7" t="s">
        <v>303</v>
      </c>
      <c s="7" t="s">
        <v>52</v>
      </c>
      <c s="7" t="s">
        <v>304</v>
      </c>
      <c s="7" t="s">
        <v>74</v>
      </c>
      <c s="10">
        <v>17.5</v>
      </c>
      <c s="14"/>
      <c s="13">
        <f>ROUND((H203*G203),2)</f>
      </c>
      <c r="O203">
        <f>rekapitulace!H8</f>
      </c>
      <c>
        <f>O203/100*I203</f>
      </c>
    </row>
    <row r="204" spans="5:5" ht="76.5">
      <c r="E204" s="15" t="s">
        <v>430</v>
      </c>
    </row>
    <row r="205" spans="5:5" ht="409.5">
      <c r="E205" s="15" t="s">
        <v>306</v>
      </c>
    </row>
    <row r="206" spans="1:16" ht="12.75">
      <c r="A206" s="7">
        <v>63</v>
      </c>
      <c s="7" t="s">
        <v>52</v>
      </c>
      <c s="7" t="s">
        <v>311</v>
      </c>
      <c s="7" t="s">
        <v>52</v>
      </c>
      <c s="7" t="s">
        <v>312</v>
      </c>
      <c s="7" t="s">
        <v>49</v>
      </c>
      <c s="10">
        <v>1</v>
      </c>
      <c s="14"/>
      <c s="13">
        <f>ROUND((H206*G206),2)</f>
      </c>
      <c r="O206">
        <f>rekapitulace!H8</f>
      </c>
      <c>
        <f>O206/100*I206</f>
      </c>
    </row>
    <row r="207" spans="5:5" ht="12.75">
      <c r="E207" s="15" t="s">
        <v>52</v>
      </c>
    </row>
    <row r="208" spans="1:16" ht="12.75" customHeight="1">
      <c r="A208" s="16"/>
      <c s="16"/>
      <c s="16" t="s">
        <v>42</v>
      </c>
      <c s="16"/>
      <c s="16" t="s">
        <v>250</v>
      </c>
      <c s="16"/>
      <c s="16"/>
      <c s="16"/>
      <c s="16">
        <f>SUM(I149:I207)</f>
      </c>
      <c r="P208">
        <f>ROUND(SUM(P149:P207),2)</f>
      </c>
    </row>
    <row r="210" spans="1:16" ht="12.75" customHeight="1">
      <c r="A210" s="16"/>
      <c s="16"/>
      <c s="16"/>
      <c s="16"/>
      <c s="16" t="s">
        <v>62</v>
      </c>
      <c s="16"/>
      <c s="16"/>
      <c s="16"/>
      <c s="16">
        <f>+I27+I90+I140+I146+I208</f>
      </c>
      <c r="P210">
        <f>+P27+P90+P140+P146+P208</f>
      </c>
    </row>
    <row r="212" spans="1:9" ht="12.75" customHeight="1">
      <c r="A212" s="9" t="s">
        <v>63</v>
      </c>
      <c s="9"/>
      <c s="9"/>
      <c s="9"/>
      <c s="9"/>
      <c s="9"/>
      <c s="9"/>
      <c s="9"/>
      <c s="9"/>
    </row>
    <row r="213" spans="1:9" ht="12.75" customHeight="1">
      <c r="A213" s="9"/>
      <c s="9"/>
      <c s="9"/>
      <c s="9"/>
      <c s="9" t="s">
        <v>64</v>
      </c>
      <c s="9"/>
      <c s="9"/>
      <c s="9"/>
      <c s="9"/>
    </row>
    <row r="214" spans="1:16" ht="12.75" customHeight="1">
      <c r="A214" s="16"/>
      <c s="16"/>
      <c s="16"/>
      <c s="16"/>
      <c s="16" t="s">
        <v>65</v>
      </c>
      <c s="16"/>
      <c s="16"/>
      <c s="16"/>
      <c s="16">
        <v>0</v>
      </c>
      <c r="P214">
        <v>0</v>
      </c>
    </row>
    <row r="215" spans="1:9" ht="12.75" customHeight="1">
      <c r="A215" s="16"/>
      <c s="16"/>
      <c s="16"/>
      <c s="16"/>
      <c s="16" t="s">
        <v>66</v>
      </c>
      <c s="16"/>
      <c s="16"/>
      <c s="16"/>
      <c s="16"/>
    </row>
    <row r="216" spans="1:16" ht="12.75" customHeight="1">
      <c r="A216" s="16"/>
      <c s="16"/>
      <c s="16"/>
      <c s="16"/>
      <c s="16" t="s">
        <v>67</v>
      </c>
      <c s="16"/>
      <c s="16"/>
      <c s="16"/>
      <c s="16">
        <v>0</v>
      </c>
      <c r="P216">
        <v>0</v>
      </c>
    </row>
    <row r="217" spans="1:16" ht="12.75" customHeight="1">
      <c r="A217" s="16"/>
      <c s="16"/>
      <c s="16"/>
      <c s="16"/>
      <c s="16" t="s">
        <v>68</v>
      </c>
      <c s="16"/>
      <c s="16"/>
      <c s="16"/>
      <c s="16">
        <f>I214+I216</f>
      </c>
      <c r="P217">
        <f>P214+P216</f>
      </c>
    </row>
    <row r="219" spans="1:16" ht="12.75" customHeight="1">
      <c r="A219" s="16"/>
      <c s="16"/>
      <c s="16"/>
      <c s="16"/>
      <c s="16" t="s">
        <v>68</v>
      </c>
      <c s="16"/>
      <c s="16"/>
      <c s="16"/>
      <c s="16">
        <f>I210+I217</f>
      </c>
      <c r="P219">
        <f>P210+P217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