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1445"/>
  </bookViews>
  <sheets>
    <sheet name="Rekapitulace stavby" sheetId="1" r:id="rId1"/>
    <sheet name="2020-ksi-01 - Konzolová l..." sheetId="2" r:id="rId2"/>
    <sheet name="Pokyny pro vyplnění" sheetId="3" r:id="rId3"/>
  </sheets>
  <definedNames>
    <definedName name="_xlnm._FilterDatabase" localSheetId="1" hidden="1">'2020-ksi-01 - Konzolová l...'!$C$87:$K$313</definedName>
    <definedName name="_xlnm.Print_Titles" localSheetId="1">'2020-ksi-01 - Konzolová l...'!$87:$87</definedName>
    <definedName name="_xlnm.Print_Titles" localSheetId="0">'Rekapitulace stavby'!$52:$52</definedName>
    <definedName name="_xlnm.Print_Area" localSheetId="1">'2020-ksi-01 - Konzolová l...'!$C$4:$J$37,'2020-ksi-01 - Konzolová l...'!$C$43:$J$71,'2020-ksi-01 - Konzolová l...'!$C$77:$K$313</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s="1"/>
  <c r="J33" i="2"/>
  <c r="AX55" i="1"/>
  <c r="BI310" i="2"/>
  <c r="BH310" i="2"/>
  <c r="BG310" i="2"/>
  <c r="BF310" i="2"/>
  <c r="T310" i="2"/>
  <c r="T309" i="2"/>
  <c r="R310" i="2"/>
  <c r="R309" i="2"/>
  <c r="P310" i="2"/>
  <c r="P309" i="2"/>
  <c r="BI307" i="2"/>
  <c r="BH307" i="2"/>
  <c r="BG307" i="2"/>
  <c r="BF307" i="2"/>
  <c r="T307" i="2"/>
  <c r="R307" i="2"/>
  <c r="P307" i="2"/>
  <c r="BI303" i="2"/>
  <c r="BH303" i="2"/>
  <c r="BG303" i="2"/>
  <c r="BF303" i="2"/>
  <c r="T303" i="2"/>
  <c r="R303" i="2"/>
  <c r="P303"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5" i="2"/>
  <c r="BH285" i="2"/>
  <c r="BG285" i="2"/>
  <c r="BF285" i="2"/>
  <c r="T285" i="2"/>
  <c r="R285" i="2"/>
  <c r="P285" i="2"/>
  <c r="BI281" i="2"/>
  <c r="BH281" i="2"/>
  <c r="BG281" i="2"/>
  <c r="BF281" i="2"/>
  <c r="T281" i="2"/>
  <c r="R281" i="2"/>
  <c r="P281" i="2"/>
  <c r="BI277" i="2"/>
  <c r="BH277" i="2"/>
  <c r="BG277" i="2"/>
  <c r="BF277" i="2"/>
  <c r="T277" i="2"/>
  <c r="R277" i="2"/>
  <c r="P277" i="2"/>
  <c r="BI274" i="2"/>
  <c r="BH274" i="2"/>
  <c r="BG274" i="2"/>
  <c r="BF274" i="2"/>
  <c r="T274" i="2"/>
  <c r="R274" i="2"/>
  <c r="P274" i="2"/>
  <c r="BI272" i="2"/>
  <c r="BH272" i="2"/>
  <c r="BG272" i="2"/>
  <c r="BF272" i="2"/>
  <c r="T272" i="2"/>
  <c r="R272" i="2"/>
  <c r="P272" i="2"/>
  <c r="BI267" i="2"/>
  <c r="BH267" i="2"/>
  <c r="BG267" i="2"/>
  <c r="BF267" i="2"/>
  <c r="T267" i="2"/>
  <c r="T266" i="2"/>
  <c r="R267" i="2"/>
  <c r="R266" i="2"/>
  <c r="P267" i="2"/>
  <c r="P266" i="2"/>
  <c r="BI263" i="2"/>
  <c r="BH263" i="2"/>
  <c r="BG263" i="2"/>
  <c r="BF263" i="2"/>
  <c r="T263" i="2"/>
  <c r="R263" i="2"/>
  <c r="P263" i="2"/>
  <c r="BI260" i="2"/>
  <c r="BH260" i="2"/>
  <c r="BG260" i="2"/>
  <c r="BF260" i="2"/>
  <c r="T260" i="2"/>
  <c r="R260" i="2"/>
  <c r="P260" i="2"/>
  <c r="BI254" i="2"/>
  <c r="BH254" i="2"/>
  <c r="BG254" i="2"/>
  <c r="BF254" i="2"/>
  <c r="T254" i="2"/>
  <c r="R254" i="2"/>
  <c r="P254" i="2"/>
  <c r="BI249" i="2"/>
  <c r="BH249" i="2"/>
  <c r="BG249" i="2"/>
  <c r="BF249" i="2"/>
  <c r="T249" i="2"/>
  <c r="T248" i="2" s="1"/>
  <c r="R249" i="2"/>
  <c r="R248" i="2"/>
  <c r="P249" i="2"/>
  <c r="P248" i="2"/>
  <c r="BI245" i="2"/>
  <c r="BH245" i="2"/>
  <c r="BG245" i="2"/>
  <c r="BF245" i="2"/>
  <c r="T245" i="2"/>
  <c r="R245" i="2"/>
  <c r="P245" i="2"/>
  <c r="BI241" i="2"/>
  <c r="BH241" i="2"/>
  <c r="BG241" i="2"/>
  <c r="BF241" i="2"/>
  <c r="T241" i="2"/>
  <c r="R241" i="2"/>
  <c r="P241" i="2"/>
  <c r="BI238" i="2"/>
  <c r="BH238" i="2"/>
  <c r="BG238" i="2"/>
  <c r="BF238" i="2"/>
  <c r="T238" i="2"/>
  <c r="R238" i="2"/>
  <c r="P238" i="2"/>
  <c r="BI234" i="2"/>
  <c r="BH234" i="2"/>
  <c r="BG234" i="2"/>
  <c r="BF234" i="2"/>
  <c r="T234" i="2"/>
  <c r="R234" i="2"/>
  <c r="P234" i="2"/>
  <c r="BI231" i="2"/>
  <c r="BH231" i="2"/>
  <c r="BG231" i="2"/>
  <c r="BF231" i="2"/>
  <c r="T231" i="2"/>
  <c r="R231" i="2"/>
  <c r="P231" i="2"/>
  <c r="BI227" i="2"/>
  <c r="BH227" i="2"/>
  <c r="BG227" i="2"/>
  <c r="BF227" i="2"/>
  <c r="T227" i="2"/>
  <c r="R227" i="2"/>
  <c r="P227" i="2"/>
  <c r="BI222" i="2"/>
  <c r="BH222" i="2"/>
  <c r="BG222" i="2"/>
  <c r="BF222" i="2"/>
  <c r="T222" i="2"/>
  <c r="R222" i="2"/>
  <c r="P222" i="2"/>
  <c r="BI216" i="2"/>
  <c r="BH216" i="2"/>
  <c r="BG216" i="2"/>
  <c r="BF216" i="2"/>
  <c r="T216" i="2"/>
  <c r="R216" i="2"/>
  <c r="P216" i="2"/>
  <c r="BI211" i="2"/>
  <c r="BH211" i="2"/>
  <c r="BG211" i="2"/>
  <c r="BF211" i="2"/>
  <c r="T211" i="2"/>
  <c r="R211" i="2"/>
  <c r="P211" i="2"/>
  <c r="BI206" i="2"/>
  <c r="BH206" i="2"/>
  <c r="BG206" i="2"/>
  <c r="BF206" i="2"/>
  <c r="T206" i="2"/>
  <c r="R206" i="2"/>
  <c r="P206" i="2"/>
  <c r="BI201" i="2"/>
  <c r="BH201" i="2"/>
  <c r="BG201" i="2"/>
  <c r="BF201" i="2"/>
  <c r="T201" i="2"/>
  <c r="R201" i="2"/>
  <c r="P201" i="2"/>
  <c r="BI196" i="2"/>
  <c r="BH196" i="2"/>
  <c r="BG196" i="2"/>
  <c r="BF196" i="2"/>
  <c r="T196" i="2"/>
  <c r="R196" i="2"/>
  <c r="P196" i="2"/>
  <c r="BI191" i="2"/>
  <c r="BH191" i="2"/>
  <c r="BG191" i="2"/>
  <c r="BF191" i="2"/>
  <c r="T191" i="2"/>
  <c r="R191" i="2"/>
  <c r="P191" i="2"/>
  <c r="BI186" i="2"/>
  <c r="BH186" i="2"/>
  <c r="BG186" i="2"/>
  <c r="BF186" i="2"/>
  <c r="T186" i="2"/>
  <c r="R186" i="2"/>
  <c r="P186" i="2"/>
  <c r="BI181" i="2"/>
  <c r="BH181" i="2"/>
  <c r="BG181" i="2"/>
  <c r="BF181" i="2"/>
  <c r="T181" i="2"/>
  <c r="R181" i="2"/>
  <c r="P181" i="2"/>
  <c r="BI171" i="2"/>
  <c r="BH171" i="2"/>
  <c r="BG171" i="2"/>
  <c r="BF171" i="2"/>
  <c r="T171" i="2"/>
  <c r="R171" i="2"/>
  <c r="P171" i="2"/>
  <c r="BI166" i="2"/>
  <c r="BH166" i="2"/>
  <c r="BG166" i="2"/>
  <c r="BF166" i="2"/>
  <c r="T166" i="2"/>
  <c r="R166" i="2"/>
  <c r="P166" i="2"/>
  <c r="BI161" i="2"/>
  <c r="BH161" i="2"/>
  <c r="BG161" i="2"/>
  <c r="BF161" i="2"/>
  <c r="T161" i="2"/>
  <c r="R161" i="2"/>
  <c r="P161" i="2"/>
  <c r="BI158" i="2"/>
  <c r="BH158" i="2"/>
  <c r="BG158" i="2"/>
  <c r="BF158" i="2"/>
  <c r="T158" i="2"/>
  <c r="R158" i="2"/>
  <c r="P158" i="2"/>
  <c r="BI153" i="2"/>
  <c r="BH153" i="2"/>
  <c r="BG153" i="2"/>
  <c r="BF153" i="2"/>
  <c r="T153" i="2"/>
  <c r="R153" i="2"/>
  <c r="P153" i="2"/>
  <c r="BI150" i="2"/>
  <c r="BH150" i="2"/>
  <c r="BG150" i="2"/>
  <c r="BF150" i="2"/>
  <c r="T150" i="2"/>
  <c r="R150" i="2"/>
  <c r="P150" i="2"/>
  <c r="BI146" i="2"/>
  <c r="BH146" i="2"/>
  <c r="BG146" i="2"/>
  <c r="BF146" i="2"/>
  <c r="T146" i="2"/>
  <c r="R146" i="2"/>
  <c r="P146" i="2"/>
  <c r="BI142" i="2"/>
  <c r="BH142" i="2"/>
  <c r="BG142" i="2"/>
  <c r="BF142" i="2"/>
  <c r="T142" i="2"/>
  <c r="R142" i="2"/>
  <c r="P142" i="2"/>
  <c r="BI140" i="2"/>
  <c r="BH140" i="2"/>
  <c r="BG140" i="2"/>
  <c r="BF140" i="2"/>
  <c r="T140" i="2"/>
  <c r="R140" i="2"/>
  <c r="P140" i="2"/>
  <c r="BI136" i="2"/>
  <c r="BH136" i="2"/>
  <c r="BG136" i="2"/>
  <c r="BF136" i="2"/>
  <c r="T136" i="2"/>
  <c r="R136" i="2"/>
  <c r="P136" i="2"/>
  <c r="BI133" i="2"/>
  <c r="BH133" i="2"/>
  <c r="BG133" i="2"/>
  <c r="BF133" i="2"/>
  <c r="T133" i="2"/>
  <c r="R133" i="2"/>
  <c r="P133" i="2"/>
  <c r="BI128" i="2"/>
  <c r="BH128" i="2"/>
  <c r="BG128" i="2"/>
  <c r="BF128" i="2"/>
  <c r="T128" i="2"/>
  <c r="R128" i="2"/>
  <c r="P128" i="2"/>
  <c r="BI122" i="2"/>
  <c r="BH122" i="2"/>
  <c r="BG122" i="2"/>
  <c r="BF122" i="2"/>
  <c r="T122" i="2"/>
  <c r="R122" i="2"/>
  <c r="P122" i="2"/>
  <c r="BI117" i="2"/>
  <c r="BH117" i="2"/>
  <c r="BG117" i="2"/>
  <c r="BF117" i="2"/>
  <c r="T117" i="2"/>
  <c r="R117" i="2"/>
  <c r="P117" i="2"/>
  <c r="BI114" i="2"/>
  <c r="BH114" i="2"/>
  <c r="BG114" i="2"/>
  <c r="BF114" i="2"/>
  <c r="T114" i="2"/>
  <c r="R114" i="2"/>
  <c r="P114" i="2"/>
  <c r="BI111" i="2"/>
  <c r="BH111" i="2"/>
  <c r="BG111" i="2"/>
  <c r="BF111" i="2"/>
  <c r="T111" i="2"/>
  <c r="R111" i="2"/>
  <c r="P111" i="2"/>
  <c r="BI108" i="2"/>
  <c r="BH108" i="2"/>
  <c r="BG108" i="2"/>
  <c r="BF108" i="2"/>
  <c r="T108" i="2"/>
  <c r="R108" i="2"/>
  <c r="P108" i="2"/>
  <c r="BI103" i="2"/>
  <c r="BH103" i="2"/>
  <c r="BG103" i="2"/>
  <c r="BF103" i="2"/>
  <c r="T103" i="2"/>
  <c r="R103" i="2"/>
  <c r="P103" i="2"/>
  <c r="BI99" i="2"/>
  <c r="BH99" i="2"/>
  <c r="BG99" i="2"/>
  <c r="BF99" i="2"/>
  <c r="T99" i="2"/>
  <c r="R99" i="2"/>
  <c r="P99" i="2"/>
  <c r="BI91" i="2"/>
  <c r="BH91" i="2"/>
  <c r="BG91" i="2"/>
  <c r="BF91" i="2"/>
  <c r="T91" i="2"/>
  <c r="T90" i="2"/>
  <c r="R91" i="2"/>
  <c r="R90" i="2"/>
  <c r="P91" i="2"/>
  <c r="P90" i="2"/>
  <c r="J84" i="2"/>
  <c r="F84" i="2"/>
  <c r="F82" i="2"/>
  <c r="E80" i="2"/>
  <c r="J50" i="2"/>
  <c r="F50" i="2"/>
  <c r="F48" i="2"/>
  <c r="E46" i="2"/>
  <c r="J22" i="2"/>
  <c r="E22" i="2"/>
  <c r="J85" i="2" s="1"/>
  <c r="J21" i="2"/>
  <c r="J16" i="2"/>
  <c r="E16" i="2"/>
  <c r="F85" i="2" s="1"/>
  <c r="J15" i="2"/>
  <c r="J10" i="2"/>
  <c r="J82" i="2"/>
  <c r="L50" i="1"/>
  <c r="AM50" i="1"/>
  <c r="AM49" i="1"/>
  <c r="L49" i="1"/>
  <c r="AM47" i="1"/>
  <c r="L47" i="1"/>
  <c r="L45" i="1"/>
  <c r="L44" i="1"/>
  <c r="BK171" i="2"/>
  <c r="J136" i="2"/>
  <c r="J272" i="2"/>
  <c r="J99" i="2"/>
  <c r="BK297" i="2"/>
  <c r="J281" i="2"/>
  <c r="J108" i="2"/>
  <c r="J206" i="2"/>
  <c r="J263" i="2"/>
  <c r="BK310" i="2"/>
  <c r="BK289" i="2"/>
  <c r="BK114" i="2"/>
  <c r="J254" i="2"/>
  <c r="J114" i="2"/>
  <c r="J293" i="2"/>
  <c r="J133" i="2"/>
  <c r="BK133" i="2"/>
  <c r="BK186" i="2"/>
  <c r="J150" i="2"/>
  <c r="J122" i="2"/>
  <c r="J201" i="2"/>
  <c r="J297" i="2"/>
  <c r="J140" i="2"/>
  <c r="J267" i="2"/>
  <c r="J146" i="2"/>
  <c r="BK161" i="2"/>
  <c r="J227" i="2"/>
  <c r="J171" i="2"/>
  <c r="BK303" i="2"/>
  <c r="J211" i="2"/>
  <c r="J186" i="2"/>
  <c r="J310" i="2"/>
  <c r="BK234" i="2"/>
  <c r="BK108" i="2"/>
  <c r="BK99" i="2"/>
  <c r="BK146" i="2"/>
  <c r="J285" i="2"/>
  <c r="BK166" i="2"/>
  <c r="J158" i="2"/>
  <c r="BK272" i="2"/>
  <c r="J291" i="2"/>
  <c r="J222" i="2"/>
  <c r="BK277" i="2"/>
  <c r="BK91" i="2"/>
  <c r="J260" i="2"/>
  <c r="J234" i="2"/>
  <c r="BK267" i="2"/>
  <c r="J196" i="2"/>
  <c r="BK196" i="2"/>
  <c r="J142" i="2"/>
  <c r="BK216" i="2"/>
  <c r="BK293" i="2"/>
  <c r="J103" i="2"/>
  <c r="J128" i="2"/>
  <c r="BK206" i="2"/>
  <c r="J166" i="2"/>
  <c r="J117" i="2"/>
  <c r="BK238" i="2"/>
  <c r="BK281" i="2"/>
  <c r="J295" i="2"/>
  <c r="J111" i="2"/>
  <c r="BK285" i="2"/>
  <c r="BK153" i="2"/>
  <c r="BK142" i="2"/>
  <c r="BK249" i="2"/>
  <c r="J161" i="2"/>
  <c r="BK122" i="2"/>
  <c r="BK201" i="2"/>
  <c r="BK291" i="2"/>
  <c r="J245" i="2"/>
  <c r="BK191" i="2"/>
  <c r="BK254" i="2"/>
  <c r="J303" i="2"/>
  <c r="J216" i="2"/>
  <c r="BK103" i="2"/>
  <c r="BK295" i="2"/>
  <c r="J231" i="2"/>
  <c r="BK245" i="2"/>
  <c r="BK227" i="2"/>
  <c r="AS54" i="1"/>
  <c r="BK211" i="2"/>
  <c r="J249" i="2"/>
  <c r="BK117" i="2"/>
  <c r="BK222" i="2"/>
  <c r="BK263" i="2"/>
  <c r="J91" i="2"/>
  <c r="BK307" i="2"/>
  <c r="J277" i="2"/>
  <c r="BK181" i="2"/>
  <c r="J191" i="2"/>
  <c r="BK274" i="2"/>
  <c r="BK231" i="2"/>
  <c r="J241" i="2"/>
  <c r="J238" i="2"/>
  <c r="J153" i="2"/>
  <c r="BK260" i="2"/>
  <c r="J274" i="2"/>
  <c r="BK150" i="2"/>
  <c r="J181" i="2"/>
  <c r="J289" i="2"/>
  <c r="BK136" i="2"/>
  <c r="BK241" i="2"/>
  <c r="BK111" i="2"/>
  <c r="BK140" i="2"/>
  <c r="J307" i="2"/>
  <c r="BK128" i="2"/>
  <c r="BK158" i="2"/>
  <c r="P98" i="2" l="1"/>
  <c r="R98" i="2"/>
  <c r="BK121" i="2"/>
  <c r="J121" i="2"/>
  <c r="J60" i="2" s="1"/>
  <c r="BK98" i="2"/>
  <c r="J98" i="2" s="1"/>
  <c r="J58" i="2" s="1"/>
  <c r="BK110" i="2"/>
  <c r="J110" i="2"/>
  <c r="J59" i="2" s="1"/>
  <c r="R110" i="2"/>
  <c r="T110" i="2"/>
  <c r="T121" i="2"/>
  <c r="T230" i="2"/>
  <c r="R253" i="2"/>
  <c r="P271" i="2"/>
  <c r="P284" i="2"/>
  <c r="T302" i="2"/>
  <c r="T301" i="2"/>
  <c r="T98" i="2"/>
  <c r="P110" i="2"/>
  <c r="P121" i="2"/>
  <c r="BK230" i="2"/>
  <c r="J230" i="2" s="1"/>
  <c r="J61" i="2" s="1"/>
  <c r="P230" i="2"/>
  <c r="BK253" i="2"/>
  <c r="J253" i="2" s="1"/>
  <c r="J64" i="2" s="1"/>
  <c r="P253" i="2"/>
  <c r="P252" i="2"/>
  <c r="BK271" i="2"/>
  <c r="J271" i="2"/>
  <c r="J66" i="2" s="1"/>
  <c r="R271" i="2"/>
  <c r="BK284" i="2"/>
  <c r="J284" i="2"/>
  <c r="J67" i="2" s="1"/>
  <c r="R284" i="2"/>
  <c r="BK302" i="2"/>
  <c r="J302" i="2"/>
  <c r="J69" i="2" s="1"/>
  <c r="P302" i="2"/>
  <c r="P301" i="2" s="1"/>
  <c r="R302" i="2"/>
  <c r="R301" i="2" s="1"/>
  <c r="R121" i="2"/>
  <c r="R230" i="2"/>
  <c r="T253" i="2"/>
  <c r="T271" i="2"/>
  <c r="T284" i="2"/>
  <c r="BK90" i="2"/>
  <c r="J90" i="2"/>
  <c r="J57" i="2" s="1"/>
  <c r="BK248" i="2"/>
  <c r="J248" i="2" s="1"/>
  <c r="J62" i="2" s="1"/>
  <c r="BK266" i="2"/>
  <c r="J266" i="2"/>
  <c r="J65" i="2" s="1"/>
  <c r="BK309" i="2"/>
  <c r="J309" i="2" s="1"/>
  <c r="J70" i="2" s="1"/>
  <c r="F51" i="2"/>
  <c r="BE111" i="2"/>
  <c r="BE158" i="2"/>
  <c r="BE171" i="2"/>
  <c r="BE181" i="2"/>
  <c r="BE186" i="2"/>
  <c r="BE191" i="2"/>
  <c r="BE281" i="2"/>
  <c r="J51" i="2"/>
  <c r="BE161" i="2"/>
  <c r="BE166" i="2"/>
  <c r="BE211" i="2"/>
  <c r="BE227" i="2"/>
  <c r="BE245" i="2"/>
  <c r="BE249" i="2"/>
  <c r="BE91" i="2"/>
  <c r="BE103" i="2"/>
  <c r="BE146" i="2"/>
  <c r="BE196" i="2"/>
  <c r="BE272" i="2"/>
  <c r="BE293" i="2"/>
  <c r="J48" i="2"/>
  <c r="BE153" i="2"/>
  <c r="BE263" i="2"/>
  <c r="BE277" i="2"/>
  <c r="BE114" i="2"/>
  <c r="BE117" i="2"/>
  <c r="BE133" i="2"/>
  <c r="BE150" i="2"/>
  <c r="BE206" i="2"/>
  <c r="BE241" i="2"/>
  <c r="BE254" i="2"/>
  <c r="BE260" i="2"/>
  <c r="BE274" i="2"/>
  <c r="BE291" i="2"/>
  <c r="BE297" i="2"/>
  <c r="BE310" i="2"/>
  <c r="BE122" i="2"/>
  <c r="BE128" i="2"/>
  <c r="BE142" i="2"/>
  <c r="BE216" i="2"/>
  <c r="BE231" i="2"/>
  <c r="BE238" i="2"/>
  <c r="BE295" i="2"/>
  <c r="BE99" i="2"/>
  <c r="BE201" i="2"/>
  <c r="BE267" i="2"/>
  <c r="BE285" i="2"/>
  <c r="BE289" i="2"/>
  <c r="BE303" i="2"/>
  <c r="BE307" i="2"/>
  <c r="BE108" i="2"/>
  <c r="BE136" i="2"/>
  <c r="BE140" i="2"/>
  <c r="BE222" i="2"/>
  <c r="BE234" i="2"/>
  <c r="F35" i="2"/>
  <c r="BD55" i="1"/>
  <c r="BD54" i="1" s="1"/>
  <c r="W33" i="1" s="1"/>
  <c r="F34" i="2"/>
  <c r="BC55" i="1"/>
  <c r="BC54" i="1" s="1"/>
  <c r="AY54" i="1" s="1"/>
  <c r="J32" i="2"/>
  <c r="AW55" i="1"/>
  <c r="F33" i="2"/>
  <c r="BB55" i="1"/>
  <c r="BB54" i="1" s="1"/>
  <c r="AX54" i="1" s="1"/>
  <c r="F32" i="2"/>
  <c r="BA55" i="1"/>
  <c r="BA54" i="1" s="1"/>
  <c r="W30" i="1" s="1"/>
  <c r="T89" i="2" l="1"/>
  <c r="R89" i="2"/>
  <c r="R88" i="2" s="1"/>
  <c r="P89" i="2"/>
  <c r="P88" i="2"/>
  <c r="AU55" i="1" s="1"/>
  <c r="AU54" i="1" s="1"/>
  <c r="T252" i="2"/>
  <c r="T88" i="2" s="1"/>
  <c r="R252" i="2"/>
  <c r="BK89" i="2"/>
  <c r="BK252" i="2"/>
  <c r="J252" i="2"/>
  <c r="J63" i="2" s="1"/>
  <c r="BK301" i="2"/>
  <c r="J301" i="2" s="1"/>
  <c r="J68" i="2" s="1"/>
  <c r="W32" i="1"/>
  <c r="F31" i="2"/>
  <c r="AZ55" i="1"/>
  <c r="AZ54" i="1" s="1"/>
  <c r="AV54" i="1" s="1"/>
  <c r="AK29" i="1" s="1"/>
  <c r="W31" i="1"/>
  <c r="J31" i="2"/>
  <c r="AV55" i="1"/>
  <c r="AT55" i="1" s="1"/>
  <c r="AW54" i="1"/>
  <c r="AK30" i="1" s="1"/>
  <c r="BK88" i="2" l="1"/>
  <c r="J88" i="2"/>
  <c r="J55" i="2" s="1"/>
  <c r="J89" i="2"/>
  <c r="J56" i="2" s="1"/>
  <c r="W29" i="1"/>
  <c r="AT54" i="1"/>
  <c r="J28" i="2"/>
  <c r="AG55" i="1" s="1"/>
  <c r="AG54" i="1" s="1"/>
  <c r="AK26" i="1" s="1"/>
  <c r="AK35" i="1" s="1"/>
  <c r="J37" i="2" l="1"/>
  <c r="AN55" i="1"/>
  <c r="AN54" i="1"/>
</calcChain>
</file>

<file path=xl/sharedStrings.xml><?xml version="1.0" encoding="utf-8"?>
<sst xmlns="http://schemas.openxmlformats.org/spreadsheetml/2006/main" count="2631" uniqueCount="672">
  <si>
    <t>Export Komplet</t>
  </si>
  <si>
    <t>VZ</t>
  </si>
  <si>
    <t>2.0</t>
  </si>
  <si>
    <t>ZAMOK</t>
  </si>
  <si>
    <t>False</t>
  </si>
  <si>
    <t>{ed46b267-c2f4-4b14-904f-6825273471b7}</t>
  </si>
  <si>
    <t>0,01</t>
  </si>
  <si>
    <t>21</t>
  </si>
  <si>
    <t>15</t>
  </si>
  <si>
    <t>REKAPITULACE STAVBY</t>
  </si>
  <si>
    <t>v ---  níže se nacházejí doplnkové a pomocné údaje k sestavám  --- v</t>
  </si>
  <si>
    <t>Návod na vyplnění</t>
  </si>
  <si>
    <t>0,001</t>
  </si>
  <si>
    <t>Kód:</t>
  </si>
  <si>
    <t>2020-ksi-01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</si>
  <si>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</si>
  <si>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</si>
  <si>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Konzolová lávka pro pěší mezi ulicí Zahradní a Hochbergerovou lávkou</t>
  </si>
  <si>
    <t>KSO:</t>
  </si>
  <si>
    <t>821 1</t>
  </si>
  <si>
    <t>CC-CZ:</t>
  </si>
  <si>
    <t>21411</t>
  </si>
  <si>
    <t>Místo:</t>
  </si>
  <si>
    <t>Karlovy Vary</t>
  </si>
  <si>
    <t>Datum:</t>
  </si>
  <si>
    <t>13. 1. 2020</t>
  </si>
  <si>
    <t>CZ-CPV:</t>
  </si>
  <si>
    <t>45200000-9</t>
  </si>
  <si>
    <t>CZ-CPA:</t>
  </si>
  <si>
    <t>42.13.10</t>
  </si>
  <si>
    <t>Zadavatel:</t>
  </si>
  <si>
    <t>IČ:</t>
  </si>
  <si>
    <t/>
  </si>
  <si>
    <t>Statutární město Karlovy Vary, Moskevská 21,K.Vary</t>
  </si>
  <si>
    <t>DIČ:</t>
  </si>
  <si>
    <t>Uchazeč:</t>
  </si>
  <si>
    <t>Vyplň údaj</t>
  </si>
  <si>
    <t>Projektant:</t>
  </si>
  <si>
    <t>Kancelář stavebního inženýrství s.r.o., Dalovice</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</si>
  <si>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</si>
  <si>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</si>
  <si>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</si>
  <si>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</si>
  <si>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</si>
  <si>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</si>
  <si>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</si>
  <si>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</si>
  <si>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</si>
  <si>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</si>
  <si>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</si>
  <si>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</si>
  <si>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</si>
  <si>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</si>
  <si>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</si>
  <si>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</si>
  <si>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</si>
  <si>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</si>
  <si>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</si>
  <si>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</si>
  <si>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</si>
  <si>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</si>
  <si>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</si>
  <si>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</si>
  <si>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</si>
  <si>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</si>
  <si>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</si>
  <si>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</si>
  <si>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</si>
  <si>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</si>
  <si>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</si>
  <si>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</si>
  <si>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</si>
  <si>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</si>
  <si>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</si>
  <si>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</si>
  <si>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</si>
  <si>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</si>
  <si>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</si>
  <si>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</si>
  <si>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</si>
  <si>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</si>
  <si>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</si>
  <si>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</si>
  <si>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</si>
  <si>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</si>
  <si>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</si>
  <si>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</si>
  <si>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</si>
  <si>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</si>
  <si>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</si>
  <si>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</si>
  <si>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</si>
  <si>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</si>
  <si>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</si>
  <si>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</si>
  <si>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</si>
  <si>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</si>
  <si>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</si>
  <si>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</si>
  <si>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</si>
  <si>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764 - Konstrukce klempířské</t>
  </si>
  <si>
    <t xml:space="preserve">    772 - Podlahy z kamene</t>
  </si>
  <si>
    <t xml:space="preserve">    783 - Dokončovací práce - nátěry</t>
  </si>
  <si>
    <t>VRN - Vedlejší rozpočtové náklady</t>
  </si>
  <si>
    <t xml:space="preserve">    VRN3 - Zařízení staveniště</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</si>
  <si>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</si>
  <si>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</si>
  <si>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</si>
  <si>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</si>
  <si>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</si>
  <si>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</si>
  <si>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</si>
  <si>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</si>
  <si>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</si>
  <si>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</si>
  <si>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</si>
  <si>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</si>
  <si>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</si>
  <si>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</si>
  <si>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</si>
  <si>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</si>
  <si>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</si>
  <si>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</si>
  <si>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</si>
  <si>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113107142</t>
  </si>
  <si>
    <t>Odstranění podkladu živičného tl 100 mm ručně</t>
  </si>
  <si>
    <t>m2</t>
  </si>
  <si>
    <t>CS ÚRS 2019 02</t>
  </si>
  <si>
    <t>4</t>
  </si>
  <si>
    <t>-525431931</t>
  </si>
  <si>
    <t>PP</t>
  </si>
  <si>
    <t>Odstranění podkladů nebo krytů ručně s přemístěním hmot na skládku na vzdálenost do 3 m nebo s naložením na dopravní prostředek živičných, o tl. vrstvy přes 50 do 100 mm</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</si>
  <si>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</si>
  <si>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</si>
  <si>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</si>
  <si>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(2,1+4,9)/2*(38,695+0,965)</t>
  </si>
  <si>
    <t>3,6*4,905</t>
  </si>
  <si>
    <t>3,75*(9,160+4,560+4,705+6,065+7,665+6,895+10,620+7,725+7,925+7,625+8,210+9,080)</t>
  </si>
  <si>
    <t>3,745*(4,250+4,600+3,105+4,640+1,550+2,855)</t>
  </si>
  <si>
    <t>5</t>
  </si>
  <si>
    <t>Komunikace pozemní</t>
  </si>
  <si>
    <t>573211106</t>
  </si>
  <si>
    <t>Postřik živičný spojovací z asfaltu v množství 0,20 kg/m2</t>
  </si>
  <si>
    <t>958844198</t>
  </si>
  <si>
    <t>Postřik spojovací PS bez posypu kamenivem z asfaltu silničního, v množství 0,20 kg/m2</t>
  </si>
  <si>
    <t xml:space="preserve">pochozí strana lávky   </t>
  </si>
  <si>
    <t>573,494</t>
  </si>
  <si>
    <t>3</t>
  </si>
  <si>
    <t>578142115</t>
  </si>
  <si>
    <t>Litý asfalt MA 8 (LAJ) tl 40 mm š do 3 m z nemodifikovaného asfaltu</t>
  </si>
  <si>
    <t>-34368545</t>
  </si>
  <si>
    <t>Litý asfalt MA 8 (LAJ) s rozprostřením z nemodifikovaného asfaltu v pruhu šířky do 3 m tl. 40 mm</t>
  </si>
  <si>
    <t xml:space="preserve">Poznámka k souboru cen:_x000D_
1. ČSN EN 13108-8 připouští pro MA 8 pouze tl. 25 až 40 mm._x000D_
2. V cenách jsou započteny i náklady na napojení pracovních spár._x000D_
3. V cenách nejsou započteny náklady na příp. projektem předepsané:_x000D_
a) zdrsňovací posypy, které se oceňují cenami souboru cen 578 90- Zdrsňovací posyp litého asfaltu,_x000D_
b) posypy drobným kamenivem, které se oceňují cenami souboru cen 572 40- Posyp živičného podkladu nebo krytu části C 01 tohoto katalogu._x000D_
</t>
  </si>
  <si>
    <t>pochozí strana lávky</t>
  </si>
  <si>
    <t>578901112</t>
  </si>
  <si>
    <t>Zdrsňovací posyp litého asfaltu v množství 6 kg/m2</t>
  </si>
  <si>
    <t>2141011398</t>
  </si>
  <si>
    <t>Zdrsňovací posyp litého asfaltu z kameniva drobného drceného obaleného asfaltem se zaválcováním a s odstraněním přebytečného materiálu s povrchu, v množství 6 kg/m2</t>
  </si>
  <si>
    <t>6</t>
  </si>
  <si>
    <t>Úpravy povrchů, podlahy a osazování výplní</t>
  </si>
  <si>
    <t>622252002</t>
  </si>
  <si>
    <t>Montáž profilů kontaktního zateplení lepených</t>
  </si>
  <si>
    <t>m</t>
  </si>
  <si>
    <t>1463028307</t>
  </si>
  <si>
    <t>Montáž profilů kontaktního zateplení ostatních stěnových, dilatačních apod. lepených do tmelu</t>
  </si>
  <si>
    <t xml:space="preserve">Poznámka k souboru cen:_x000D_
1. V cenách jsou započteny náklady na osazení lišt._x000D_
2. V cenách nejsou započteny náklady dodávku lišt; tyto se ocení ve specifikaci. Ztratné lze stanovit ve výši 5%._x000D_
</t>
  </si>
  <si>
    <t>M</t>
  </si>
  <si>
    <t>59051503</t>
  </si>
  <si>
    <t>profil dilatační rohový s tkaninou</t>
  </si>
  <si>
    <t>8</t>
  </si>
  <si>
    <t>-775297078</t>
  </si>
  <si>
    <t>profil rohový s okapničkou s tkaninou</t>
  </si>
  <si>
    <t>167*1,05 'Přepočtené koeficientem množství</t>
  </si>
  <si>
    <t>7</t>
  </si>
  <si>
    <t>629995101</t>
  </si>
  <si>
    <t>Očištění vnějších ploch tlakovou vodou</t>
  </si>
  <si>
    <t>636814516</t>
  </si>
  <si>
    <t>Očištění vnějších ploch tlakovou vodou omytím</t>
  </si>
  <si>
    <t>schodiště</t>
  </si>
  <si>
    <t>(5,0*3,7+0,2*13*3,7)*2</t>
  </si>
  <si>
    <t>9</t>
  </si>
  <si>
    <t>Ostatní konstrukce a práce, bourání</t>
  </si>
  <si>
    <t>919122122</t>
  </si>
  <si>
    <t>Těsnění spár zálivkou za tepla pro komůrky š 15 mm hl 30 mm s těsnicím profilem</t>
  </si>
  <si>
    <t>1119578316</t>
  </si>
  <si>
    <t>Utěsnění dilatačních spár zálivkou za tepla v cementobetonovém nebo živičném krytu včetně adhezního nátěru s těsnicím profilem pod zálivkou, pro komůrky šířky 15 mm, hloubky 30 mm</t>
  </si>
  <si>
    <t xml:space="preserve">Poznámka k souboru cen:_x000D_
1. V cenách jsou započteny i náklady na vyčištění spár před těsněním a zalitím a náklady na impregnaci, těsnění a zalití spár včetně dodání hmot._x000D_
</t>
  </si>
  <si>
    <t>vyplnění dilatačních spar</t>
  </si>
  <si>
    <t>76,0</t>
  </si>
  <si>
    <t>překotvení sloupků</t>
  </si>
  <si>
    <t>919123111</t>
  </si>
  <si>
    <t>Těsnění spár provizorním těsnicím profilem</t>
  </si>
  <si>
    <t>-116258980</t>
  </si>
  <si>
    <t>Utěsnění dilatačních spár profily nebo pásy profilem těsnicím provizorním</t>
  </si>
  <si>
    <t xml:space="preserve">Poznámka k souboru cen:_x000D_
1. V cenách jsou započteny i náklady na vyčištění spár před těsněním a zalitím._x000D_
2. V ceně -3111 jsou započteny i náklady na dodání provizorního těsnicího profilu._x000D_
3. V ceně -3121 jsou započteny i náklady na dvojnásobné přitavení asfaltového pásu a jeho dodání._x000D_
</t>
  </si>
  <si>
    <t>10</t>
  </si>
  <si>
    <t>944511111</t>
  </si>
  <si>
    <t>Montáž ochranné sítě z textilie z umělých vláken</t>
  </si>
  <si>
    <t>-1959521793</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</si>
  <si>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</si>
  <si>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</si>
  <si>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11</t>
  </si>
  <si>
    <t>944511211</t>
  </si>
  <si>
    <t>Příplatek k ochranné síti za první a ZKD den použití</t>
  </si>
  <si>
    <t>-194421009</t>
  </si>
  <si>
    <t>Montáž ochranné sítě Příplatek za první a každý další den použití sítě k ceně -1111</t>
  </si>
  <si>
    <t>425*30 'Přepočtené koeficientem množství</t>
  </si>
  <si>
    <t>12</t>
  </si>
  <si>
    <t>944511811</t>
  </si>
  <si>
    <t>Demontáž ochranné sítě z textilie z umělých vláken</t>
  </si>
  <si>
    <t>351794007</t>
  </si>
  <si>
    <t>Demontáž ochranné sítě zavěšené na konstrukci lešení z textilie z umělých vláken</t>
  </si>
  <si>
    <t>13</t>
  </si>
  <si>
    <t>946211131</t>
  </si>
  <si>
    <t>Montáž lešení zavěšeného trubkového na potrubních mostech zatížení tř. 3 do 200 kg/m2 v do 10 m</t>
  </si>
  <si>
    <t>999300887</t>
  </si>
  <si>
    <t>Montáž zavěšeného trubkového lešení na potrubních mostech nebo na mostní konstrukci s podlahami s provozním zatížením tř. 3 přes 150 do 200 kg/m2, umístěného ve výšce do 10 m</t>
  </si>
  <si>
    <t xml:space="preserve">Poznámka k souboru cen:_x000D_
1. Ceny lze použít pro zavěšení na mostní konstrukci betonovou i ocelovou._x000D_
2. V ceně příplatku jsou započteny i náklady na závěsný systém._x000D_
3. Množství měrných jednotek se určuje v m2 zavěšené podlahy._x000D_
4. Montáž zavěšených trubkových lešení vyšších než 30 m se oceňuje individuálně, stejně tak jako konstrukce s vyšším zatížením než 200 kg/m2._x000D_
</t>
  </si>
  <si>
    <t>170*2,5</t>
  </si>
  <si>
    <t>14</t>
  </si>
  <si>
    <t>946211231</t>
  </si>
  <si>
    <t>Příplatek k lešení zavěšenému trubkovému na mostech 200 kg/m2 v 10 m za první a ZKD den použití</t>
  </si>
  <si>
    <t>288569654</t>
  </si>
  <si>
    <t>Montáž zavěšeného trubkového lešení na potrubních mostech nebo na mostní konstrukci Příplatek za první a každý další den použití lešení k ceně -1131</t>
  </si>
  <si>
    <t>946211831</t>
  </si>
  <si>
    <t>Demontáž lešení zavěšeného trubkového na potrubních mostech zatížení tř. 3 do 200 kg/m2 v do 10 m</t>
  </si>
  <si>
    <t>1832131204</t>
  </si>
  <si>
    <t>Demontáž zavěšeného trubkového lešení na potrubních mostech nebo na mostní konstrukci s podlahami s provozním zatížením tř. 3 přes 150 do 200 kg/m2, umístěného ve výšce do 10 m</t>
  </si>
  <si>
    <t xml:space="preserve">Poznámka k souboru cen:_x000D_
1. Ceny lze použít pro zavěšení na mostní konstrukci betonovou i ocelovou._x000D_
2. Demontáž zavěšených trubkových lešení vyšších než 30 m se oceňuje individuálně, stejně tak jako konstrukce s vyšším zatížením než 200 kg/m2._x000D_
</t>
  </si>
  <si>
    <t>16</t>
  </si>
  <si>
    <t>965046111</t>
  </si>
  <si>
    <t>Broušení stávajících betonových podlah úběr do 3 mm</t>
  </si>
  <si>
    <t>2017485691</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</si>
  <si>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spar._x000D_
</t>
  </si>
  <si>
    <t>podstupnice</t>
  </si>
  <si>
    <t>20,0*0,2</t>
  </si>
  <si>
    <t>17</t>
  </si>
  <si>
    <t>978057331</t>
  </si>
  <si>
    <t>Odsekání obkladů ze schodišťových konstrukcí z desek z kamene podstupnic</t>
  </si>
  <si>
    <t>1610271559</t>
  </si>
  <si>
    <t>Odsekání obkladů schodišťových konstrukcí z kamene nebo litého teraca podstupnic</t>
  </si>
  <si>
    <t xml:space="preserve">Poznámka k souboru cen:_x000D_
1. Odsekání soklíků se oceňuje cenami souboru cen 965 08._x000D_
</t>
  </si>
  <si>
    <t>18</t>
  </si>
  <si>
    <t>985112132</t>
  </si>
  <si>
    <t>Odsekání degradovaného betonu rubu kleneb a podlah tl do 30 mm</t>
  </si>
  <si>
    <t>763633737</t>
  </si>
  <si>
    <t>Odsekání degradovaného betonu rubu kleneb a podlah, tloušťky přes 10 do 30 mm</t>
  </si>
  <si>
    <t xml:space="preserve">Poznámka k souboru cen:_x000D_
1. V ceně -2111 až -2133 jsou započteny i náklady na odstranění degradovaného betonu ručním pneumatickým kladivem s dočištěním k obnažení betonářské výztuže a jejím ručním očištěním._x000D_
</t>
  </si>
  <si>
    <t>pochozí strana lávky   20% plochy - ruční dočištění</t>
  </si>
  <si>
    <t>573,494*0,20</t>
  </si>
  <si>
    <t>19</t>
  </si>
  <si>
    <t>985121122</t>
  </si>
  <si>
    <t>Tryskání degradovaného betonu stěn a rubu kleneb vodou pod tlakem do 1250 barů</t>
  </si>
  <si>
    <t>-603512079</t>
  </si>
  <si>
    <t>Tryskání degradovaného betonu stěn, rubu kleneb a podlah vodou pod tlakem přes 300 do 1 250 barů</t>
  </si>
  <si>
    <t xml:space="preserve">Poznámka k souboru cen:_x000D_
1. V cenách jsou započteny i náklady na dodání vody a písku._x000D_
2. V cenách tryskání pískem jsou započteny i náklady na smetení písku na hromady nebo naložení na dopravní prostředek._x000D_
3. V cenách tryskání pískem nejsou započteny náklady na odvoz písku, které se oceňují cenami odvozu suti příslušného katalogu pro objekt, na kterém se tryskání provádí._x000D_
</t>
  </si>
  <si>
    <t>20</t>
  </si>
  <si>
    <t>985121222</t>
  </si>
  <si>
    <t>Tryskání degradovaného betonu líce kleneb vodou pod tlakem do 1250 barů</t>
  </si>
  <si>
    <t>2081896787</t>
  </si>
  <si>
    <t>Tryskání degradovaného betonu líce kleneb a podhledů vodou pod tlakem přes 300 do 1 250 barů</t>
  </si>
  <si>
    <t>spodní strana lávky</t>
  </si>
  <si>
    <t>(2,35+0,25)/2*(38,695+0,965)</t>
  </si>
  <si>
    <t>2,605*4,905</t>
  </si>
  <si>
    <t>(2,885+2,5)/2*(9,160+4,560+4,705+6,065+7,665+6,895+10,620+7,725+7,925+7,625+8,210+9,080)</t>
  </si>
  <si>
    <t>(2,195+0,25)/2*(4,250+4,600+3,105+4,640+1,550+2,855)</t>
  </si>
  <si>
    <t>boční strana lávky</t>
  </si>
  <si>
    <t>0,25*166,820</t>
  </si>
  <si>
    <t>985132311</t>
  </si>
  <si>
    <t>Ruční dočištění ploch líce kleneb a podhledů ocelových kartáči</t>
  </si>
  <si>
    <t>325478238</t>
  </si>
  <si>
    <t>Očištění ploch líce kleneb a podhledů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</si>
  <si>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</si>
  <si>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boční a spodní strana lávky - 20% plochy</t>
  </si>
  <si>
    <t>374,672*0,20</t>
  </si>
  <si>
    <t>22</t>
  </si>
  <si>
    <t>985141111</t>
  </si>
  <si>
    <t>Vyčištění trhlin a dutin ve zdivu š do 30 mm hl do 150 mm</t>
  </si>
  <si>
    <t>-402101841</t>
  </si>
  <si>
    <t>Vyčištění trhlin nebo dutin ve zdivu šířky do 30 mm, hloubky do 150 mm</t>
  </si>
  <si>
    <t xml:space="preserve">Poznámka k souboru cen:_x000D_
1. V cenách jsou započteny i náklady na:_x000D_
a) odstranění porostů, zvětralin a nečistot,_x000D_
b) vysekání navětralých částí zdiva,_x000D_
c) vyfoukání a vypláchnutí trhlin._x000D_
2. Množství měrných jednotek se určuje v m délky vyčištěné dutiny._x000D_
</t>
  </si>
  <si>
    <t>vyčištění dilatačních spar</t>
  </si>
  <si>
    <t>23</t>
  </si>
  <si>
    <t>985241210</t>
  </si>
  <si>
    <t>Plombování zdiva zalitím plastickou betonovou směsí včetně vybourání narušeného zdiva do 1 m3</t>
  </si>
  <si>
    <t>m3</t>
  </si>
  <si>
    <t>-2107128746</t>
  </si>
  <si>
    <t>Plombování zdiva včetně vybourání narušeného zdiva zalitím plastickou betonovou směsí do 1 m3</t>
  </si>
  <si>
    <t xml:space="preserve">Poznámka k souboru cen:_x000D_
1. V cenách jsou započteny i náklady na odstranění narušených zdicích prvků, vyčištění a provlhčení vzniklého otvoru a zřízení i odstranění bednění._x000D_
2. V cenách -1110 a -1111 jsou započteny i náklady na pěchování uloženého betonu a jeho dodání._x000D_
3. V cenách 1210 a -1211 jsou započteny i náklady na zalití otvoru plastickou betonovou směsí včetně jejího dodání._x000D_
4. V cenách nejsou započteny náklady na trny z betonářské oceli pro zajištění spolupůsobení plomby s okolním zdivem, lze oceňovat cenami souboru cen 985 33-1 Dodatečné vlepování betonářské výztuže._x000D_
</t>
  </si>
  <si>
    <t>překotvení sloupků zábradlí</t>
  </si>
  <si>
    <t>30*0,1*0,1*0,15</t>
  </si>
  <si>
    <t>24</t>
  </si>
  <si>
    <t>985311213</t>
  </si>
  <si>
    <t>Reprofilace líce kleneb a podhledů cementovými sanačními maltami tl 30 mm</t>
  </si>
  <si>
    <t>-601261073</t>
  </si>
  <si>
    <t>Reprofilace betonu sanačními maltami na cementové bázi ručně líce kleneb a podhledů, tloušťky přes 20 do 30 mm</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</si>
  <si>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</si>
  <si>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 xml:space="preserve">boční a spodní strana lávky </t>
  </si>
  <si>
    <t>374,672</t>
  </si>
  <si>
    <t>25</t>
  </si>
  <si>
    <t>985311313</t>
  </si>
  <si>
    <t>Reprofilace rubu kleneb a podlah cementovými sanačními maltami tl 30 mm</t>
  </si>
  <si>
    <t>984420024</t>
  </si>
  <si>
    <t>Reprofilace betonu sanačními maltami na cementové bázi ručně rubu kleneb a podlah, tloušťky přes 20 do 30 mm</t>
  </si>
  <si>
    <t>26</t>
  </si>
  <si>
    <t>985312122</t>
  </si>
  <si>
    <t>Stěrka k vyrovnání betonových ploch líce kleneb a podhledů tl 3 mm</t>
  </si>
  <si>
    <t>1082160235</t>
  </si>
  <si>
    <t>Stěrka k vyrovnání ploch reprofilovaného betonu líce kleneb a podhledů, tloušťky přes 2 do 3 mm</t>
  </si>
  <si>
    <t xml:space="preserve">Poznámka k souboru cen:_x000D_
1. V cenách nejsou započteny náklady na ochranný nátěr, které se oceňují souborem cen 985 32-4 Ochranný nátěr betonu._x000D_
</t>
  </si>
  <si>
    <t>27</t>
  </si>
  <si>
    <t>985321112</t>
  </si>
  <si>
    <t>Ochranný nátěr výztuže na cementové bázi rubu kleneb a podlah 1 vrstva tl 1 mm</t>
  </si>
  <si>
    <t>1560091302</t>
  </si>
  <si>
    <t>Ochranný nátěr betonářské výztuže 1 vrstva tloušťky 1 mm na cementové bázi rubu kleneb a podlah</t>
  </si>
  <si>
    <t xml:space="preserve">Poznámka k souboru cen:_x000D_
1. Množství měrných jednotek se určuje v m2 rozvinuté betonové plochy, na které se výztuž ošetřuje. Je uvažováno 10 bm výztuže na 1 m2 plochy._x000D_
</t>
  </si>
  <si>
    <t>28</t>
  </si>
  <si>
    <t>985323112</t>
  </si>
  <si>
    <t>Spojovací můstek reprofilovaného betonu na cementové bázi tl 2 mm</t>
  </si>
  <si>
    <t>-801598274</t>
  </si>
  <si>
    <t>Spojovací můstek reprofilovaného betonu na cementové bázi, tloušťky 2 mm</t>
  </si>
  <si>
    <t>29</t>
  </si>
  <si>
    <t>985331211</t>
  </si>
  <si>
    <t>Dodatečné vlepování betonářské výztuže D 8 mm do chemické malty včetně vyvrtání otvoru</t>
  </si>
  <si>
    <t>-19312567</t>
  </si>
  <si>
    <t>Dodatečné vlepování betonářské výztuže včetně vyvrtání a vyčištění otvoru chemickou maltou průměr výztuže 8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</si>
  <si>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</si>
  <si>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400,0</t>
  </si>
  <si>
    <t>30</t>
  </si>
  <si>
    <t>13021011</t>
  </si>
  <si>
    <t>tyč ocelová žebírková jakost BSt 500S výztuž do betonu D 8mm</t>
  </si>
  <si>
    <t>t</t>
  </si>
  <si>
    <t>-472332110</t>
  </si>
  <si>
    <t>400,0*0,4*1,1*0,001</t>
  </si>
  <si>
    <t>997</t>
  </si>
  <si>
    <t>Přesun sutě</t>
  </si>
  <si>
    <t>31</t>
  </si>
  <si>
    <t>997013211</t>
  </si>
  <si>
    <t>Vnitrostaveništní doprava suti a vybouraných hmot pro budovy v do 6 m ručně</t>
  </si>
  <si>
    <t>197195123</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</si>
  <si>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</si>
  <si>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</si>
  <si>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32</t>
  </si>
  <si>
    <t>997013219</t>
  </si>
  <si>
    <t>Příplatek k vnitrostaveništní dopravě suti a vybouraných hmot za zvětšenou dopravu suti ZKD 10 m</t>
  </si>
  <si>
    <t>-1496885744</t>
  </si>
  <si>
    <t>Vnitrostaveništní doprava suti a vybouraných hmot vodorovně do 50 m Příplatek k cenám -3111 až -3217 za zvětšenou vodorovnou dopravu přes vymezenou dopravní vzdálenost za každých dalších i započatých 10 m</t>
  </si>
  <si>
    <t>200,77*10 'Přepočtené koeficientem množství</t>
  </si>
  <si>
    <t>33</t>
  </si>
  <si>
    <t>997013501</t>
  </si>
  <si>
    <t>Odvoz suti a vybouraných hmot na skládku nebo meziskládku do 1 km se složením</t>
  </si>
  <si>
    <t>625250888</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</si>
  <si>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</si>
  <si>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</si>
  <si>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34</t>
  </si>
  <si>
    <t>997013509</t>
  </si>
  <si>
    <t>Příplatek k odvozu suti a vybouraných hmot na skládku ZKD 1 km přes 1 km</t>
  </si>
  <si>
    <t>1222740248</t>
  </si>
  <si>
    <t>Odvoz suti a vybouraných hmot na skládku nebo meziskládku se složením, na vzdálenost Příplatek k ceně za každý další i započatý 1 km přes 1 km</t>
  </si>
  <si>
    <t>200,77*25 'Přepočtené koeficientem množství</t>
  </si>
  <si>
    <t>35</t>
  </si>
  <si>
    <t>997013831</t>
  </si>
  <si>
    <t>Poplatek za uložení na skládce (skládkovné) stavebního odpadu směsného kód odpadu 170 904</t>
  </si>
  <si>
    <t>-2142053245</t>
  </si>
  <si>
    <t>Poplatek za uložení stavebního odpadu na skládce (skládkovné) směsného stavebního a demoličního zatříděného do Katalogu odpadů pod kódem 170 904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</si>
  <si>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</si>
  <si>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</si>
  <si>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</si>
  <si>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36</t>
  </si>
  <si>
    <t>998212111</t>
  </si>
  <si>
    <t>Přesun hmot pro mosty zděné, monolitické betonové nebo ocelové v do 20 m</t>
  </si>
  <si>
    <t>1890845969</t>
  </si>
  <si>
    <t>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</si>
  <si>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</si>
  <si>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PSV</t>
  </si>
  <si>
    <t>Práce a dodávky PSV</t>
  </si>
  <si>
    <t>711</t>
  </si>
  <si>
    <t>Izolace proti vodě, vlhkosti a plynům</t>
  </si>
  <si>
    <t>37</t>
  </si>
  <si>
    <t>711191101</t>
  </si>
  <si>
    <t>Provedení izolace proti zemní vlhkosti hydroizolační stěrkou vodorovné na betonu, 1 vrstva</t>
  </si>
  <si>
    <t>541606902</t>
  </si>
  <si>
    <t>Provedení izolace proti zemní vlhkosti hydroizolační stěrkou na ploše vodorovné V jednovrstvá na betonu</t>
  </si>
  <si>
    <t xml:space="preserve">Poznámka k souboru cen:_x000D_
1. V cenách nejsou započteny náklady na dodávku materiálu, tyto se oceňují ve specifikaci._x000D_
</t>
  </si>
  <si>
    <t>min. tl 2 mm</t>
  </si>
  <si>
    <t>38</t>
  </si>
  <si>
    <t>SKA.37386</t>
  </si>
  <si>
    <t>Sikalastic-822 - vodotěsná izolace pro ruční zpracování, šedá</t>
  </si>
  <si>
    <t>kg</t>
  </si>
  <si>
    <t>-1280628426</t>
  </si>
  <si>
    <t>573,494*1,5*2</t>
  </si>
  <si>
    <t>39</t>
  </si>
  <si>
    <t>998711101</t>
  </si>
  <si>
    <t>Přesun hmot tonážní pro izolace proti vodě, vlhkosti a plynům v objektech výšky do 6 m</t>
  </si>
  <si>
    <t>1999222733</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</si>
  <si>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</si>
  <si>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</si>
  <si>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764</t>
  </si>
  <si>
    <t>Konstrukce klempířské</t>
  </si>
  <si>
    <t>40</t>
  </si>
  <si>
    <t>764002861</t>
  </si>
  <si>
    <t>Demontáž oplechování říms a ozdobných prvků do suti</t>
  </si>
  <si>
    <t>1285499656</t>
  </si>
  <si>
    <t>Demontáž klempířských konstrukcí oplechování říms do suti</t>
  </si>
  <si>
    <t>oplechování boční hrany desky</t>
  </si>
  <si>
    <t>166,82</t>
  </si>
  <si>
    <t>772</t>
  </si>
  <si>
    <t>Podlahy z kamene</t>
  </si>
  <si>
    <t>41</t>
  </si>
  <si>
    <t>772211423</t>
  </si>
  <si>
    <t>Montáž obkladu stupňů deskami podstupnicovými lepenými z kamene měkkého tl do 30 mm</t>
  </si>
  <si>
    <t>51949247</t>
  </si>
  <si>
    <t>Montáž obkladu schodišťových stupňů deskami z měkkých kamenů kladených do lepidla s přímou nebo zakřivenou výstupní čárou deskami podstupnicovými v. do 200 mm, tl. do 30 mm</t>
  </si>
  <si>
    <t>42</t>
  </si>
  <si>
    <t>58386630</t>
  </si>
  <si>
    <t>podstupnice tryskaná žula tl 20mm</t>
  </si>
  <si>
    <t>1116111486</t>
  </si>
  <si>
    <t>20*1,04 'Přepočtené koeficientem množství</t>
  </si>
  <si>
    <t>43</t>
  </si>
  <si>
    <t>772991111</t>
  </si>
  <si>
    <t>Penetrace podkladu dlažby z kamene</t>
  </si>
  <si>
    <t>-914824771</t>
  </si>
  <si>
    <t>Dlažby z kamene - ostatní práce penetrace podkladu</t>
  </si>
  <si>
    <t xml:space="preserve">Poznámka k souboru cen:_x000D_
1. V ceně -1411 jsou započteny náklady na vysátí podlahy a setření vlhkým mopem._x000D_
2. V ceně -1431 jsou započteny i náklady na dodání vosku._x000D_
</t>
  </si>
  <si>
    <t>44</t>
  </si>
  <si>
    <t>998772101</t>
  </si>
  <si>
    <t>Přesun hmot tonážní pro podlahy z kamene v objektech v do 6 m</t>
  </si>
  <si>
    <t>-250172551</t>
  </si>
  <si>
    <t>Přesun hmot pro kamenné dlažby, obklady schodišťových stupňů a soklů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</si>
  <si>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</si>
  <si>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783</t>
  </si>
  <si>
    <t>Dokončovací práce - nátěry</t>
  </si>
  <si>
    <t>45</t>
  </si>
  <si>
    <t>783301313</t>
  </si>
  <si>
    <t>Odmaštění zámečnických konstrukcí ředidlovým odmašťovačem</t>
  </si>
  <si>
    <t>-617485229</t>
  </si>
  <si>
    <t>Příprava podkladu zámečnických konstrukcí před provedením nátěru odmaštění odmašťovačem ředidlovým</t>
  </si>
  <si>
    <t>zábradlí</t>
  </si>
  <si>
    <t>167,0*1,2</t>
  </si>
  <si>
    <t>46</t>
  </si>
  <si>
    <t>783314203</t>
  </si>
  <si>
    <t>Základní antikorozní jednonásobný syntetický samozákladující nátěr zámečnických konstrukcí</t>
  </si>
  <si>
    <t>-750856510</t>
  </si>
  <si>
    <t>Základní antikorozní nátěr zámečnických konstrukcí jednonásobný syntetický samozákladující</t>
  </si>
  <si>
    <t>47</t>
  </si>
  <si>
    <t>783315101</t>
  </si>
  <si>
    <t>Mezinátěr jednonásobný syntetický standardní zámečnických konstrukcí</t>
  </si>
  <si>
    <t>-36034393</t>
  </si>
  <si>
    <t>Mezinátěr zámečnických konstrukcí jednonásobný syntetický standardní</t>
  </si>
  <si>
    <t>48</t>
  </si>
  <si>
    <t>783317101</t>
  </si>
  <si>
    <t>Krycí jednonásobný syntetický standardní nátěr zámečnických konstrukcí</t>
  </si>
  <si>
    <t>779586471</t>
  </si>
  <si>
    <t>Krycí nátěr (email) zámečnických konstrukcí jednonásobný syntetický standardní</t>
  </si>
  <si>
    <t>49</t>
  </si>
  <si>
    <t>783823101</t>
  </si>
  <si>
    <t>Penetrační akrylátový nátěr hladkých betonových povrchů</t>
  </si>
  <si>
    <t>-55036636</t>
  </si>
  <si>
    <t>Penetrační nátěr omítek hladkých betonových povrchů akrylátový</t>
  </si>
  <si>
    <t>50</t>
  </si>
  <si>
    <t>783826605</t>
  </si>
  <si>
    <t>Hydrofobizační transparentní silikonový nátěr hladkých betonových povrchů, povrchů z desek</t>
  </si>
  <si>
    <t>190589027</t>
  </si>
  <si>
    <t>Hydrofobizační nátěr omítek silikonový, transparentní, povrchů hladkých betonových povrchů nebo povrchů z desek na bázi dřeva (dřevovláknitých apod.)</t>
  </si>
  <si>
    <t>boční a spodní strana lávky  - dvojnásobný</t>
  </si>
  <si>
    <t>374,672*2</t>
  </si>
  <si>
    <t>VRN</t>
  </si>
  <si>
    <t>Vedlejší rozpočtové náklady</t>
  </si>
  <si>
    <t>VRN3</t>
  </si>
  <si>
    <t>Zařízení staveniště</t>
  </si>
  <si>
    <t>51</t>
  </si>
  <si>
    <t>030001000</t>
  </si>
  <si>
    <t>Kč</t>
  </si>
  <si>
    <t>1024</t>
  </si>
  <si>
    <t>-1148974996</t>
  </si>
  <si>
    <t>zařízení, vybavení a ochrana staveniště</t>
  </si>
  <si>
    <t>53</t>
  </si>
  <si>
    <t>034002000</t>
  </si>
  <si>
    <t>Splnění podmínek plánu BOZP</t>
  </si>
  <si>
    <t>-1209588730</t>
  </si>
  <si>
    <t>VRN6</t>
  </si>
  <si>
    <t>Územní vlivy</t>
  </si>
  <si>
    <t>52</t>
  </si>
  <si>
    <t>060001000</t>
  </si>
  <si>
    <t>951648951</t>
  </si>
  <si>
    <t>povodí Ohře, lázeňské území, památková zona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</si>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</sst>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2"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44"/>
      <c r="AS2" s="344"/>
      <c r="AT2" s="344"/>
      <c r="AU2" s="344"/>
      <c r="AV2" s="344"/>
      <c r="AW2" s="344"/>
      <c r="AX2" s="344"/>
      <c r="AY2" s="344"/>
      <c r="AZ2" s="344"/>
      <c r="BA2" s="344"/>
      <c r="BB2" s="344"/>
      <c r="BC2" s="344"/>
      <c r="BD2" s="344"/>
      <c r="BE2" s="34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08" t="s">
        <v>14</v>
      </c>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22"/>
      <c r="AQ5" s="22"/>
      <c r="AR5" s="20"/>
      <c r="BE5" s="305" t="s">
        <v>15</v>
      </c>
      <c r="BS5" s="17" t="s">
        <v>6</v>
      </c>
    </row>
    <row r="6" spans="1:74" s="1" customFormat="1" ht="36.950000000000003" customHeight="1">
      <c r="B6" s="21"/>
      <c r="C6" s="22"/>
      <c r="D6" s="28" t="s">
        <v>16</v>
      </c>
      <c r="E6" s="22"/>
      <c r="F6" s="22"/>
      <c r="G6" s="22"/>
      <c r="H6" s="22"/>
      <c r="I6" s="22"/>
      <c r="J6" s="22"/>
      <c r="K6" s="310" t="s">
        <v>17</v>
      </c>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c r="AP6" s="22"/>
      <c r="AQ6" s="22"/>
      <c r="AR6" s="20"/>
      <c r="BE6" s="306"/>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06"/>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06"/>
      <c r="BS8" s="17" t="s">
        <v>6</v>
      </c>
    </row>
    <row r="9" spans="1:74" s="1" customFormat="1" ht="29.25" customHeight="1">
      <c r="B9" s="21"/>
      <c r="C9" s="22"/>
      <c r="D9" s="26" t="s">
        <v>26</v>
      </c>
      <c r="E9" s="22"/>
      <c r="F9" s="22"/>
      <c r="G9" s="22"/>
      <c r="H9" s="22"/>
      <c r="I9" s="22"/>
      <c r="J9" s="22"/>
      <c r="K9" s="31"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1" t="s">
        <v>29</v>
      </c>
      <c r="AO9" s="22"/>
      <c r="AP9" s="22"/>
      <c r="AQ9" s="22"/>
      <c r="AR9" s="20"/>
      <c r="BE9" s="306"/>
      <c r="BS9" s="17" t="s">
        <v>6</v>
      </c>
    </row>
    <row r="10" spans="1:74" s="1" customFormat="1" ht="12" customHeight="1">
      <c r="B10" s="21"/>
      <c r="C10" s="22"/>
      <c r="D10" s="29"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31</v>
      </c>
      <c r="AL10" s="22"/>
      <c r="AM10" s="22"/>
      <c r="AN10" s="27" t="s">
        <v>32</v>
      </c>
      <c r="AO10" s="22"/>
      <c r="AP10" s="22"/>
      <c r="AQ10" s="22"/>
      <c r="AR10" s="20"/>
      <c r="BE10" s="306"/>
      <c r="BS10" s="17" t="s">
        <v>6</v>
      </c>
    </row>
    <row r="11" spans="1:74" s="1" customFormat="1" ht="18.399999999999999"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34</v>
      </c>
      <c r="AL11" s="22"/>
      <c r="AM11" s="22"/>
      <c r="AN11" s="27" t="s">
        <v>32</v>
      </c>
      <c r="AO11" s="22"/>
      <c r="AP11" s="22"/>
      <c r="AQ11" s="22"/>
      <c r="AR11" s="20"/>
      <c r="BE11" s="306"/>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06"/>
      <c r="BS12" s="17" t="s">
        <v>6</v>
      </c>
    </row>
    <row r="13" spans="1:74" s="1" customFormat="1" ht="12" customHeight="1">
      <c r="B13" s="21"/>
      <c r="C13" s="22"/>
      <c r="D13" s="29"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31</v>
      </c>
      <c r="AL13" s="22"/>
      <c r="AM13" s="22"/>
      <c r="AN13" s="32" t="s">
        <v>36</v>
      </c>
      <c r="AO13" s="22"/>
      <c r="AP13" s="22"/>
      <c r="AQ13" s="22"/>
      <c r="AR13" s="20"/>
      <c r="BE13" s="306"/>
      <c r="BS13" s="17" t="s">
        <v>6</v>
      </c>
    </row>
    <row r="14" spans="1:74" ht="12.75">
      <c r="B14" s="21"/>
      <c r="C14" s="22"/>
      <c r="D14" s="22"/>
      <c r="E14" s="311" t="s">
        <v>36</v>
      </c>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29" t="s">
        <v>34</v>
      </c>
      <c r="AL14" s="22"/>
      <c r="AM14" s="22"/>
      <c r="AN14" s="32" t="s">
        <v>36</v>
      </c>
      <c r="AO14" s="22"/>
      <c r="AP14" s="22"/>
      <c r="AQ14" s="22"/>
      <c r="AR14" s="20"/>
      <c r="BE14" s="306"/>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06"/>
      <c r="BS15" s="17" t="s">
        <v>4</v>
      </c>
    </row>
    <row r="16" spans="1:74" s="1" customFormat="1" ht="12" customHeight="1">
      <c r="B16" s="21"/>
      <c r="C16" s="22"/>
      <c r="D16" s="29"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31</v>
      </c>
      <c r="AL16" s="22"/>
      <c r="AM16" s="22"/>
      <c r="AN16" s="27" t="s">
        <v>32</v>
      </c>
      <c r="AO16" s="22"/>
      <c r="AP16" s="22"/>
      <c r="AQ16" s="22"/>
      <c r="AR16" s="20"/>
      <c r="BE16" s="306"/>
      <c r="BS16" s="17" t="s">
        <v>4</v>
      </c>
    </row>
    <row r="17" spans="1:71" s="1" customFormat="1" ht="18.399999999999999"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34</v>
      </c>
      <c r="AL17" s="22"/>
      <c r="AM17" s="22"/>
      <c r="AN17" s="27" t="s">
        <v>32</v>
      </c>
      <c r="AO17" s="22"/>
      <c r="AP17" s="22"/>
      <c r="AQ17" s="22"/>
      <c r="AR17" s="20"/>
      <c r="BE17" s="306"/>
      <c r="BS17" s="17" t="s">
        <v>39</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06"/>
      <c r="BS18" s="17" t="s">
        <v>6</v>
      </c>
    </row>
    <row r="19" spans="1:71" s="1" customFormat="1" ht="12" customHeight="1">
      <c r="B19" s="21"/>
      <c r="C19" s="22"/>
      <c r="D19" s="29"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31</v>
      </c>
      <c r="AL19" s="22"/>
      <c r="AM19" s="22"/>
      <c r="AN19" s="27" t="s">
        <v>32</v>
      </c>
      <c r="AO19" s="22"/>
      <c r="AP19" s="22"/>
      <c r="AQ19" s="22"/>
      <c r="AR19" s="20"/>
      <c r="BE19" s="306"/>
      <c r="BS19" s="17" t="s">
        <v>6</v>
      </c>
    </row>
    <row r="20" spans="1:71" s="1" customFormat="1" ht="18.399999999999999"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34</v>
      </c>
      <c r="AL20" s="22"/>
      <c r="AM20" s="22"/>
      <c r="AN20" s="27" t="s">
        <v>32</v>
      </c>
      <c r="AO20" s="22"/>
      <c r="AP20" s="22"/>
      <c r="AQ20" s="22"/>
      <c r="AR20" s="20"/>
      <c r="BE20" s="306"/>
      <c r="BS20" s="17" t="s">
        <v>39</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06"/>
    </row>
    <row r="22" spans="1:71" s="1" customFormat="1" ht="12" customHeight="1">
      <c r="B22" s="21"/>
      <c r="C22" s="22"/>
      <c r="D22" s="29"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06"/>
    </row>
    <row r="23" spans="1:71" s="1" customFormat="1" ht="47.25" customHeight="1">
      <c r="B23" s="21"/>
      <c r="C23" s="22"/>
      <c r="D23" s="22"/>
      <c r="E23" s="313" t="s">
        <v>43</v>
      </c>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O23" s="22"/>
      <c r="AP23" s="22"/>
      <c r="AQ23" s="22"/>
      <c r="AR23" s="20"/>
      <c r="BE23" s="306"/>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06"/>
    </row>
    <row r="25" spans="1:71" s="1" customFormat="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306"/>
    </row>
    <row r="26" spans="1:71" s="2" customFormat="1" ht="25.9"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14">
        <f>ROUND(AG54,2)</f>
        <v>0</v>
      </c>
      <c r="AL26" s="315"/>
      <c r="AM26" s="315"/>
      <c r="AN26" s="315"/>
      <c r="AO26" s="315"/>
      <c r="AP26" s="37"/>
      <c r="AQ26" s="37"/>
      <c r="AR26" s="40"/>
      <c r="BE26" s="306"/>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06"/>
    </row>
    <row r="28" spans="1:71" s="2" customFormat="1" ht="12.75">
      <c r="A28" s="35"/>
      <c r="B28" s="36"/>
      <c r="C28" s="37"/>
      <c r="D28" s="37"/>
      <c r="E28" s="37"/>
      <c r="F28" s="37"/>
      <c r="G28" s="37"/>
      <c r="H28" s="37"/>
      <c r="I28" s="37"/>
      <c r="J28" s="37"/>
      <c r="K28" s="37"/>
      <c r="L28" s="316" t="s">
        <v>45</v>
      </c>
      <c r="M28" s="316"/>
      <c r="N28" s="316"/>
      <c r="O28" s="316"/>
      <c r="P28" s="316"/>
      <c r="Q28" s="37"/>
      <c r="R28" s="37"/>
      <c r="S28" s="37"/>
      <c r="T28" s="37"/>
      <c r="U28" s="37"/>
      <c r="V28" s="37"/>
      <c r="W28" s="316" t="s">
        <v>46</v>
      </c>
      <c r="X28" s="316"/>
      <c r="Y28" s="316"/>
      <c r="Z28" s="316"/>
      <c r="AA28" s="316"/>
      <c r="AB28" s="316"/>
      <c r="AC28" s="316"/>
      <c r="AD28" s="316"/>
      <c r="AE28" s="316"/>
      <c r="AF28" s="37"/>
      <c r="AG28" s="37"/>
      <c r="AH28" s="37"/>
      <c r="AI28" s="37"/>
      <c r="AJ28" s="37"/>
      <c r="AK28" s="316" t="s">
        <v>47</v>
      </c>
      <c r="AL28" s="316"/>
      <c r="AM28" s="316"/>
      <c r="AN28" s="316"/>
      <c r="AO28" s="316"/>
      <c r="AP28" s="37"/>
      <c r="AQ28" s="37"/>
      <c r="AR28" s="40"/>
      <c r="BE28" s="306"/>
    </row>
    <row r="29" spans="1:71" s="3" customFormat="1" ht="14.45" customHeight="1">
      <c r="B29" s="41"/>
      <c r="C29" s="42"/>
      <c r="D29" s="29" t="s">
        <v>48</v>
      </c>
      <c r="E29" s="42"/>
      <c r="F29" s="29" t="s">
        <v>49</v>
      </c>
      <c r="G29" s="42"/>
      <c r="H29" s="42"/>
      <c r="I29" s="42"/>
      <c r="J29" s="42"/>
      <c r="K29" s="42"/>
      <c r="L29" s="319">
        <v>0.21</v>
      </c>
      <c r="M29" s="318"/>
      <c r="N29" s="318"/>
      <c r="O29" s="318"/>
      <c r="P29" s="318"/>
      <c r="Q29" s="42"/>
      <c r="R29" s="42"/>
      <c r="S29" s="42"/>
      <c r="T29" s="42"/>
      <c r="U29" s="42"/>
      <c r="V29" s="42"/>
      <c r="W29" s="317">
        <f>ROUND(AZ54, 2)</f>
        <v>0</v>
      </c>
      <c r="X29" s="318"/>
      <c r="Y29" s="318"/>
      <c r="Z29" s="318"/>
      <c r="AA29" s="318"/>
      <c r="AB29" s="318"/>
      <c r="AC29" s="318"/>
      <c r="AD29" s="318"/>
      <c r="AE29" s="318"/>
      <c r="AF29" s="42"/>
      <c r="AG29" s="42"/>
      <c r="AH29" s="42"/>
      <c r="AI29" s="42"/>
      <c r="AJ29" s="42"/>
      <c r="AK29" s="317">
        <f>ROUND(AV54, 2)</f>
        <v>0</v>
      </c>
      <c r="AL29" s="318"/>
      <c r="AM29" s="318"/>
      <c r="AN29" s="318"/>
      <c r="AO29" s="318"/>
      <c r="AP29" s="42"/>
      <c r="AQ29" s="42"/>
      <c r="AR29" s="43"/>
      <c r="BE29" s="307"/>
    </row>
    <row r="30" spans="1:71" s="3" customFormat="1" ht="14.45" customHeight="1">
      <c r="B30" s="41"/>
      <c r="C30" s="42"/>
      <c r="D30" s="42"/>
      <c r="E30" s="42"/>
      <c r="F30" s="29" t="s">
        <v>50</v>
      </c>
      <c r="G30" s="42"/>
      <c r="H30" s="42"/>
      <c r="I30" s="42"/>
      <c r="J30" s="42"/>
      <c r="K30" s="42"/>
      <c r="L30" s="319">
        <v>0.15</v>
      </c>
      <c r="M30" s="318"/>
      <c r="N30" s="318"/>
      <c r="O30" s="318"/>
      <c r="P30" s="318"/>
      <c r="Q30" s="42"/>
      <c r="R30" s="42"/>
      <c r="S30" s="42"/>
      <c r="T30" s="42"/>
      <c r="U30" s="42"/>
      <c r="V30" s="42"/>
      <c r="W30" s="317">
        <f>ROUND(BA54, 2)</f>
        <v>0</v>
      </c>
      <c r="X30" s="318"/>
      <c r="Y30" s="318"/>
      <c r="Z30" s="318"/>
      <c r="AA30" s="318"/>
      <c r="AB30" s="318"/>
      <c r="AC30" s="318"/>
      <c r="AD30" s="318"/>
      <c r="AE30" s="318"/>
      <c r="AF30" s="42"/>
      <c r="AG30" s="42"/>
      <c r="AH30" s="42"/>
      <c r="AI30" s="42"/>
      <c r="AJ30" s="42"/>
      <c r="AK30" s="317">
        <f>ROUND(AW54, 2)</f>
        <v>0</v>
      </c>
      <c r="AL30" s="318"/>
      <c r="AM30" s="318"/>
      <c r="AN30" s="318"/>
      <c r="AO30" s="318"/>
      <c r="AP30" s="42"/>
      <c r="AQ30" s="42"/>
      <c r="AR30" s="43"/>
      <c r="BE30" s="307"/>
    </row>
    <row r="31" spans="1:71" s="3" customFormat="1" ht="14.45" hidden="1" customHeight="1">
      <c r="B31" s="41"/>
      <c r="C31" s="42"/>
      <c r="D31" s="42"/>
      <c r="E31" s="42"/>
      <c r="F31" s="29" t="s">
        <v>51</v>
      </c>
      <c r="G31" s="42"/>
      <c r="H31" s="42"/>
      <c r="I31" s="42"/>
      <c r="J31" s="42"/>
      <c r="K31" s="42"/>
      <c r="L31" s="319">
        <v>0.21</v>
      </c>
      <c r="M31" s="318"/>
      <c r="N31" s="318"/>
      <c r="O31" s="318"/>
      <c r="P31" s="318"/>
      <c r="Q31" s="42"/>
      <c r="R31" s="42"/>
      <c r="S31" s="42"/>
      <c r="T31" s="42"/>
      <c r="U31" s="42"/>
      <c r="V31" s="42"/>
      <c r="W31" s="317">
        <f>ROUND(BB54, 2)</f>
        <v>0</v>
      </c>
      <c r="X31" s="318"/>
      <c r="Y31" s="318"/>
      <c r="Z31" s="318"/>
      <c r="AA31" s="318"/>
      <c r="AB31" s="318"/>
      <c r="AC31" s="318"/>
      <c r="AD31" s="318"/>
      <c r="AE31" s="318"/>
      <c r="AF31" s="42"/>
      <c r="AG31" s="42"/>
      <c r="AH31" s="42"/>
      <c r="AI31" s="42"/>
      <c r="AJ31" s="42"/>
      <c r="AK31" s="317">
        <v>0</v>
      </c>
      <c r="AL31" s="318"/>
      <c r="AM31" s="318"/>
      <c r="AN31" s="318"/>
      <c r="AO31" s="318"/>
      <c r="AP31" s="42"/>
      <c r="AQ31" s="42"/>
      <c r="AR31" s="43"/>
      <c r="BE31" s="307"/>
    </row>
    <row r="32" spans="1:71" s="3" customFormat="1" ht="14.45" hidden="1" customHeight="1">
      <c r="B32" s="41"/>
      <c r="C32" s="42"/>
      <c r="D32" s="42"/>
      <c r="E32" s="42"/>
      <c r="F32" s="29" t="s">
        <v>52</v>
      </c>
      <c r="G32" s="42"/>
      <c r="H32" s="42"/>
      <c r="I32" s="42"/>
      <c r="J32" s="42"/>
      <c r="K32" s="42"/>
      <c r="L32" s="319">
        <v>0.15</v>
      </c>
      <c r="M32" s="318"/>
      <c r="N32" s="318"/>
      <c r="O32" s="318"/>
      <c r="P32" s="318"/>
      <c r="Q32" s="42"/>
      <c r="R32" s="42"/>
      <c r="S32" s="42"/>
      <c r="T32" s="42"/>
      <c r="U32" s="42"/>
      <c r="V32" s="42"/>
      <c r="W32" s="317">
        <f>ROUND(BC54, 2)</f>
        <v>0</v>
      </c>
      <c r="X32" s="318"/>
      <c r="Y32" s="318"/>
      <c r="Z32" s="318"/>
      <c r="AA32" s="318"/>
      <c r="AB32" s="318"/>
      <c r="AC32" s="318"/>
      <c r="AD32" s="318"/>
      <c r="AE32" s="318"/>
      <c r="AF32" s="42"/>
      <c r="AG32" s="42"/>
      <c r="AH32" s="42"/>
      <c r="AI32" s="42"/>
      <c r="AJ32" s="42"/>
      <c r="AK32" s="317">
        <v>0</v>
      </c>
      <c r="AL32" s="318"/>
      <c r="AM32" s="318"/>
      <c r="AN32" s="318"/>
      <c r="AO32" s="318"/>
      <c r="AP32" s="42"/>
      <c r="AQ32" s="42"/>
      <c r="AR32" s="43"/>
      <c r="BE32" s="307"/>
    </row>
    <row r="33" spans="1:57" s="3" customFormat="1" ht="14.45" hidden="1" customHeight="1">
      <c r="B33" s="41"/>
      <c r="C33" s="42"/>
      <c r="D33" s="42"/>
      <c r="E33" s="42"/>
      <c r="F33" s="29" t="s">
        <v>53</v>
      </c>
      <c r="G33" s="42"/>
      <c r="H33" s="42"/>
      <c r="I33" s="42"/>
      <c r="J33" s="42"/>
      <c r="K33" s="42"/>
      <c r="L33" s="319">
        <v>0</v>
      </c>
      <c r="M33" s="318"/>
      <c r="N33" s="318"/>
      <c r="O33" s="318"/>
      <c r="P33" s="318"/>
      <c r="Q33" s="42"/>
      <c r="R33" s="42"/>
      <c r="S33" s="42"/>
      <c r="T33" s="42"/>
      <c r="U33" s="42"/>
      <c r="V33" s="42"/>
      <c r="W33" s="317">
        <f>ROUND(BD54, 2)</f>
        <v>0</v>
      </c>
      <c r="X33" s="318"/>
      <c r="Y33" s="318"/>
      <c r="Z33" s="318"/>
      <c r="AA33" s="318"/>
      <c r="AB33" s="318"/>
      <c r="AC33" s="318"/>
      <c r="AD33" s="318"/>
      <c r="AE33" s="318"/>
      <c r="AF33" s="42"/>
      <c r="AG33" s="42"/>
      <c r="AH33" s="42"/>
      <c r="AI33" s="42"/>
      <c r="AJ33" s="42"/>
      <c r="AK33" s="317">
        <v>0</v>
      </c>
      <c r="AL33" s="318"/>
      <c r="AM33" s="318"/>
      <c r="AN33" s="318"/>
      <c r="AO33" s="318"/>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54</v>
      </c>
      <c r="E35" s="46"/>
      <c r="F35" s="46"/>
      <c r="G35" s="46"/>
      <c r="H35" s="46"/>
      <c r="I35" s="46"/>
      <c r="J35" s="46"/>
      <c r="K35" s="46"/>
      <c r="L35" s="46"/>
      <c r="M35" s="46"/>
      <c r="N35" s="46"/>
      <c r="O35" s="46"/>
      <c r="P35" s="46"/>
      <c r="Q35" s="46"/>
      <c r="R35" s="46"/>
      <c r="S35" s="46"/>
      <c r="T35" s="47" t="s">
        <v>55</v>
      </c>
      <c r="U35" s="46"/>
      <c r="V35" s="46"/>
      <c r="W35" s="46"/>
      <c r="X35" s="320" t="s">
        <v>56</v>
      </c>
      <c r="Y35" s="321"/>
      <c r="Z35" s="321"/>
      <c r="AA35" s="321"/>
      <c r="AB35" s="321"/>
      <c r="AC35" s="46"/>
      <c r="AD35" s="46"/>
      <c r="AE35" s="46"/>
      <c r="AF35" s="46"/>
      <c r="AG35" s="46"/>
      <c r="AH35" s="46"/>
      <c r="AI35" s="46"/>
      <c r="AJ35" s="46"/>
      <c r="AK35" s="322">
        <f>SUM(AK26:AK33)</f>
        <v>0</v>
      </c>
      <c r="AL35" s="321"/>
      <c r="AM35" s="321"/>
      <c r="AN35" s="321"/>
      <c r="AO35" s="32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3" t="s">
        <v>57</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29" t="s">
        <v>13</v>
      </c>
      <c r="D44" s="53"/>
      <c r="E44" s="53"/>
      <c r="F44" s="53"/>
      <c r="G44" s="53"/>
      <c r="H44" s="53"/>
      <c r="I44" s="53"/>
      <c r="J44" s="53"/>
      <c r="K44" s="53"/>
      <c r="L44" s="53" t="str">
        <f>K5</f>
        <v>2020-ksi-01</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24" t="str">
        <f>K6</f>
        <v>Konzolová lávka pro pěší mezi ulicí Zahradní a Hochbergerovou lávkou</v>
      </c>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29" t="s">
        <v>22</v>
      </c>
      <c r="D47" s="37"/>
      <c r="E47" s="37"/>
      <c r="F47" s="37"/>
      <c r="G47" s="37"/>
      <c r="H47" s="37"/>
      <c r="I47" s="37"/>
      <c r="J47" s="37"/>
      <c r="K47" s="37"/>
      <c r="L47" s="59" t="str">
        <f>IF(K8="","",K8)</f>
        <v>Karlovy Vary</v>
      </c>
      <c r="M47" s="37"/>
      <c r="N47" s="37"/>
      <c r="O47" s="37"/>
      <c r="P47" s="37"/>
      <c r="Q47" s="37"/>
      <c r="R47" s="37"/>
      <c r="S47" s="37"/>
      <c r="T47" s="37"/>
      <c r="U47" s="37"/>
      <c r="V47" s="37"/>
      <c r="W47" s="37"/>
      <c r="X47" s="37"/>
      <c r="Y47" s="37"/>
      <c r="Z47" s="37"/>
      <c r="AA47" s="37"/>
      <c r="AB47" s="37"/>
      <c r="AC47" s="37"/>
      <c r="AD47" s="37"/>
      <c r="AE47" s="37"/>
      <c r="AF47" s="37"/>
      <c r="AG47" s="37"/>
      <c r="AH47" s="37"/>
      <c r="AI47" s="29" t="s">
        <v>24</v>
      </c>
      <c r="AJ47" s="37"/>
      <c r="AK47" s="37"/>
      <c r="AL47" s="37"/>
      <c r="AM47" s="326" t="str">
        <f>IF(AN8= "","",AN8)</f>
        <v>13. 1. 2020</v>
      </c>
      <c r="AN47" s="326"/>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0" s="2" customFormat="1" ht="25.7" customHeight="1">
      <c r="A49" s="35"/>
      <c r="B49" s="36"/>
      <c r="C49" s="29" t="s">
        <v>30</v>
      </c>
      <c r="D49" s="37"/>
      <c r="E49" s="37"/>
      <c r="F49" s="37"/>
      <c r="G49" s="37"/>
      <c r="H49" s="37"/>
      <c r="I49" s="37"/>
      <c r="J49" s="37"/>
      <c r="K49" s="37"/>
      <c r="L49" s="53" t="str">
        <f>IF(E11= "","",E11)</f>
        <v>Statutární město Karlovy Vary, Moskevská 21,K.Vary</v>
      </c>
      <c r="M49" s="37"/>
      <c r="N49" s="37"/>
      <c r="O49" s="37"/>
      <c r="P49" s="37"/>
      <c r="Q49" s="37"/>
      <c r="R49" s="37"/>
      <c r="S49" s="37"/>
      <c r="T49" s="37"/>
      <c r="U49" s="37"/>
      <c r="V49" s="37"/>
      <c r="W49" s="37"/>
      <c r="X49" s="37"/>
      <c r="Y49" s="37"/>
      <c r="Z49" s="37"/>
      <c r="AA49" s="37"/>
      <c r="AB49" s="37"/>
      <c r="AC49" s="37"/>
      <c r="AD49" s="37"/>
      <c r="AE49" s="37"/>
      <c r="AF49" s="37"/>
      <c r="AG49" s="37"/>
      <c r="AH49" s="37"/>
      <c r="AI49" s="29" t="s">
        <v>37</v>
      </c>
      <c r="AJ49" s="37"/>
      <c r="AK49" s="37"/>
      <c r="AL49" s="37"/>
      <c r="AM49" s="327" t="str">
        <f>IF(E17="","",E17)</f>
        <v>Kancelář stavebního inženýrství s.r.o., Dalovice</v>
      </c>
      <c r="AN49" s="328"/>
      <c r="AO49" s="328"/>
      <c r="AP49" s="328"/>
      <c r="AQ49" s="37"/>
      <c r="AR49" s="40"/>
      <c r="AS49" s="329" t="s">
        <v>58</v>
      </c>
      <c r="AT49" s="330"/>
      <c r="AU49" s="61"/>
      <c r="AV49" s="61"/>
      <c r="AW49" s="61"/>
      <c r="AX49" s="61"/>
      <c r="AY49" s="61"/>
      <c r="AZ49" s="61"/>
      <c r="BA49" s="61"/>
      <c r="BB49" s="61"/>
      <c r="BC49" s="61"/>
      <c r="BD49" s="62"/>
      <c r="BE49" s="35"/>
    </row>
    <row r="50" spans="1:90" s="2" customFormat="1" ht="15.2" customHeight="1">
      <c r="A50" s="35"/>
      <c r="B50" s="36"/>
      <c r="C50" s="29" t="s">
        <v>35</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40</v>
      </c>
      <c r="AJ50" s="37"/>
      <c r="AK50" s="37"/>
      <c r="AL50" s="37"/>
      <c r="AM50" s="327" t="str">
        <f>IF(E20="","",E20)</f>
        <v xml:space="preserve"> </v>
      </c>
      <c r="AN50" s="328"/>
      <c r="AO50" s="328"/>
      <c r="AP50" s="328"/>
      <c r="AQ50" s="37"/>
      <c r="AR50" s="40"/>
      <c r="AS50" s="331"/>
      <c r="AT50" s="332"/>
      <c r="AU50" s="63"/>
      <c r="AV50" s="63"/>
      <c r="AW50" s="63"/>
      <c r="AX50" s="63"/>
      <c r="AY50" s="63"/>
      <c r="AZ50" s="63"/>
      <c r="BA50" s="63"/>
      <c r="BB50" s="63"/>
      <c r="BC50" s="63"/>
      <c r="BD50" s="64"/>
      <c r="BE50" s="35"/>
    </row>
    <row r="51" spans="1:90"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3"/>
      <c r="AT51" s="334"/>
      <c r="AU51" s="65"/>
      <c r="AV51" s="65"/>
      <c r="AW51" s="65"/>
      <c r="AX51" s="65"/>
      <c r="AY51" s="65"/>
      <c r="AZ51" s="65"/>
      <c r="BA51" s="65"/>
      <c r="BB51" s="65"/>
      <c r="BC51" s="65"/>
      <c r="BD51" s="66"/>
      <c r="BE51" s="35"/>
    </row>
    <row r="52" spans="1:90" s="2" customFormat="1" ht="29.25" customHeight="1">
      <c r="A52" s="35"/>
      <c r="B52" s="36"/>
      <c r="C52" s="335" t="s">
        <v>59</v>
      </c>
      <c r="D52" s="336"/>
      <c r="E52" s="336"/>
      <c r="F52" s="336"/>
      <c r="G52" s="336"/>
      <c r="H52" s="67"/>
      <c r="I52" s="337" t="s">
        <v>60</v>
      </c>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8" t="s">
        <v>61</v>
      </c>
      <c r="AH52" s="336"/>
      <c r="AI52" s="336"/>
      <c r="AJ52" s="336"/>
      <c r="AK52" s="336"/>
      <c r="AL52" s="336"/>
      <c r="AM52" s="336"/>
      <c r="AN52" s="337" t="s">
        <v>62</v>
      </c>
      <c r="AO52" s="336"/>
      <c r="AP52" s="336"/>
      <c r="AQ52" s="68" t="s">
        <v>63</v>
      </c>
      <c r="AR52" s="40"/>
      <c r="AS52" s="69" t="s">
        <v>64</v>
      </c>
      <c r="AT52" s="70" t="s">
        <v>65</v>
      </c>
      <c r="AU52" s="70" t="s">
        <v>66</v>
      </c>
      <c r="AV52" s="70" t="s">
        <v>67</v>
      </c>
      <c r="AW52" s="70" t="s">
        <v>68</v>
      </c>
      <c r="AX52" s="70" t="s">
        <v>69</v>
      </c>
      <c r="AY52" s="70" t="s">
        <v>70</v>
      </c>
      <c r="AZ52" s="70" t="s">
        <v>71</v>
      </c>
      <c r="BA52" s="70" t="s">
        <v>72</v>
      </c>
      <c r="BB52" s="70" t="s">
        <v>73</v>
      </c>
      <c r="BC52" s="70" t="s">
        <v>74</v>
      </c>
      <c r="BD52" s="71" t="s">
        <v>75</v>
      </c>
      <c r="BE52" s="35"/>
    </row>
    <row r="53" spans="1:90"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0" s="6" customFormat="1" ht="32.450000000000003" customHeight="1">
      <c r="B54" s="75"/>
      <c r="C54" s="76" t="s">
        <v>76</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42">
        <f>ROUND(AG55,2)</f>
        <v>0</v>
      </c>
      <c r="AH54" s="342"/>
      <c r="AI54" s="342"/>
      <c r="AJ54" s="342"/>
      <c r="AK54" s="342"/>
      <c r="AL54" s="342"/>
      <c r="AM54" s="342"/>
      <c r="AN54" s="343">
        <f>SUM(AG54,AT54)</f>
        <v>0</v>
      </c>
      <c r="AO54" s="343"/>
      <c r="AP54" s="343"/>
      <c r="AQ54" s="79" t="s">
        <v>32</v>
      </c>
      <c r="AR54" s="80"/>
      <c r="AS54" s="81">
        <f>ROUND(AS55,2)</f>
        <v>0</v>
      </c>
      <c r="AT54" s="82">
        <f>ROUND(SUM(AV54:AW54),2)</f>
        <v>0</v>
      </c>
      <c r="AU54" s="83">
        <f>ROUND(AU55,5)</f>
        <v>0</v>
      </c>
      <c r="AV54" s="82">
        <f>ROUND(AZ54*L29,2)</f>
        <v>0</v>
      </c>
      <c r="AW54" s="82">
        <f>ROUND(BA54*L30,2)</f>
        <v>0</v>
      </c>
      <c r="AX54" s="82">
        <f>ROUND(BB54*L29,2)</f>
        <v>0</v>
      </c>
      <c r="AY54" s="82">
        <f>ROUND(BC54*L30,2)</f>
        <v>0</v>
      </c>
      <c r="AZ54" s="82">
        <f>ROUND(AZ55,2)</f>
        <v>0</v>
      </c>
      <c r="BA54" s="82">
        <f>ROUND(BA55,2)</f>
        <v>0</v>
      </c>
      <c r="BB54" s="82">
        <f>ROUND(BB55,2)</f>
        <v>0</v>
      </c>
      <c r="BC54" s="82">
        <f>ROUND(BC55,2)</f>
        <v>0</v>
      </c>
      <c r="BD54" s="84">
        <f>ROUND(BD55,2)</f>
        <v>0</v>
      </c>
      <c r="BS54" s="85" t="s">
        <v>77</v>
      </c>
      <c r="BT54" s="85" t="s">
        <v>78</v>
      </c>
      <c r="BV54" s="85" t="s">
        <v>79</v>
      </c>
      <c r="BW54" s="85" t="s">
        <v>5</v>
      </c>
      <c r="BX54" s="85" t="s">
        <v>80</v>
      </c>
      <c r="CL54" s="85" t="s">
        <v>19</v>
      </c>
    </row>
    <row r="55" spans="1:90" s="7" customFormat="1" ht="24.75" customHeight="1">
      <c r="A55" s="86" t="s">
        <v>81</v>
      </c>
      <c r="B55" s="87"/>
      <c r="C55" s="88"/>
      <c r="D55" s="341" t="s">
        <v>14</v>
      </c>
      <c r="E55" s="341"/>
      <c r="F55" s="341"/>
      <c r="G55" s="341"/>
      <c r="H55" s="341"/>
      <c r="I55" s="89"/>
      <c r="J55" s="341" t="s">
        <v>17</v>
      </c>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39">
        <f>'2020-ksi-01 - Konzolová l...'!J28</f>
        <v>0</v>
      </c>
      <c r="AH55" s="340"/>
      <c r="AI55" s="340"/>
      <c r="AJ55" s="340"/>
      <c r="AK55" s="340"/>
      <c r="AL55" s="340"/>
      <c r="AM55" s="340"/>
      <c r="AN55" s="339">
        <f>SUM(AG55,AT55)</f>
        <v>0</v>
      </c>
      <c r="AO55" s="340"/>
      <c r="AP55" s="340"/>
      <c r="AQ55" s="90" t="s">
        <v>82</v>
      </c>
      <c r="AR55" s="91"/>
      <c r="AS55" s="92">
        <v>0</v>
      </c>
      <c r="AT55" s="93">
        <f>ROUND(SUM(AV55:AW55),2)</f>
        <v>0</v>
      </c>
      <c r="AU55" s="94">
        <f>'2020-ksi-01 - Konzolová l...'!P88</f>
        <v>0</v>
      </c>
      <c r="AV55" s="93">
        <f>'2020-ksi-01 - Konzolová l...'!J31</f>
        <v>0</v>
      </c>
      <c r="AW55" s="93">
        <f>'2020-ksi-01 - Konzolová l...'!J32</f>
        <v>0</v>
      </c>
      <c r="AX55" s="93">
        <f>'2020-ksi-01 - Konzolová l...'!J33</f>
        <v>0</v>
      </c>
      <c r="AY55" s="93">
        <f>'2020-ksi-01 - Konzolová l...'!J34</f>
        <v>0</v>
      </c>
      <c r="AZ55" s="93">
        <f>'2020-ksi-01 - Konzolová l...'!F31</f>
        <v>0</v>
      </c>
      <c r="BA55" s="93">
        <f>'2020-ksi-01 - Konzolová l...'!F32</f>
        <v>0</v>
      </c>
      <c r="BB55" s="93">
        <f>'2020-ksi-01 - Konzolová l...'!F33</f>
        <v>0</v>
      </c>
      <c r="BC55" s="93">
        <f>'2020-ksi-01 - Konzolová l...'!F34</f>
        <v>0</v>
      </c>
      <c r="BD55" s="95">
        <f>'2020-ksi-01 - Konzolová l...'!F35</f>
        <v>0</v>
      </c>
      <c r="BT55" s="96" t="s">
        <v>83</v>
      </c>
      <c r="BU55" s="96" t="s">
        <v>84</v>
      </c>
      <c r="BV55" s="96" t="s">
        <v>79</v>
      </c>
      <c r="BW55" s="96" t="s">
        <v>5</v>
      </c>
      <c r="BX55" s="96" t="s">
        <v>80</v>
      </c>
      <c r="CL55" s="96" t="s">
        <v>19</v>
      </c>
    </row>
    <row r="56" spans="1:90" s="2" customFormat="1" ht="30" customHeight="1">
      <c r="A56" s="35"/>
      <c r="B56" s="36"/>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40"/>
      <c r="AS56" s="35"/>
      <c r="AT56" s="35"/>
      <c r="AU56" s="35"/>
      <c r="AV56" s="35"/>
      <c r="AW56" s="35"/>
      <c r="AX56" s="35"/>
      <c r="AY56" s="35"/>
      <c r="AZ56" s="35"/>
      <c r="BA56" s="35"/>
      <c r="BB56" s="35"/>
      <c r="BC56" s="35"/>
      <c r="BD56" s="35"/>
      <c r="BE56" s="35"/>
    </row>
    <row r="57" spans="1:90" s="2" customFormat="1" ht="6.95" customHeight="1">
      <c r="A57" s="35"/>
      <c r="B57" s="48"/>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0"/>
      <c r="AS57" s="35"/>
      <c r="AT57" s="35"/>
      <c r="AU57" s="35"/>
      <c r="AV57" s="35"/>
      <c r="AW57" s="35"/>
      <c r="AX57" s="35"/>
      <c r="AY57" s="35"/>
      <c r="AZ57" s="35"/>
      <c r="BA57" s="35"/>
      <c r="BB57" s="35"/>
      <c r="BC57" s="35"/>
      <c r="BD57" s="35"/>
      <c r="BE57" s="35"/>
    </row>
  </sheetData>
  <sheetProtection algorithmName="SHA-512" hashValue="mDhYCqVrtZ+WT8R781h48/n8w6BBnt2s+xTTXrSokBYVzrlqYyr5p6xzaflU6mVU7Kz0TTpgxLEqNcRWMf6eVQ==" saltValue="VfiD0sFZhT2gXLCh7IH1Xd0CNoXTSKAMaC042EEqCUhKT95iXHEZO01VEfmotHl4UaA1q0NIm37rOPkkYrdaQg=="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2020-ksi-01 - Konzolová l...'!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4"/>
      <c r="M2" s="344"/>
      <c r="N2" s="344"/>
      <c r="O2" s="344"/>
      <c r="P2" s="344"/>
      <c r="Q2" s="344"/>
      <c r="R2" s="344"/>
      <c r="S2" s="344"/>
      <c r="T2" s="344"/>
      <c r="U2" s="344"/>
      <c r="V2" s="344"/>
      <c r="AT2" s="17" t="s">
        <v>5</v>
      </c>
    </row>
    <row r="3" spans="1:46" s="1" customFormat="1" ht="6.95" customHeight="1">
      <c r="B3" s="97"/>
      <c r="C3" s="98"/>
      <c r="D3" s="98"/>
      <c r="E3" s="98"/>
      <c r="F3" s="98"/>
      <c r="G3" s="98"/>
      <c r="H3" s="98"/>
      <c r="I3" s="98"/>
      <c r="J3" s="98"/>
      <c r="K3" s="98"/>
      <c r="L3" s="20"/>
      <c r="AT3" s="17" t="s">
        <v>85</v>
      </c>
    </row>
    <row r="4" spans="1:46" s="1" customFormat="1" ht="24.95" customHeight="1">
      <c r="B4" s="20"/>
      <c r="D4" s="99" t="s">
        <v>86</v>
      </c>
      <c r="L4" s="20"/>
      <c r="M4" s="100" t="s">
        <v>10</v>
      </c>
      <c r="AT4" s="17" t="s">
        <v>4</v>
      </c>
    </row>
    <row r="5" spans="1:46" s="1" customFormat="1" ht="6.95" customHeight="1">
      <c r="B5" s="20"/>
      <c r="L5" s="20"/>
    </row>
    <row r="6" spans="1:46" s="2" customFormat="1" ht="12" customHeight="1">
      <c r="A6" s="35"/>
      <c r="B6" s="40"/>
      <c r="C6" s="35"/>
      <c r="D6" s="101" t="s">
        <v>16</v>
      </c>
      <c r="E6" s="35"/>
      <c r="F6" s="35"/>
      <c r="G6" s="35"/>
      <c r="H6" s="35"/>
      <c r="I6" s="35"/>
      <c r="J6" s="35"/>
      <c r="K6" s="35"/>
      <c r="L6" s="102"/>
      <c r="S6" s="35"/>
      <c r="T6" s="35"/>
      <c r="U6" s="35"/>
      <c r="V6" s="35"/>
      <c r="W6" s="35"/>
      <c r="X6" s="35"/>
      <c r="Y6" s="35"/>
      <c r="Z6" s="35"/>
      <c r="AA6" s="35"/>
      <c r="AB6" s="35"/>
      <c r="AC6" s="35"/>
      <c r="AD6" s="35"/>
      <c r="AE6" s="35"/>
    </row>
    <row r="7" spans="1:46" s="2" customFormat="1" ht="16.5" customHeight="1">
      <c r="A7" s="35"/>
      <c r="B7" s="40"/>
      <c r="C7" s="35"/>
      <c r="D7" s="35"/>
      <c r="E7" s="345" t="s">
        <v>17</v>
      </c>
      <c r="F7" s="346"/>
      <c r="G7" s="346"/>
      <c r="H7" s="346"/>
      <c r="I7" s="35"/>
      <c r="J7" s="35"/>
      <c r="K7" s="35"/>
      <c r="L7" s="102"/>
      <c r="S7" s="35"/>
      <c r="T7" s="35"/>
      <c r="U7" s="35"/>
      <c r="V7" s="35"/>
      <c r="W7" s="35"/>
      <c r="X7" s="35"/>
      <c r="Y7" s="35"/>
      <c r="Z7" s="35"/>
      <c r="AA7" s="35"/>
      <c r="AB7" s="35"/>
      <c r="AC7" s="35"/>
      <c r="AD7" s="35"/>
      <c r="AE7" s="35"/>
    </row>
    <row r="8" spans="1:46" s="2" customFormat="1" ht="11.25">
      <c r="A8" s="35"/>
      <c r="B8" s="40"/>
      <c r="C8" s="35"/>
      <c r="D8" s="35"/>
      <c r="E8" s="35"/>
      <c r="F8" s="35"/>
      <c r="G8" s="35"/>
      <c r="H8" s="35"/>
      <c r="I8" s="35"/>
      <c r="J8" s="35"/>
      <c r="K8" s="35"/>
      <c r="L8" s="102"/>
      <c r="S8" s="35"/>
      <c r="T8" s="35"/>
      <c r="U8" s="35"/>
      <c r="V8" s="35"/>
      <c r="W8" s="35"/>
      <c r="X8" s="35"/>
      <c r="Y8" s="35"/>
      <c r="Z8" s="35"/>
      <c r="AA8" s="35"/>
      <c r="AB8" s="35"/>
      <c r="AC8" s="35"/>
      <c r="AD8" s="35"/>
      <c r="AE8" s="35"/>
    </row>
    <row r="9" spans="1:46" s="2" customFormat="1" ht="12" customHeight="1">
      <c r="A9" s="35"/>
      <c r="B9" s="40"/>
      <c r="C9" s="35"/>
      <c r="D9" s="101" t="s">
        <v>18</v>
      </c>
      <c r="E9" s="35"/>
      <c r="F9" s="103" t="s">
        <v>19</v>
      </c>
      <c r="G9" s="35"/>
      <c r="H9" s="35"/>
      <c r="I9" s="101" t="s">
        <v>20</v>
      </c>
      <c r="J9" s="103" t="s">
        <v>21</v>
      </c>
      <c r="K9" s="35"/>
      <c r="L9" s="102"/>
      <c r="S9" s="35"/>
      <c r="T9" s="35"/>
      <c r="U9" s="35"/>
      <c r="V9" s="35"/>
      <c r="W9" s="35"/>
      <c r="X9" s="35"/>
      <c r="Y9" s="35"/>
      <c r="Z9" s="35"/>
      <c r="AA9" s="35"/>
      <c r="AB9" s="35"/>
      <c r="AC9" s="35"/>
      <c r="AD9" s="35"/>
      <c r="AE9" s="35"/>
    </row>
    <row r="10" spans="1:46" s="2" customFormat="1" ht="12" customHeight="1">
      <c r="A10" s="35"/>
      <c r="B10" s="40"/>
      <c r="C10" s="35"/>
      <c r="D10" s="101" t="s">
        <v>22</v>
      </c>
      <c r="E10" s="35"/>
      <c r="F10" s="103" t="s">
        <v>23</v>
      </c>
      <c r="G10" s="35"/>
      <c r="H10" s="35"/>
      <c r="I10" s="101" t="s">
        <v>24</v>
      </c>
      <c r="J10" s="104" t="str">
        <f>'Rekapitulace stavby'!AN8</f>
        <v>13. 1. 2020</v>
      </c>
      <c r="K10" s="35"/>
      <c r="L10" s="102"/>
      <c r="S10" s="35"/>
      <c r="T10" s="35"/>
      <c r="U10" s="35"/>
      <c r="V10" s="35"/>
      <c r="W10" s="35"/>
      <c r="X10" s="35"/>
      <c r="Y10" s="35"/>
      <c r="Z10" s="35"/>
      <c r="AA10" s="35"/>
      <c r="AB10" s="35"/>
      <c r="AC10" s="35"/>
      <c r="AD10" s="35"/>
      <c r="AE10" s="35"/>
    </row>
    <row r="11" spans="1:46" s="2" customFormat="1" ht="21.75" customHeight="1">
      <c r="A11" s="35"/>
      <c r="B11" s="40"/>
      <c r="C11" s="35"/>
      <c r="D11" s="105" t="s">
        <v>26</v>
      </c>
      <c r="E11" s="35"/>
      <c r="F11" s="106" t="s">
        <v>27</v>
      </c>
      <c r="G11" s="35"/>
      <c r="H11" s="35"/>
      <c r="I11" s="105" t="s">
        <v>28</v>
      </c>
      <c r="J11" s="106" t="s">
        <v>29</v>
      </c>
      <c r="K11" s="35"/>
      <c r="L11" s="102"/>
      <c r="S11" s="35"/>
      <c r="T11" s="35"/>
      <c r="U11" s="35"/>
      <c r="V11" s="35"/>
      <c r="W11" s="35"/>
      <c r="X11" s="35"/>
      <c r="Y11" s="35"/>
      <c r="Z11" s="35"/>
      <c r="AA11" s="35"/>
      <c r="AB11" s="35"/>
      <c r="AC11" s="35"/>
      <c r="AD11" s="35"/>
      <c r="AE11" s="35"/>
    </row>
    <row r="12" spans="1:46" s="2" customFormat="1" ht="12" customHeight="1">
      <c r="A12" s="35"/>
      <c r="B12" s="40"/>
      <c r="C12" s="35"/>
      <c r="D12" s="101" t="s">
        <v>30</v>
      </c>
      <c r="E12" s="35"/>
      <c r="F12" s="35"/>
      <c r="G12" s="35"/>
      <c r="H12" s="35"/>
      <c r="I12" s="101" t="s">
        <v>31</v>
      </c>
      <c r="J12" s="103" t="s">
        <v>32</v>
      </c>
      <c r="K12" s="35"/>
      <c r="L12" s="102"/>
      <c r="S12" s="35"/>
      <c r="T12" s="35"/>
      <c r="U12" s="35"/>
      <c r="V12" s="35"/>
      <c r="W12" s="35"/>
      <c r="X12" s="35"/>
      <c r="Y12" s="35"/>
      <c r="Z12" s="35"/>
      <c r="AA12" s="35"/>
      <c r="AB12" s="35"/>
      <c r="AC12" s="35"/>
      <c r="AD12" s="35"/>
      <c r="AE12" s="35"/>
    </row>
    <row r="13" spans="1:46" s="2" customFormat="1" ht="18" customHeight="1">
      <c r="A13" s="35"/>
      <c r="B13" s="40"/>
      <c r="C13" s="35"/>
      <c r="D13" s="35"/>
      <c r="E13" s="103" t="s">
        <v>33</v>
      </c>
      <c r="F13" s="35"/>
      <c r="G13" s="35"/>
      <c r="H13" s="35"/>
      <c r="I13" s="101" t="s">
        <v>34</v>
      </c>
      <c r="J13" s="103" t="s">
        <v>32</v>
      </c>
      <c r="K13" s="35"/>
      <c r="L13" s="102"/>
      <c r="S13" s="35"/>
      <c r="T13" s="35"/>
      <c r="U13" s="35"/>
      <c r="V13" s="35"/>
      <c r="W13" s="35"/>
      <c r="X13" s="35"/>
      <c r="Y13" s="35"/>
      <c r="Z13" s="35"/>
      <c r="AA13" s="35"/>
      <c r="AB13" s="35"/>
      <c r="AC13" s="35"/>
      <c r="AD13" s="35"/>
      <c r="AE13" s="35"/>
    </row>
    <row r="14" spans="1:46" s="2" customFormat="1" ht="6.95" customHeight="1">
      <c r="A14" s="35"/>
      <c r="B14" s="40"/>
      <c r="C14" s="35"/>
      <c r="D14" s="35"/>
      <c r="E14" s="35"/>
      <c r="F14" s="35"/>
      <c r="G14" s="35"/>
      <c r="H14" s="35"/>
      <c r="I14" s="35"/>
      <c r="J14" s="35"/>
      <c r="K14" s="35"/>
      <c r="L14" s="102"/>
      <c r="S14" s="35"/>
      <c r="T14" s="35"/>
      <c r="U14" s="35"/>
      <c r="V14" s="35"/>
      <c r="W14" s="35"/>
      <c r="X14" s="35"/>
      <c r="Y14" s="35"/>
      <c r="Z14" s="35"/>
      <c r="AA14" s="35"/>
      <c r="AB14" s="35"/>
      <c r="AC14" s="35"/>
      <c r="AD14" s="35"/>
      <c r="AE14" s="35"/>
    </row>
    <row r="15" spans="1:46" s="2" customFormat="1" ht="12" customHeight="1">
      <c r="A15" s="35"/>
      <c r="B15" s="40"/>
      <c r="C15" s="35"/>
      <c r="D15" s="101" t="s">
        <v>35</v>
      </c>
      <c r="E15" s="35"/>
      <c r="F15" s="35"/>
      <c r="G15" s="35"/>
      <c r="H15" s="35"/>
      <c r="I15" s="101" t="s">
        <v>31</v>
      </c>
      <c r="J15" s="30" t="str">
        <f>'Rekapitulace stavby'!AN13</f>
        <v>Vyplň údaj</v>
      </c>
      <c r="K15" s="35"/>
      <c r="L15" s="102"/>
      <c r="S15" s="35"/>
      <c r="T15" s="35"/>
      <c r="U15" s="35"/>
      <c r="V15" s="35"/>
      <c r="W15" s="35"/>
      <c r="X15" s="35"/>
      <c r="Y15" s="35"/>
      <c r="Z15" s="35"/>
      <c r="AA15" s="35"/>
      <c r="AB15" s="35"/>
      <c r="AC15" s="35"/>
      <c r="AD15" s="35"/>
      <c r="AE15" s="35"/>
    </row>
    <row r="16" spans="1:46" s="2" customFormat="1" ht="18" customHeight="1">
      <c r="A16" s="35"/>
      <c r="B16" s="40"/>
      <c r="C16" s="35"/>
      <c r="D16" s="35"/>
      <c r="E16" s="347" t="str">
        <f>'Rekapitulace stavby'!E14</f>
        <v>Vyplň údaj</v>
      </c>
      <c r="F16" s="348"/>
      <c r="G16" s="348"/>
      <c r="H16" s="348"/>
      <c r="I16" s="101" t="s">
        <v>34</v>
      </c>
      <c r="J16" s="30" t="str">
        <f>'Rekapitulace stavby'!AN14</f>
        <v>Vyplň údaj</v>
      </c>
      <c r="K16" s="35"/>
      <c r="L16" s="102"/>
      <c r="S16" s="35"/>
      <c r="T16" s="35"/>
      <c r="U16" s="35"/>
      <c r="V16" s="35"/>
      <c r="W16" s="35"/>
      <c r="X16" s="35"/>
      <c r="Y16" s="35"/>
      <c r="Z16" s="35"/>
      <c r="AA16" s="35"/>
      <c r="AB16" s="35"/>
      <c r="AC16" s="35"/>
      <c r="AD16" s="35"/>
      <c r="AE16" s="35"/>
    </row>
    <row r="17" spans="1:31" s="2" customFormat="1" ht="6.95" customHeight="1">
      <c r="A17" s="35"/>
      <c r="B17" s="40"/>
      <c r="C17" s="35"/>
      <c r="D17" s="35"/>
      <c r="E17" s="35"/>
      <c r="F17" s="35"/>
      <c r="G17" s="35"/>
      <c r="H17" s="35"/>
      <c r="I17" s="35"/>
      <c r="J17" s="35"/>
      <c r="K17" s="35"/>
      <c r="L17" s="102"/>
      <c r="S17" s="35"/>
      <c r="T17" s="35"/>
      <c r="U17" s="35"/>
      <c r="V17" s="35"/>
      <c r="W17" s="35"/>
      <c r="X17" s="35"/>
      <c r="Y17" s="35"/>
      <c r="Z17" s="35"/>
      <c r="AA17" s="35"/>
      <c r="AB17" s="35"/>
      <c r="AC17" s="35"/>
      <c r="AD17" s="35"/>
      <c r="AE17" s="35"/>
    </row>
    <row r="18" spans="1:31" s="2" customFormat="1" ht="12" customHeight="1">
      <c r="A18" s="35"/>
      <c r="B18" s="40"/>
      <c r="C18" s="35"/>
      <c r="D18" s="101" t="s">
        <v>37</v>
      </c>
      <c r="E18" s="35"/>
      <c r="F18" s="35"/>
      <c r="G18" s="35"/>
      <c r="H18" s="35"/>
      <c r="I18" s="101" t="s">
        <v>31</v>
      </c>
      <c r="J18" s="103" t="s">
        <v>32</v>
      </c>
      <c r="K18" s="35"/>
      <c r="L18" s="102"/>
      <c r="S18" s="35"/>
      <c r="T18" s="35"/>
      <c r="U18" s="35"/>
      <c r="V18" s="35"/>
      <c r="W18" s="35"/>
      <c r="X18" s="35"/>
      <c r="Y18" s="35"/>
      <c r="Z18" s="35"/>
      <c r="AA18" s="35"/>
      <c r="AB18" s="35"/>
      <c r="AC18" s="35"/>
      <c r="AD18" s="35"/>
      <c r="AE18" s="35"/>
    </row>
    <row r="19" spans="1:31" s="2" customFormat="1" ht="18" customHeight="1">
      <c r="A19" s="35"/>
      <c r="B19" s="40"/>
      <c r="C19" s="35"/>
      <c r="D19" s="35"/>
      <c r="E19" s="103" t="s">
        <v>38</v>
      </c>
      <c r="F19" s="35"/>
      <c r="G19" s="35"/>
      <c r="H19" s="35"/>
      <c r="I19" s="101" t="s">
        <v>34</v>
      </c>
      <c r="J19" s="103" t="s">
        <v>32</v>
      </c>
      <c r="K19" s="35"/>
      <c r="L19" s="102"/>
      <c r="S19" s="35"/>
      <c r="T19" s="35"/>
      <c r="U19" s="35"/>
      <c r="V19" s="35"/>
      <c r="W19" s="35"/>
      <c r="X19" s="35"/>
      <c r="Y19" s="35"/>
      <c r="Z19" s="35"/>
      <c r="AA19" s="35"/>
      <c r="AB19" s="35"/>
      <c r="AC19" s="35"/>
      <c r="AD19" s="35"/>
      <c r="AE19" s="35"/>
    </row>
    <row r="20" spans="1:31" s="2" customFormat="1" ht="6.95" customHeight="1">
      <c r="A20" s="35"/>
      <c r="B20" s="40"/>
      <c r="C20" s="35"/>
      <c r="D20" s="35"/>
      <c r="E20" s="35"/>
      <c r="F20" s="35"/>
      <c r="G20" s="35"/>
      <c r="H20" s="35"/>
      <c r="I20" s="35"/>
      <c r="J20" s="35"/>
      <c r="K20" s="35"/>
      <c r="L20" s="102"/>
      <c r="S20" s="35"/>
      <c r="T20" s="35"/>
      <c r="U20" s="35"/>
      <c r="V20" s="35"/>
      <c r="W20" s="35"/>
      <c r="X20" s="35"/>
      <c r="Y20" s="35"/>
      <c r="Z20" s="35"/>
      <c r="AA20" s="35"/>
      <c r="AB20" s="35"/>
      <c r="AC20" s="35"/>
      <c r="AD20" s="35"/>
      <c r="AE20" s="35"/>
    </row>
    <row r="21" spans="1:31" s="2" customFormat="1" ht="12" customHeight="1">
      <c r="A21" s="35"/>
      <c r="B21" s="40"/>
      <c r="C21" s="35"/>
      <c r="D21" s="101" t="s">
        <v>40</v>
      </c>
      <c r="E21" s="35"/>
      <c r="F21" s="35"/>
      <c r="G21" s="35"/>
      <c r="H21" s="35"/>
      <c r="I21" s="101" t="s">
        <v>31</v>
      </c>
      <c r="J21" s="103" t="str">
        <f>IF('Rekapitulace stavby'!AN19="","",'Rekapitulace stavby'!AN19)</f>
        <v/>
      </c>
      <c r="K21" s="35"/>
      <c r="L21" s="102"/>
      <c r="S21" s="35"/>
      <c r="T21" s="35"/>
      <c r="U21" s="35"/>
      <c r="V21" s="35"/>
      <c r="W21" s="35"/>
      <c r="X21" s="35"/>
      <c r="Y21" s="35"/>
      <c r="Z21" s="35"/>
      <c r="AA21" s="35"/>
      <c r="AB21" s="35"/>
      <c r="AC21" s="35"/>
      <c r="AD21" s="35"/>
      <c r="AE21" s="35"/>
    </row>
    <row r="22" spans="1:31" s="2" customFormat="1" ht="18" customHeight="1">
      <c r="A22" s="35"/>
      <c r="B22" s="40"/>
      <c r="C22" s="35"/>
      <c r="D22" s="35"/>
      <c r="E22" s="103" t="str">
        <f>IF('Rekapitulace stavby'!E20="","",'Rekapitulace stavby'!E20)</f>
        <v xml:space="preserve"> </v>
      </c>
      <c r="F22" s="35"/>
      <c r="G22" s="35"/>
      <c r="H22" s="35"/>
      <c r="I22" s="101" t="s">
        <v>34</v>
      </c>
      <c r="J22" s="103" t="str">
        <f>IF('Rekapitulace stavby'!AN20="","",'Rekapitulace stavby'!AN20)</f>
        <v/>
      </c>
      <c r="K22" s="35"/>
      <c r="L22" s="102"/>
      <c r="S22" s="35"/>
      <c r="T22" s="35"/>
      <c r="U22" s="35"/>
      <c r="V22" s="35"/>
      <c r="W22" s="35"/>
      <c r="X22" s="35"/>
      <c r="Y22" s="35"/>
      <c r="Z22" s="35"/>
      <c r="AA22" s="35"/>
      <c r="AB22" s="35"/>
      <c r="AC22" s="35"/>
      <c r="AD22" s="35"/>
      <c r="AE22" s="35"/>
    </row>
    <row r="23" spans="1:31" s="2" customFormat="1" ht="6.95" customHeight="1">
      <c r="A23" s="35"/>
      <c r="B23" s="40"/>
      <c r="C23" s="35"/>
      <c r="D23" s="35"/>
      <c r="E23" s="35"/>
      <c r="F23" s="35"/>
      <c r="G23" s="35"/>
      <c r="H23" s="35"/>
      <c r="I23" s="35"/>
      <c r="J23" s="35"/>
      <c r="K23" s="35"/>
      <c r="L23" s="102"/>
      <c r="S23" s="35"/>
      <c r="T23" s="35"/>
      <c r="U23" s="35"/>
      <c r="V23" s="35"/>
      <c r="W23" s="35"/>
      <c r="X23" s="35"/>
      <c r="Y23" s="35"/>
      <c r="Z23" s="35"/>
      <c r="AA23" s="35"/>
      <c r="AB23" s="35"/>
      <c r="AC23" s="35"/>
      <c r="AD23" s="35"/>
      <c r="AE23" s="35"/>
    </row>
    <row r="24" spans="1:31" s="2" customFormat="1" ht="12" customHeight="1">
      <c r="A24" s="35"/>
      <c r="B24" s="40"/>
      <c r="C24" s="35"/>
      <c r="D24" s="101" t="s">
        <v>42</v>
      </c>
      <c r="E24" s="35"/>
      <c r="F24" s="35"/>
      <c r="G24" s="35"/>
      <c r="H24" s="35"/>
      <c r="I24" s="35"/>
      <c r="J24" s="35"/>
      <c r="K24" s="35"/>
      <c r="L24" s="102"/>
      <c r="S24" s="35"/>
      <c r="T24" s="35"/>
      <c r="U24" s="35"/>
      <c r="V24" s="35"/>
      <c r="W24" s="35"/>
      <c r="X24" s="35"/>
      <c r="Y24" s="35"/>
      <c r="Z24" s="35"/>
      <c r="AA24" s="35"/>
      <c r="AB24" s="35"/>
      <c r="AC24" s="35"/>
      <c r="AD24" s="35"/>
      <c r="AE24" s="35"/>
    </row>
    <row r="25" spans="1:31" s="8" customFormat="1" ht="47.25" customHeight="1">
      <c r="A25" s="107"/>
      <c r="B25" s="108"/>
      <c r="C25" s="107"/>
      <c r="D25" s="107"/>
      <c r="E25" s="349" t="s">
        <v>43</v>
      </c>
      <c r="F25" s="349"/>
      <c r="G25" s="349"/>
      <c r="H25" s="349"/>
      <c r="I25" s="107"/>
      <c r="J25" s="107"/>
      <c r="K25" s="107"/>
      <c r="L25" s="109"/>
      <c r="S25" s="107"/>
      <c r="T25" s="107"/>
      <c r="U25" s="107"/>
      <c r="V25" s="107"/>
      <c r="W25" s="107"/>
      <c r="X25" s="107"/>
      <c r="Y25" s="107"/>
      <c r="Z25" s="107"/>
      <c r="AA25" s="107"/>
      <c r="AB25" s="107"/>
      <c r="AC25" s="107"/>
      <c r="AD25" s="107"/>
      <c r="AE25" s="107"/>
    </row>
    <row r="26" spans="1:31" s="2" customFormat="1" ht="6.95" customHeight="1">
      <c r="A26" s="35"/>
      <c r="B26" s="40"/>
      <c r="C26" s="35"/>
      <c r="D26" s="35"/>
      <c r="E26" s="35"/>
      <c r="F26" s="35"/>
      <c r="G26" s="35"/>
      <c r="H26" s="35"/>
      <c r="I26" s="35"/>
      <c r="J26" s="35"/>
      <c r="K26" s="35"/>
      <c r="L26" s="102"/>
      <c r="S26" s="35"/>
      <c r="T26" s="35"/>
      <c r="U26" s="35"/>
      <c r="V26" s="35"/>
      <c r="W26" s="35"/>
      <c r="X26" s="35"/>
      <c r="Y26" s="35"/>
      <c r="Z26" s="35"/>
      <c r="AA26" s="35"/>
      <c r="AB26" s="35"/>
      <c r="AC26" s="35"/>
      <c r="AD26" s="35"/>
      <c r="AE26" s="35"/>
    </row>
    <row r="27" spans="1:31" s="2" customFormat="1" ht="6.95" customHeight="1">
      <c r="A27" s="35"/>
      <c r="B27" s="40"/>
      <c r="C27" s="35"/>
      <c r="D27" s="110"/>
      <c r="E27" s="110"/>
      <c r="F27" s="110"/>
      <c r="G27" s="110"/>
      <c r="H27" s="110"/>
      <c r="I27" s="110"/>
      <c r="J27" s="110"/>
      <c r="K27" s="110"/>
      <c r="L27" s="102"/>
      <c r="S27" s="35"/>
      <c r="T27" s="35"/>
      <c r="U27" s="35"/>
      <c r="V27" s="35"/>
      <c r="W27" s="35"/>
      <c r="X27" s="35"/>
      <c r="Y27" s="35"/>
      <c r="Z27" s="35"/>
      <c r="AA27" s="35"/>
      <c r="AB27" s="35"/>
      <c r="AC27" s="35"/>
      <c r="AD27" s="35"/>
      <c r="AE27" s="35"/>
    </row>
    <row r="28" spans="1:31" s="2" customFormat="1" ht="25.35" customHeight="1">
      <c r="A28" s="35"/>
      <c r="B28" s="40"/>
      <c r="C28" s="35"/>
      <c r="D28" s="111" t="s">
        <v>44</v>
      </c>
      <c r="E28" s="35"/>
      <c r="F28" s="35"/>
      <c r="G28" s="35"/>
      <c r="H28" s="35"/>
      <c r="I28" s="35"/>
      <c r="J28" s="112">
        <f>ROUND(J88, 2)</f>
        <v>0</v>
      </c>
      <c r="K28" s="35"/>
      <c r="L28" s="102"/>
      <c r="S28" s="35"/>
      <c r="T28" s="35"/>
      <c r="U28" s="35"/>
      <c r="V28" s="35"/>
      <c r="W28" s="35"/>
      <c r="X28" s="35"/>
      <c r="Y28" s="35"/>
      <c r="Z28" s="35"/>
      <c r="AA28" s="35"/>
      <c r="AB28" s="35"/>
      <c r="AC28" s="35"/>
      <c r="AD28" s="35"/>
      <c r="AE28" s="35"/>
    </row>
    <row r="29" spans="1:31" s="2" customFormat="1" ht="6.95" customHeight="1">
      <c r="A29" s="35"/>
      <c r="B29" s="40"/>
      <c r="C29" s="35"/>
      <c r="D29" s="110"/>
      <c r="E29" s="110"/>
      <c r="F29" s="110"/>
      <c r="G29" s="110"/>
      <c r="H29" s="110"/>
      <c r="I29" s="110"/>
      <c r="J29" s="110"/>
      <c r="K29" s="110"/>
      <c r="L29" s="102"/>
      <c r="S29" s="35"/>
      <c r="T29" s="35"/>
      <c r="U29" s="35"/>
      <c r="V29" s="35"/>
      <c r="W29" s="35"/>
      <c r="X29" s="35"/>
      <c r="Y29" s="35"/>
      <c r="Z29" s="35"/>
      <c r="AA29" s="35"/>
      <c r="AB29" s="35"/>
      <c r="AC29" s="35"/>
      <c r="AD29" s="35"/>
      <c r="AE29" s="35"/>
    </row>
    <row r="30" spans="1:31" s="2" customFormat="1" ht="14.45" customHeight="1">
      <c r="A30" s="35"/>
      <c r="B30" s="40"/>
      <c r="C30" s="35"/>
      <c r="D30" s="35"/>
      <c r="E30" s="35"/>
      <c r="F30" s="113" t="s">
        <v>46</v>
      </c>
      <c r="G30" s="35"/>
      <c r="H30" s="35"/>
      <c r="I30" s="113" t="s">
        <v>45</v>
      </c>
      <c r="J30" s="113" t="s">
        <v>47</v>
      </c>
      <c r="K30" s="35"/>
      <c r="L30" s="102"/>
      <c r="S30" s="35"/>
      <c r="T30" s="35"/>
      <c r="U30" s="35"/>
      <c r="V30" s="35"/>
      <c r="W30" s="35"/>
      <c r="X30" s="35"/>
      <c r="Y30" s="35"/>
      <c r="Z30" s="35"/>
      <c r="AA30" s="35"/>
      <c r="AB30" s="35"/>
      <c r="AC30" s="35"/>
      <c r="AD30" s="35"/>
      <c r="AE30" s="35"/>
    </row>
    <row r="31" spans="1:31" s="2" customFormat="1" ht="14.45" customHeight="1">
      <c r="A31" s="35"/>
      <c r="B31" s="40"/>
      <c r="C31" s="35"/>
      <c r="D31" s="114" t="s">
        <v>48</v>
      </c>
      <c r="E31" s="101" t="s">
        <v>49</v>
      </c>
      <c r="F31" s="115">
        <f>ROUND((SUM(BE88:BE313)),  2)</f>
        <v>0</v>
      </c>
      <c r="G31" s="35"/>
      <c r="H31" s="35"/>
      <c r="I31" s="116">
        <v>0.21</v>
      </c>
      <c r="J31" s="115">
        <f>ROUND(((SUM(BE88:BE313))*I31),  2)</f>
        <v>0</v>
      </c>
      <c r="K31" s="35"/>
      <c r="L31" s="102"/>
      <c r="S31" s="35"/>
      <c r="T31" s="35"/>
      <c r="U31" s="35"/>
      <c r="V31" s="35"/>
      <c r="W31" s="35"/>
      <c r="X31" s="35"/>
      <c r="Y31" s="35"/>
      <c r="Z31" s="35"/>
      <c r="AA31" s="35"/>
      <c r="AB31" s="35"/>
      <c r="AC31" s="35"/>
      <c r="AD31" s="35"/>
      <c r="AE31" s="35"/>
    </row>
    <row r="32" spans="1:31" s="2" customFormat="1" ht="14.45" customHeight="1">
      <c r="A32" s="35"/>
      <c r="B32" s="40"/>
      <c r="C32" s="35"/>
      <c r="D32" s="35"/>
      <c r="E32" s="101" t="s">
        <v>50</v>
      </c>
      <c r="F32" s="115">
        <f>ROUND((SUM(BF88:BF313)),  2)</f>
        <v>0</v>
      </c>
      <c r="G32" s="35"/>
      <c r="H32" s="35"/>
      <c r="I32" s="116">
        <v>0.15</v>
      </c>
      <c r="J32" s="115">
        <f>ROUND(((SUM(BF88:BF313))*I32),  2)</f>
        <v>0</v>
      </c>
      <c r="K32" s="35"/>
      <c r="L32" s="102"/>
      <c r="S32" s="35"/>
      <c r="T32" s="35"/>
      <c r="U32" s="35"/>
      <c r="V32" s="35"/>
      <c r="W32" s="35"/>
      <c r="X32" s="35"/>
      <c r="Y32" s="35"/>
      <c r="Z32" s="35"/>
      <c r="AA32" s="35"/>
      <c r="AB32" s="35"/>
      <c r="AC32" s="35"/>
      <c r="AD32" s="35"/>
      <c r="AE32" s="35"/>
    </row>
    <row r="33" spans="1:31" s="2" customFormat="1" ht="14.45" hidden="1" customHeight="1">
      <c r="A33" s="35"/>
      <c r="B33" s="40"/>
      <c r="C33" s="35"/>
      <c r="D33" s="35"/>
      <c r="E33" s="101" t="s">
        <v>51</v>
      </c>
      <c r="F33" s="115">
        <f>ROUND((SUM(BG88:BG313)),  2)</f>
        <v>0</v>
      </c>
      <c r="G33" s="35"/>
      <c r="H33" s="35"/>
      <c r="I33" s="116">
        <v>0.21</v>
      </c>
      <c r="J33" s="115">
        <f>0</f>
        <v>0</v>
      </c>
      <c r="K33" s="35"/>
      <c r="L33" s="102"/>
      <c r="S33" s="35"/>
      <c r="T33" s="35"/>
      <c r="U33" s="35"/>
      <c r="V33" s="35"/>
      <c r="W33" s="35"/>
      <c r="X33" s="35"/>
      <c r="Y33" s="35"/>
      <c r="Z33" s="35"/>
      <c r="AA33" s="35"/>
      <c r="AB33" s="35"/>
      <c r="AC33" s="35"/>
      <c r="AD33" s="35"/>
      <c r="AE33" s="35"/>
    </row>
    <row r="34" spans="1:31" s="2" customFormat="1" ht="14.45" hidden="1" customHeight="1">
      <c r="A34" s="35"/>
      <c r="B34" s="40"/>
      <c r="C34" s="35"/>
      <c r="D34" s="35"/>
      <c r="E34" s="101" t="s">
        <v>52</v>
      </c>
      <c r="F34" s="115">
        <f>ROUND((SUM(BH88:BH313)),  2)</f>
        <v>0</v>
      </c>
      <c r="G34" s="35"/>
      <c r="H34" s="35"/>
      <c r="I34" s="116">
        <v>0.15</v>
      </c>
      <c r="J34" s="115">
        <f>0</f>
        <v>0</v>
      </c>
      <c r="K34" s="35"/>
      <c r="L34" s="102"/>
      <c r="S34" s="35"/>
      <c r="T34" s="35"/>
      <c r="U34" s="35"/>
      <c r="V34" s="35"/>
      <c r="W34" s="35"/>
      <c r="X34" s="35"/>
      <c r="Y34" s="35"/>
      <c r="Z34" s="35"/>
      <c r="AA34" s="35"/>
      <c r="AB34" s="35"/>
      <c r="AC34" s="35"/>
      <c r="AD34" s="35"/>
      <c r="AE34" s="35"/>
    </row>
    <row r="35" spans="1:31" s="2" customFormat="1" ht="14.45" hidden="1" customHeight="1">
      <c r="A35" s="35"/>
      <c r="B35" s="40"/>
      <c r="C35" s="35"/>
      <c r="D35" s="35"/>
      <c r="E35" s="101" t="s">
        <v>53</v>
      </c>
      <c r="F35" s="115">
        <f>ROUND((SUM(BI88:BI313)),  2)</f>
        <v>0</v>
      </c>
      <c r="G35" s="35"/>
      <c r="H35" s="35"/>
      <c r="I35" s="116">
        <v>0</v>
      </c>
      <c r="J35" s="115">
        <f>0</f>
        <v>0</v>
      </c>
      <c r="K35" s="35"/>
      <c r="L35" s="102"/>
      <c r="S35" s="35"/>
      <c r="T35" s="35"/>
      <c r="U35" s="35"/>
      <c r="V35" s="35"/>
      <c r="W35" s="35"/>
      <c r="X35" s="35"/>
      <c r="Y35" s="35"/>
      <c r="Z35" s="35"/>
      <c r="AA35" s="35"/>
      <c r="AB35" s="35"/>
      <c r="AC35" s="35"/>
      <c r="AD35" s="35"/>
      <c r="AE35" s="35"/>
    </row>
    <row r="36" spans="1:31" s="2" customFormat="1" ht="6.95" customHeight="1">
      <c r="A36" s="35"/>
      <c r="B36" s="40"/>
      <c r="C36" s="35"/>
      <c r="D36" s="35"/>
      <c r="E36" s="35"/>
      <c r="F36" s="35"/>
      <c r="G36" s="35"/>
      <c r="H36" s="35"/>
      <c r="I36" s="35"/>
      <c r="J36" s="35"/>
      <c r="K36" s="35"/>
      <c r="L36" s="102"/>
      <c r="S36" s="35"/>
      <c r="T36" s="35"/>
      <c r="U36" s="35"/>
      <c r="V36" s="35"/>
      <c r="W36" s="35"/>
      <c r="X36" s="35"/>
      <c r="Y36" s="35"/>
      <c r="Z36" s="35"/>
      <c r="AA36" s="35"/>
      <c r="AB36" s="35"/>
      <c r="AC36" s="35"/>
      <c r="AD36" s="35"/>
      <c r="AE36" s="35"/>
    </row>
    <row r="37" spans="1:31" s="2" customFormat="1" ht="25.35" customHeight="1">
      <c r="A37" s="35"/>
      <c r="B37" s="40"/>
      <c r="C37" s="117"/>
      <c r="D37" s="118" t="s">
        <v>54</v>
      </c>
      <c r="E37" s="119"/>
      <c r="F37" s="119"/>
      <c r="G37" s="120" t="s">
        <v>55</v>
      </c>
      <c r="H37" s="121" t="s">
        <v>56</v>
      </c>
      <c r="I37" s="119"/>
      <c r="J37" s="122">
        <f>SUM(J28:J35)</f>
        <v>0</v>
      </c>
      <c r="K37" s="123"/>
      <c r="L37" s="102"/>
      <c r="S37" s="35"/>
      <c r="T37" s="35"/>
      <c r="U37" s="35"/>
      <c r="V37" s="35"/>
      <c r="W37" s="35"/>
      <c r="X37" s="35"/>
      <c r="Y37" s="35"/>
      <c r="Z37" s="35"/>
      <c r="AA37" s="35"/>
      <c r="AB37" s="35"/>
      <c r="AC37" s="35"/>
      <c r="AD37" s="35"/>
      <c r="AE37" s="35"/>
    </row>
    <row r="38" spans="1:31" s="2" customFormat="1" ht="14.45" customHeight="1">
      <c r="A38" s="35"/>
      <c r="B38" s="124"/>
      <c r="C38" s="125"/>
      <c r="D38" s="125"/>
      <c r="E38" s="125"/>
      <c r="F38" s="125"/>
      <c r="G38" s="125"/>
      <c r="H38" s="125"/>
      <c r="I38" s="125"/>
      <c r="J38" s="125"/>
      <c r="K38" s="125"/>
      <c r="L38" s="102"/>
      <c r="S38" s="35"/>
      <c r="T38" s="35"/>
      <c r="U38" s="35"/>
      <c r="V38" s="35"/>
      <c r="W38" s="35"/>
      <c r="X38" s="35"/>
      <c r="Y38" s="35"/>
      <c r="Z38" s="35"/>
      <c r="AA38" s="35"/>
      <c r="AB38" s="35"/>
      <c r="AC38" s="35"/>
      <c r="AD38" s="35"/>
      <c r="AE38" s="35"/>
    </row>
    <row r="42" spans="1:31" s="2" customFormat="1" ht="6.95" customHeight="1">
      <c r="A42" s="35"/>
      <c r="B42" s="126"/>
      <c r="C42" s="127"/>
      <c r="D42" s="127"/>
      <c r="E42" s="127"/>
      <c r="F42" s="127"/>
      <c r="G42" s="127"/>
      <c r="H42" s="127"/>
      <c r="I42" s="127"/>
      <c r="J42" s="127"/>
      <c r="K42" s="127"/>
      <c r="L42" s="102"/>
      <c r="S42" s="35"/>
      <c r="T42" s="35"/>
      <c r="U42" s="35"/>
      <c r="V42" s="35"/>
      <c r="W42" s="35"/>
      <c r="X42" s="35"/>
      <c r="Y42" s="35"/>
      <c r="Z42" s="35"/>
      <c r="AA42" s="35"/>
      <c r="AB42" s="35"/>
      <c r="AC42" s="35"/>
      <c r="AD42" s="35"/>
      <c r="AE42" s="35"/>
    </row>
    <row r="43" spans="1:31" s="2" customFormat="1" ht="24.95" customHeight="1">
      <c r="A43" s="35"/>
      <c r="B43" s="36"/>
      <c r="C43" s="23" t="s">
        <v>87</v>
      </c>
      <c r="D43" s="37"/>
      <c r="E43" s="37"/>
      <c r="F43" s="37"/>
      <c r="G43" s="37"/>
      <c r="H43" s="37"/>
      <c r="I43" s="37"/>
      <c r="J43" s="37"/>
      <c r="K43" s="37"/>
      <c r="L43" s="102"/>
      <c r="S43" s="35"/>
      <c r="T43" s="35"/>
      <c r="U43" s="35"/>
      <c r="V43" s="35"/>
      <c r="W43" s="35"/>
      <c r="X43" s="35"/>
      <c r="Y43" s="35"/>
      <c r="Z43" s="35"/>
      <c r="AA43" s="35"/>
      <c r="AB43" s="35"/>
      <c r="AC43" s="35"/>
      <c r="AD43" s="35"/>
      <c r="AE43" s="35"/>
    </row>
    <row r="44" spans="1:31" s="2" customFormat="1" ht="6.95" customHeight="1">
      <c r="A44" s="35"/>
      <c r="B44" s="36"/>
      <c r="C44" s="37"/>
      <c r="D44" s="37"/>
      <c r="E44" s="37"/>
      <c r="F44" s="37"/>
      <c r="G44" s="37"/>
      <c r="H44" s="37"/>
      <c r="I44" s="37"/>
      <c r="J44" s="37"/>
      <c r="K44" s="37"/>
      <c r="L44" s="102"/>
      <c r="S44" s="35"/>
      <c r="T44" s="35"/>
      <c r="U44" s="35"/>
      <c r="V44" s="35"/>
      <c r="W44" s="35"/>
      <c r="X44" s="35"/>
      <c r="Y44" s="35"/>
      <c r="Z44" s="35"/>
      <c r="AA44" s="35"/>
      <c r="AB44" s="35"/>
      <c r="AC44" s="35"/>
      <c r="AD44" s="35"/>
      <c r="AE44" s="35"/>
    </row>
    <row r="45" spans="1:31" s="2" customFormat="1" ht="12" customHeight="1">
      <c r="A45" s="35"/>
      <c r="B45" s="36"/>
      <c r="C45" s="29" t="s">
        <v>16</v>
      </c>
      <c r="D45" s="37"/>
      <c r="E45" s="37"/>
      <c r="F45" s="37"/>
      <c r="G45" s="37"/>
      <c r="H45" s="37"/>
      <c r="I45" s="37"/>
      <c r="J45" s="37"/>
      <c r="K45" s="37"/>
      <c r="L45" s="102"/>
      <c r="S45" s="35"/>
      <c r="T45" s="35"/>
      <c r="U45" s="35"/>
      <c r="V45" s="35"/>
      <c r="W45" s="35"/>
      <c r="X45" s="35"/>
      <c r="Y45" s="35"/>
      <c r="Z45" s="35"/>
      <c r="AA45" s="35"/>
      <c r="AB45" s="35"/>
      <c r="AC45" s="35"/>
      <c r="AD45" s="35"/>
      <c r="AE45" s="35"/>
    </row>
    <row r="46" spans="1:31" s="2" customFormat="1" ht="16.5" customHeight="1">
      <c r="A46" s="35"/>
      <c r="B46" s="36"/>
      <c r="C46" s="37"/>
      <c r="D46" s="37"/>
      <c r="E46" s="324" t="str">
        <f>E7</f>
        <v>Konzolová lávka pro pěší mezi ulicí Zahradní a Hochbergerovou lávkou</v>
      </c>
      <c r="F46" s="350"/>
      <c r="G46" s="350"/>
      <c r="H46" s="350"/>
      <c r="I46" s="37"/>
      <c r="J46" s="37"/>
      <c r="K46" s="37"/>
      <c r="L46" s="102"/>
      <c r="S46" s="35"/>
      <c r="T46" s="35"/>
      <c r="U46" s="35"/>
      <c r="V46" s="35"/>
      <c r="W46" s="35"/>
      <c r="X46" s="35"/>
      <c r="Y46" s="35"/>
      <c r="Z46" s="35"/>
      <c r="AA46" s="35"/>
      <c r="AB46" s="35"/>
      <c r="AC46" s="35"/>
      <c r="AD46" s="35"/>
      <c r="AE46" s="35"/>
    </row>
    <row r="47" spans="1:31" s="2" customFormat="1" ht="6.95" customHeight="1">
      <c r="A47" s="35"/>
      <c r="B47" s="36"/>
      <c r="C47" s="37"/>
      <c r="D47" s="37"/>
      <c r="E47" s="37"/>
      <c r="F47" s="37"/>
      <c r="G47" s="37"/>
      <c r="H47" s="37"/>
      <c r="I47" s="37"/>
      <c r="J47" s="37"/>
      <c r="K47" s="37"/>
      <c r="L47" s="102"/>
      <c r="S47" s="35"/>
      <c r="T47" s="35"/>
      <c r="U47" s="35"/>
      <c r="V47" s="35"/>
      <c r="W47" s="35"/>
      <c r="X47" s="35"/>
      <c r="Y47" s="35"/>
      <c r="Z47" s="35"/>
      <c r="AA47" s="35"/>
      <c r="AB47" s="35"/>
      <c r="AC47" s="35"/>
      <c r="AD47" s="35"/>
      <c r="AE47" s="35"/>
    </row>
    <row r="48" spans="1:31" s="2" customFormat="1" ht="12" customHeight="1">
      <c r="A48" s="35"/>
      <c r="B48" s="36"/>
      <c r="C48" s="29" t="s">
        <v>22</v>
      </c>
      <c r="D48" s="37"/>
      <c r="E48" s="37"/>
      <c r="F48" s="27" t="str">
        <f>F10</f>
        <v>Karlovy Vary</v>
      </c>
      <c r="G48" s="37"/>
      <c r="H48" s="37"/>
      <c r="I48" s="29" t="s">
        <v>24</v>
      </c>
      <c r="J48" s="60" t="str">
        <f>IF(J10="","",J10)</f>
        <v>13. 1. 2020</v>
      </c>
      <c r="K48" s="37"/>
      <c r="L48" s="102"/>
      <c r="S48" s="35"/>
      <c r="T48" s="35"/>
      <c r="U48" s="35"/>
      <c r="V48" s="35"/>
      <c r="W48" s="35"/>
      <c r="X48" s="35"/>
      <c r="Y48" s="35"/>
      <c r="Z48" s="35"/>
      <c r="AA48" s="35"/>
      <c r="AB48" s="35"/>
      <c r="AC48" s="35"/>
      <c r="AD48" s="35"/>
      <c r="AE48" s="35"/>
    </row>
    <row r="49" spans="1:47" s="2" customFormat="1" ht="6.95" customHeight="1">
      <c r="A49" s="35"/>
      <c r="B49" s="36"/>
      <c r="C49" s="37"/>
      <c r="D49" s="37"/>
      <c r="E49" s="37"/>
      <c r="F49" s="37"/>
      <c r="G49" s="37"/>
      <c r="H49" s="37"/>
      <c r="I49" s="37"/>
      <c r="J49" s="37"/>
      <c r="K49" s="37"/>
      <c r="L49" s="102"/>
      <c r="S49" s="35"/>
      <c r="T49" s="35"/>
      <c r="U49" s="35"/>
      <c r="V49" s="35"/>
      <c r="W49" s="35"/>
      <c r="X49" s="35"/>
      <c r="Y49" s="35"/>
      <c r="Z49" s="35"/>
      <c r="AA49" s="35"/>
      <c r="AB49" s="35"/>
      <c r="AC49" s="35"/>
      <c r="AD49" s="35"/>
      <c r="AE49" s="35"/>
    </row>
    <row r="50" spans="1:47" s="2" customFormat="1" ht="40.15" customHeight="1">
      <c r="A50" s="35"/>
      <c r="B50" s="36"/>
      <c r="C50" s="29" t="s">
        <v>30</v>
      </c>
      <c r="D50" s="37"/>
      <c r="E50" s="37"/>
      <c r="F50" s="27" t="str">
        <f>E13</f>
        <v>Statutární město Karlovy Vary, Moskevská 21,K.Vary</v>
      </c>
      <c r="G50" s="37"/>
      <c r="H50" s="37"/>
      <c r="I50" s="29" t="s">
        <v>37</v>
      </c>
      <c r="J50" s="33" t="str">
        <f>E19</f>
        <v>Kancelář stavebního inženýrství s.r.o., Dalovice</v>
      </c>
      <c r="K50" s="37"/>
      <c r="L50" s="102"/>
      <c r="S50" s="35"/>
      <c r="T50" s="35"/>
      <c r="U50" s="35"/>
      <c r="V50" s="35"/>
      <c r="W50" s="35"/>
      <c r="X50" s="35"/>
      <c r="Y50" s="35"/>
      <c r="Z50" s="35"/>
      <c r="AA50" s="35"/>
      <c r="AB50" s="35"/>
      <c r="AC50" s="35"/>
      <c r="AD50" s="35"/>
      <c r="AE50" s="35"/>
    </row>
    <row r="51" spans="1:47" s="2" customFormat="1" ht="15.2" customHeight="1">
      <c r="A51" s="35"/>
      <c r="B51" s="36"/>
      <c r="C51" s="29" t="s">
        <v>35</v>
      </c>
      <c r="D51" s="37"/>
      <c r="E51" s="37"/>
      <c r="F51" s="27" t="str">
        <f>IF(E16="","",E16)</f>
        <v>Vyplň údaj</v>
      </c>
      <c r="G51" s="37"/>
      <c r="H51" s="37"/>
      <c r="I51" s="29" t="s">
        <v>40</v>
      </c>
      <c r="J51" s="33" t="str">
        <f>E22</f>
        <v xml:space="preserve"> </v>
      </c>
      <c r="K51" s="37"/>
      <c r="L51" s="102"/>
      <c r="S51" s="35"/>
      <c r="T51" s="35"/>
      <c r="U51" s="35"/>
      <c r="V51" s="35"/>
      <c r="W51" s="35"/>
      <c r="X51" s="35"/>
      <c r="Y51" s="35"/>
      <c r="Z51" s="35"/>
      <c r="AA51" s="35"/>
      <c r="AB51" s="35"/>
      <c r="AC51" s="35"/>
      <c r="AD51" s="35"/>
      <c r="AE51" s="35"/>
    </row>
    <row r="52" spans="1:47" s="2" customFormat="1" ht="10.35" customHeight="1">
      <c r="A52" s="35"/>
      <c r="B52" s="36"/>
      <c r="C52" s="37"/>
      <c r="D52" s="37"/>
      <c r="E52" s="37"/>
      <c r="F52" s="37"/>
      <c r="G52" s="37"/>
      <c r="H52" s="37"/>
      <c r="I52" s="37"/>
      <c r="J52" s="37"/>
      <c r="K52" s="37"/>
      <c r="L52" s="102"/>
      <c r="S52" s="35"/>
      <c r="T52" s="35"/>
      <c r="U52" s="35"/>
      <c r="V52" s="35"/>
      <c r="W52" s="35"/>
      <c r="X52" s="35"/>
      <c r="Y52" s="35"/>
      <c r="Z52" s="35"/>
      <c r="AA52" s="35"/>
      <c r="AB52" s="35"/>
      <c r="AC52" s="35"/>
      <c r="AD52" s="35"/>
      <c r="AE52" s="35"/>
    </row>
    <row r="53" spans="1:47" s="2" customFormat="1" ht="29.25" customHeight="1">
      <c r="A53" s="35"/>
      <c r="B53" s="36"/>
      <c r="C53" s="128" t="s">
        <v>88</v>
      </c>
      <c r="D53" s="129"/>
      <c r="E53" s="129"/>
      <c r="F53" s="129"/>
      <c r="G53" s="129"/>
      <c r="H53" s="129"/>
      <c r="I53" s="129"/>
      <c r="J53" s="130" t="s">
        <v>89</v>
      </c>
      <c r="K53" s="129"/>
      <c r="L53" s="102"/>
      <c r="S53" s="35"/>
      <c r="T53" s="35"/>
      <c r="U53" s="35"/>
      <c r="V53" s="35"/>
      <c r="W53" s="35"/>
      <c r="X53" s="35"/>
      <c r="Y53" s="35"/>
      <c r="Z53" s="35"/>
      <c r="AA53" s="35"/>
      <c r="AB53" s="35"/>
      <c r="AC53" s="35"/>
      <c r="AD53" s="35"/>
      <c r="AE53" s="35"/>
    </row>
    <row r="54" spans="1:47" s="2" customFormat="1" ht="10.35" customHeight="1">
      <c r="A54" s="35"/>
      <c r="B54" s="36"/>
      <c r="C54" s="37"/>
      <c r="D54" s="37"/>
      <c r="E54" s="37"/>
      <c r="F54" s="37"/>
      <c r="G54" s="37"/>
      <c r="H54" s="37"/>
      <c r="I54" s="37"/>
      <c r="J54" s="37"/>
      <c r="K54" s="37"/>
      <c r="L54" s="102"/>
      <c r="S54" s="35"/>
      <c r="T54" s="35"/>
      <c r="U54" s="35"/>
      <c r="V54" s="35"/>
      <c r="W54" s="35"/>
      <c r="X54" s="35"/>
      <c r="Y54" s="35"/>
      <c r="Z54" s="35"/>
      <c r="AA54" s="35"/>
      <c r="AB54" s="35"/>
      <c r="AC54" s="35"/>
      <c r="AD54" s="35"/>
      <c r="AE54" s="35"/>
    </row>
    <row r="55" spans="1:47" s="2" customFormat="1" ht="22.9" customHeight="1">
      <c r="A55" s="35"/>
      <c r="B55" s="36"/>
      <c r="C55" s="131" t="s">
        <v>76</v>
      </c>
      <c r="D55" s="37"/>
      <c r="E55" s="37"/>
      <c r="F55" s="37"/>
      <c r="G55" s="37"/>
      <c r="H55" s="37"/>
      <c r="I55" s="37"/>
      <c r="J55" s="78">
        <f>J88</f>
        <v>0</v>
      </c>
      <c r="K55" s="37"/>
      <c r="L55" s="102"/>
      <c r="S55" s="35"/>
      <c r="T55" s="35"/>
      <c r="U55" s="35"/>
      <c r="V55" s="35"/>
      <c r="W55" s="35"/>
      <c r="X55" s="35"/>
      <c r="Y55" s="35"/>
      <c r="Z55" s="35"/>
      <c r="AA55" s="35"/>
      <c r="AB55" s="35"/>
      <c r="AC55" s="35"/>
      <c r="AD55" s="35"/>
      <c r="AE55" s="35"/>
      <c r="AU55" s="17" t="s">
        <v>90</v>
      </c>
    </row>
    <row r="56" spans="1:47" s="9" customFormat="1" ht="24.95" customHeight="1">
      <c r="B56" s="132"/>
      <c r="C56" s="133"/>
      <c r="D56" s="134" t="s">
        <v>91</v>
      </c>
      <c r="E56" s="135"/>
      <c r="F56" s="135"/>
      <c r="G56" s="135"/>
      <c r="H56" s="135"/>
      <c r="I56" s="135"/>
      <c r="J56" s="136">
        <f>J89</f>
        <v>0</v>
      </c>
      <c r="K56" s="133"/>
      <c r="L56" s="137"/>
    </row>
    <row r="57" spans="1:47" s="10" customFormat="1" ht="19.899999999999999" customHeight="1">
      <c r="B57" s="138"/>
      <c r="C57" s="139"/>
      <c r="D57" s="140" t="s">
        <v>92</v>
      </c>
      <c r="E57" s="141"/>
      <c r="F57" s="141"/>
      <c r="G57" s="141"/>
      <c r="H57" s="141"/>
      <c r="I57" s="141"/>
      <c r="J57" s="142">
        <f>J90</f>
        <v>0</v>
      </c>
      <c r="K57" s="139"/>
      <c r="L57" s="143"/>
    </row>
    <row r="58" spans="1:47" s="10" customFormat="1" ht="19.899999999999999" customHeight="1">
      <c r="B58" s="138"/>
      <c r="C58" s="139"/>
      <c r="D58" s="140" t="s">
        <v>93</v>
      </c>
      <c r="E58" s="141"/>
      <c r="F58" s="141"/>
      <c r="G58" s="141"/>
      <c r="H58" s="141"/>
      <c r="I58" s="141"/>
      <c r="J58" s="142">
        <f>J98</f>
        <v>0</v>
      </c>
      <c r="K58" s="139"/>
      <c r="L58" s="143"/>
    </row>
    <row r="59" spans="1:47" s="10" customFormat="1" ht="19.899999999999999" customHeight="1">
      <c r="B59" s="138"/>
      <c r="C59" s="139"/>
      <c r="D59" s="140" t="s">
        <v>94</v>
      </c>
      <c r="E59" s="141"/>
      <c r="F59" s="141"/>
      <c r="G59" s="141"/>
      <c r="H59" s="141"/>
      <c r="I59" s="141"/>
      <c r="J59" s="142">
        <f>J110</f>
        <v>0</v>
      </c>
      <c r="K59" s="139"/>
      <c r="L59" s="143"/>
    </row>
    <row r="60" spans="1:47" s="10" customFormat="1" ht="19.899999999999999" customHeight="1">
      <c r="B60" s="138"/>
      <c r="C60" s="139"/>
      <c r="D60" s="140" t="s">
        <v>95</v>
      </c>
      <c r="E60" s="141"/>
      <c r="F60" s="141"/>
      <c r="G60" s="141"/>
      <c r="H60" s="141"/>
      <c r="I60" s="141"/>
      <c r="J60" s="142">
        <f>J121</f>
        <v>0</v>
      </c>
      <c r="K60" s="139"/>
      <c r="L60" s="143"/>
    </row>
    <row r="61" spans="1:47" s="10" customFormat="1" ht="19.899999999999999" customHeight="1">
      <c r="B61" s="138"/>
      <c r="C61" s="139"/>
      <c r="D61" s="140" t="s">
        <v>96</v>
      </c>
      <c r="E61" s="141"/>
      <c r="F61" s="141"/>
      <c r="G61" s="141"/>
      <c r="H61" s="141"/>
      <c r="I61" s="141"/>
      <c r="J61" s="142">
        <f>J230</f>
        <v>0</v>
      </c>
      <c r="K61" s="139"/>
      <c r="L61" s="143"/>
    </row>
    <row r="62" spans="1:47" s="10" customFormat="1" ht="19.899999999999999" customHeight="1">
      <c r="B62" s="138"/>
      <c r="C62" s="139"/>
      <c r="D62" s="140" t="s">
        <v>97</v>
      </c>
      <c r="E62" s="141"/>
      <c r="F62" s="141"/>
      <c r="G62" s="141"/>
      <c r="H62" s="141"/>
      <c r="I62" s="141"/>
      <c r="J62" s="142">
        <f>J248</f>
        <v>0</v>
      </c>
      <c r="K62" s="139"/>
      <c r="L62" s="143"/>
    </row>
    <row r="63" spans="1:47" s="9" customFormat="1" ht="24.95" customHeight="1">
      <c r="B63" s="132"/>
      <c r="C63" s="133"/>
      <c r="D63" s="134" t="s">
        <v>98</v>
      </c>
      <c r="E63" s="135"/>
      <c r="F63" s="135"/>
      <c r="G63" s="135"/>
      <c r="H63" s="135"/>
      <c r="I63" s="135"/>
      <c r="J63" s="136">
        <f>J252</f>
        <v>0</v>
      </c>
      <c r="K63" s="133"/>
      <c r="L63" s="137"/>
    </row>
    <row r="64" spans="1:47" s="10" customFormat="1" ht="19.899999999999999" customHeight="1">
      <c r="B64" s="138"/>
      <c r="C64" s="139"/>
      <c r="D64" s="140" t="s">
        <v>99</v>
      </c>
      <c r="E64" s="141"/>
      <c r="F64" s="141"/>
      <c r="G64" s="141"/>
      <c r="H64" s="141"/>
      <c r="I64" s="141"/>
      <c r="J64" s="142">
        <f>J253</f>
        <v>0</v>
      </c>
      <c r="K64" s="139"/>
      <c r="L64" s="143"/>
    </row>
    <row r="65" spans="1:31" s="10" customFormat="1" ht="19.899999999999999" customHeight="1">
      <c r="B65" s="138"/>
      <c r="C65" s="139"/>
      <c r="D65" s="140" t="s">
        <v>100</v>
      </c>
      <c r="E65" s="141"/>
      <c r="F65" s="141"/>
      <c r="G65" s="141"/>
      <c r="H65" s="141"/>
      <c r="I65" s="141"/>
      <c r="J65" s="142">
        <f>J266</f>
        <v>0</v>
      </c>
      <c r="K65" s="139"/>
      <c r="L65" s="143"/>
    </row>
    <row r="66" spans="1:31" s="10" customFormat="1" ht="19.899999999999999" customHeight="1">
      <c r="B66" s="138"/>
      <c r="C66" s="139"/>
      <c r="D66" s="140" t="s">
        <v>101</v>
      </c>
      <c r="E66" s="141"/>
      <c r="F66" s="141"/>
      <c r="G66" s="141"/>
      <c r="H66" s="141"/>
      <c r="I66" s="141"/>
      <c r="J66" s="142">
        <f>J271</f>
        <v>0</v>
      </c>
      <c r="K66" s="139"/>
      <c r="L66" s="143"/>
    </row>
    <row r="67" spans="1:31" s="10" customFormat="1" ht="19.899999999999999" customHeight="1">
      <c r="B67" s="138"/>
      <c r="C67" s="139"/>
      <c r="D67" s="140" t="s">
        <v>102</v>
      </c>
      <c r="E67" s="141"/>
      <c r="F67" s="141"/>
      <c r="G67" s="141"/>
      <c r="H67" s="141"/>
      <c r="I67" s="141"/>
      <c r="J67" s="142">
        <f>J284</f>
        <v>0</v>
      </c>
      <c r="K67" s="139"/>
      <c r="L67" s="143"/>
    </row>
    <row r="68" spans="1:31" s="9" customFormat="1" ht="24.95" customHeight="1">
      <c r="B68" s="132"/>
      <c r="C68" s="133"/>
      <c r="D68" s="134" t="s">
        <v>103</v>
      </c>
      <c r="E68" s="135"/>
      <c r="F68" s="135"/>
      <c r="G68" s="135"/>
      <c r="H68" s="135"/>
      <c r="I68" s="135"/>
      <c r="J68" s="136">
        <f>J301</f>
        <v>0</v>
      </c>
      <c r="K68" s="133"/>
      <c r="L68" s="137"/>
    </row>
    <row r="69" spans="1:31" s="10" customFormat="1" ht="19.899999999999999" customHeight="1">
      <c r="B69" s="138"/>
      <c r="C69" s="139"/>
      <c r="D69" s="140" t="s">
        <v>104</v>
      </c>
      <c r="E69" s="141"/>
      <c r="F69" s="141"/>
      <c r="G69" s="141"/>
      <c r="H69" s="141"/>
      <c r="I69" s="141"/>
      <c r="J69" s="142">
        <f>J302</f>
        <v>0</v>
      </c>
      <c r="K69" s="139"/>
      <c r="L69" s="143"/>
    </row>
    <row r="70" spans="1:31" s="10" customFormat="1" ht="19.899999999999999" customHeight="1">
      <c r="B70" s="138"/>
      <c r="C70" s="139"/>
      <c r="D70" s="140" t="s">
        <v>105</v>
      </c>
      <c r="E70" s="141"/>
      <c r="F70" s="141"/>
      <c r="G70" s="141"/>
      <c r="H70" s="141"/>
      <c r="I70" s="141"/>
      <c r="J70" s="142">
        <f>J309</f>
        <v>0</v>
      </c>
      <c r="K70" s="139"/>
      <c r="L70" s="143"/>
    </row>
    <row r="71" spans="1:31" s="2" customFormat="1" ht="21.75" customHeight="1">
      <c r="A71" s="35"/>
      <c r="B71" s="36"/>
      <c r="C71" s="37"/>
      <c r="D71" s="37"/>
      <c r="E71" s="37"/>
      <c r="F71" s="37"/>
      <c r="G71" s="37"/>
      <c r="H71" s="37"/>
      <c r="I71" s="37"/>
      <c r="J71" s="37"/>
      <c r="K71" s="37"/>
      <c r="L71" s="102"/>
      <c r="S71" s="35"/>
      <c r="T71" s="35"/>
      <c r="U71" s="35"/>
      <c r="V71" s="35"/>
      <c r="W71" s="35"/>
      <c r="X71" s="35"/>
      <c r="Y71" s="35"/>
      <c r="Z71" s="35"/>
      <c r="AA71" s="35"/>
      <c r="AB71" s="35"/>
      <c r="AC71" s="35"/>
      <c r="AD71" s="35"/>
      <c r="AE71" s="35"/>
    </row>
    <row r="72" spans="1:31" s="2" customFormat="1" ht="6.95" customHeight="1">
      <c r="A72" s="35"/>
      <c r="B72" s="48"/>
      <c r="C72" s="49"/>
      <c r="D72" s="49"/>
      <c r="E72" s="49"/>
      <c r="F72" s="49"/>
      <c r="G72" s="49"/>
      <c r="H72" s="49"/>
      <c r="I72" s="49"/>
      <c r="J72" s="49"/>
      <c r="K72" s="49"/>
      <c r="L72" s="102"/>
      <c r="S72" s="35"/>
      <c r="T72" s="35"/>
      <c r="U72" s="35"/>
      <c r="V72" s="35"/>
      <c r="W72" s="35"/>
      <c r="X72" s="35"/>
      <c r="Y72" s="35"/>
      <c r="Z72" s="35"/>
      <c r="AA72" s="35"/>
      <c r="AB72" s="35"/>
      <c r="AC72" s="35"/>
      <c r="AD72" s="35"/>
      <c r="AE72" s="35"/>
    </row>
    <row r="76" spans="1:31" s="2" customFormat="1" ht="6.95" customHeight="1">
      <c r="A76" s="35"/>
      <c r="B76" s="50"/>
      <c r="C76" s="51"/>
      <c r="D76" s="51"/>
      <c r="E76" s="51"/>
      <c r="F76" s="51"/>
      <c r="G76" s="51"/>
      <c r="H76" s="51"/>
      <c r="I76" s="51"/>
      <c r="J76" s="51"/>
      <c r="K76" s="51"/>
      <c r="L76" s="102"/>
      <c r="S76" s="35"/>
      <c r="T76" s="35"/>
      <c r="U76" s="35"/>
      <c r="V76" s="35"/>
      <c r="W76" s="35"/>
      <c r="X76" s="35"/>
      <c r="Y76" s="35"/>
      <c r="Z76" s="35"/>
      <c r="AA76" s="35"/>
      <c r="AB76" s="35"/>
      <c r="AC76" s="35"/>
      <c r="AD76" s="35"/>
      <c r="AE76" s="35"/>
    </row>
    <row r="77" spans="1:31" s="2" customFormat="1" ht="24.95" customHeight="1">
      <c r="A77" s="35"/>
      <c r="B77" s="36"/>
      <c r="C77" s="23" t="s">
        <v>106</v>
      </c>
      <c r="D77" s="37"/>
      <c r="E77" s="37"/>
      <c r="F77" s="37"/>
      <c r="G77" s="37"/>
      <c r="H77" s="37"/>
      <c r="I77" s="37"/>
      <c r="J77" s="37"/>
      <c r="K77" s="37"/>
      <c r="L77" s="102"/>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02"/>
      <c r="S78" s="35"/>
      <c r="T78" s="35"/>
      <c r="U78" s="35"/>
      <c r="V78" s="35"/>
      <c r="W78" s="35"/>
      <c r="X78" s="35"/>
      <c r="Y78" s="35"/>
      <c r="Z78" s="35"/>
      <c r="AA78" s="35"/>
      <c r="AB78" s="35"/>
      <c r="AC78" s="35"/>
      <c r="AD78" s="35"/>
      <c r="AE78" s="35"/>
    </row>
    <row r="79" spans="1:31" s="2" customFormat="1" ht="12" customHeight="1">
      <c r="A79" s="35"/>
      <c r="B79" s="36"/>
      <c r="C79" s="29" t="s">
        <v>16</v>
      </c>
      <c r="D79" s="37"/>
      <c r="E79" s="37"/>
      <c r="F79" s="37"/>
      <c r="G79" s="37"/>
      <c r="H79" s="37"/>
      <c r="I79" s="37"/>
      <c r="J79" s="37"/>
      <c r="K79" s="37"/>
      <c r="L79" s="102"/>
      <c r="S79" s="35"/>
      <c r="T79" s="35"/>
      <c r="U79" s="35"/>
      <c r="V79" s="35"/>
      <c r="W79" s="35"/>
      <c r="X79" s="35"/>
      <c r="Y79" s="35"/>
      <c r="Z79" s="35"/>
      <c r="AA79" s="35"/>
      <c r="AB79" s="35"/>
      <c r="AC79" s="35"/>
      <c r="AD79" s="35"/>
      <c r="AE79" s="35"/>
    </row>
    <row r="80" spans="1:31" s="2" customFormat="1" ht="16.5" customHeight="1">
      <c r="A80" s="35"/>
      <c r="B80" s="36"/>
      <c r="C80" s="37"/>
      <c r="D80" s="37"/>
      <c r="E80" s="324" t="str">
        <f>E7</f>
        <v>Konzolová lávka pro pěší mezi ulicí Zahradní a Hochbergerovou lávkou</v>
      </c>
      <c r="F80" s="350"/>
      <c r="G80" s="350"/>
      <c r="H80" s="350"/>
      <c r="I80" s="37"/>
      <c r="J80" s="37"/>
      <c r="K80" s="37"/>
      <c r="L80" s="102"/>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02"/>
      <c r="S81" s="35"/>
      <c r="T81" s="35"/>
      <c r="U81" s="35"/>
      <c r="V81" s="35"/>
      <c r="W81" s="35"/>
      <c r="X81" s="35"/>
      <c r="Y81" s="35"/>
      <c r="Z81" s="35"/>
      <c r="AA81" s="35"/>
      <c r="AB81" s="35"/>
      <c r="AC81" s="35"/>
      <c r="AD81" s="35"/>
      <c r="AE81" s="35"/>
    </row>
    <row r="82" spans="1:65" s="2" customFormat="1" ht="12" customHeight="1">
      <c r="A82" s="35"/>
      <c r="B82" s="36"/>
      <c r="C82" s="29" t="s">
        <v>22</v>
      </c>
      <c r="D82" s="37"/>
      <c r="E82" s="37"/>
      <c r="F82" s="27" t="str">
        <f>F10</f>
        <v>Karlovy Vary</v>
      </c>
      <c r="G82" s="37"/>
      <c r="H82" s="37"/>
      <c r="I82" s="29" t="s">
        <v>24</v>
      </c>
      <c r="J82" s="60" t="str">
        <f>IF(J10="","",J10)</f>
        <v>13. 1. 2020</v>
      </c>
      <c r="K82" s="37"/>
      <c r="L82" s="102"/>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02"/>
      <c r="S83" s="35"/>
      <c r="T83" s="35"/>
      <c r="U83" s="35"/>
      <c r="V83" s="35"/>
      <c r="W83" s="35"/>
      <c r="X83" s="35"/>
      <c r="Y83" s="35"/>
      <c r="Z83" s="35"/>
      <c r="AA83" s="35"/>
      <c r="AB83" s="35"/>
      <c r="AC83" s="35"/>
      <c r="AD83" s="35"/>
      <c r="AE83" s="35"/>
    </row>
    <row r="84" spans="1:65" s="2" customFormat="1" ht="40.15" customHeight="1">
      <c r="A84" s="35"/>
      <c r="B84" s="36"/>
      <c r="C84" s="29" t="s">
        <v>30</v>
      </c>
      <c r="D84" s="37"/>
      <c r="E84" s="37"/>
      <c r="F84" s="27" t="str">
        <f>E13</f>
        <v>Statutární město Karlovy Vary, Moskevská 21,K.Vary</v>
      </c>
      <c r="G84" s="37"/>
      <c r="H84" s="37"/>
      <c r="I84" s="29" t="s">
        <v>37</v>
      </c>
      <c r="J84" s="33" t="str">
        <f>E19</f>
        <v>Kancelář stavebního inženýrství s.r.o., Dalovice</v>
      </c>
      <c r="K84" s="37"/>
      <c r="L84" s="102"/>
      <c r="S84" s="35"/>
      <c r="T84" s="35"/>
      <c r="U84" s="35"/>
      <c r="V84" s="35"/>
      <c r="W84" s="35"/>
      <c r="X84" s="35"/>
      <c r="Y84" s="35"/>
      <c r="Z84" s="35"/>
      <c r="AA84" s="35"/>
      <c r="AB84" s="35"/>
      <c r="AC84" s="35"/>
      <c r="AD84" s="35"/>
      <c r="AE84" s="35"/>
    </row>
    <row r="85" spans="1:65" s="2" customFormat="1" ht="15.2" customHeight="1">
      <c r="A85" s="35"/>
      <c r="B85" s="36"/>
      <c r="C85" s="29" t="s">
        <v>35</v>
      </c>
      <c r="D85" s="37"/>
      <c r="E85" s="37"/>
      <c r="F85" s="27" t="str">
        <f>IF(E16="","",E16)</f>
        <v>Vyplň údaj</v>
      </c>
      <c r="G85" s="37"/>
      <c r="H85" s="37"/>
      <c r="I85" s="29" t="s">
        <v>40</v>
      </c>
      <c r="J85" s="33" t="str">
        <f>E22</f>
        <v xml:space="preserve"> </v>
      </c>
      <c r="K85" s="37"/>
      <c r="L85" s="102"/>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37"/>
      <c r="J86" s="37"/>
      <c r="K86" s="37"/>
      <c r="L86" s="102"/>
      <c r="S86" s="35"/>
      <c r="T86" s="35"/>
      <c r="U86" s="35"/>
      <c r="V86" s="35"/>
      <c r="W86" s="35"/>
      <c r="X86" s="35"/>
      <c r="Y86" s="35"/>
      <c r="Z86" s="35"/>
      <c r="AA86" s="35"/>
      <c r="AB86" s="35"/>
      <c r="AC86" s="35"/>
      <c r="AD86" s="35"/>
      <c r="AE86" s="35"/>
    </row>
    <row r="87" spans="1:65" s="11" customFormat="1" ht="29.25" customHeight="1">
      <c r="A87" s="144"/>
      <c r="B87" s="145"/>
      <c r="C87" s="146" t="s">
        <v>107</v>
      </c>
      <c r="D87" s="147" t="s">
        <v>63</v>
      </c>
      <c r="E87" s="147" t="s">
        <v>59</v>
      </c>
      <c r="F87" s="147" t="s">
        <v>60</v>
      </c>
      <c r="G87" s="147" t="s">
        <v>108</v>
      </c>
      <c r="H87" s="147" t="s">
        <v>109</v>
      </c>
      <c r="I87" s="147" t="s">
        <v>110</v>
      </c>
      <c r="J87" s="147" t="s">
        <v>89</v>
      </c>
      <c r="K87" s="148" t="s">
        <v>111</v>
      </c>
      <c r="L87" s="149"/>
      <c r="M87" s="69" t="s">
        <v>32</v>
      </c>
      <c r="N87" s="70" t="s">
        <v>48</v>
      </c>
      <c r="O87" s="70" t="s">
        <v>112</v>
      </c>
      <c r="P87" s="70" t="s">
        <v>113</v>
      </c>
      <c r="Q87" s="70" t="s">
        <v>114</v>
      </c>
      <c r="R87" s="70" t="s">
        <v>115</v>
      </c>
      <c r="S87" s="70" t="s">
        <v>116</v>
      </c>
      <c r="T87" s="71" t="s">
        <v>117</v>
      </c>
      <c r="U87" s="144"/>
      <c r="V87" s="144"/>
      <c r="W87" s="144"/>
      <c r="X87" s="144"/>
      <c r="Y87" s="144"/>
      <c r="Z87" s="144"/>
      <c r="AA87" s="144"/>
      <c r="AB87" s="144"/>
      <c r="AC87" s="144"/>
      <c r="AD87" s="144"/>
      <c r="AE87" s="144"/>
    </row>
    <row r="88" spans="1:65" s="2" customFormat="1" ht="22.9" customHeight="1">
      <c r="A88" s="35"/>
      <c r="B88" s="36"/>
      <c r="C88" s="76" t="s">
        <v>118</v>
      </c>
      <c r="D88" s="37"/>
      <c r="E88" s="37"/>
      <c r="F88" s="37"/>
      <c r="G88" s="37"/>
      <c r="H88" s="37"/>
      <c r="I88" s="37"/>
      <c r="J88" s="150">
        <f>BK88</f>
        <v>0</v>
      </c>
      <c r="K88" s="37"/>
      <c r="L88" s="40"/>
      <c r="M88" s="72"/>
      <c r="N88" s="151"/>
      <c r="O88" s="73"/>
      <c r="P88" s="152">
        <f>P89+P252+P301</f>
        <v>0</v>
      </c>
      <c r="Q88" s="73"/>
      <c r="R88" s="152">
        <f>R89+R252+R301</f>
        <v>124.43988838000001</v>
      </c>
      <c r="S88" s="73"/>
      <c r="T88" s="153">
        <f>T89+T252+T301</f>
        <v>200.7701926</v>
      </c>
      <c r="U88" s="35"/>
      <c r="V88" s="35"/>
      <c r="W88" s="35"/>
      <c r="X88" s="35"/>
      <c r="Y88" s="35"/>
      <c r="Z88" s="35"/>
      <c r="AA88" s="35"/>
      <c r="AB88" s="35"/>
      <c r="AC88" s="35"/>
      <c r="AD88" s="35"/>
      <c r="AE88" s="35"/>
      <c r="AT88" s="17" t="s">
        <v>77</v>
      </c>
      <c r="AU88" s="17" t="s">
        <v>90</v>
      </c>
      <c r="BK88" s="154">
        <f>BK89+BK252+BK301</f>
        <v>0</v>
      </c>
    </row>
    <row r="89" spans="1:65" s="12" customFormat="1" ht="25.9" customHeight="1">
      <c r="B89" s="155"/>
      <c r="C89" s="156"/>
      <c r="D89" s="157" t="s">
        <v>77</v>
      </c>
      <c r="E89" s="158" t="s">
        <v>119</v>
      </c>
      <c r="F89" s="158" t="s">
        <v>120</v>
      </c>
      <c r="G89" s="156"/>
      <c r="H89" s="156"/>
      <c r="I89" s="159"/>
      <c r="J89" s="160">
        <f>BK89</f>
        <v>0</v>
      </c>
      <c r="K89" s="156"/>
      <c r="L89" s="161"/>
      <c r="M89" s="162"/>
      <c r="N89" s="163"/>
      <c r="O89" s="163"/>
      <c r="P89" s="164">
        <f>P90+P98+P110+P121+P230+P248</f>
        <v>0</v>
      </c>
      <c r="Q89" s="163"/>
      <c r="R89" s="164">
        <f>R90+R98+R110+R121+R230+R248</f>
        <v>122.28831822000001</v>
      </c>
      <c r="S89" s="163"/>
      <c r="T89" s="165">
        <f>T90+T98+T110+T121+T230+T248</f>
        <v>200.39818400000001</v>
      </c>
      <c r="AR89" s="166" t="s">
        <v>83</v>
      </c>
      <c r="AT89" s="167" t="s">
        <v>77</v>
      </c>
      <c r="AU89" s="167" t="s">
        <v>78</v>
      </c>
      <c r="AY89" s="166" t="s">
        <v>121</v>
      </c>
      <c r="BK89" s="168">
        <f>BK90+BK98+BK110+BK121+BK230+BK248</f>
        <v>0</v>
      </c>
    </row>
    <row r="90" spans="1:65" s="12" customFormat="1" ht="22.9" customHeight="1">
      <c r="B90" s="155"/>
      <c r="C90" s="156"/>
      <c r="D90" s="157" t="s">
        <v>77</v>
      </c>
      <c r="E90" s="169" t="s">
        <v>83</v>
      </c>
      <c r="F90" s="169" t="s">
        <v>122</v>
      </c>
      <c r="G90" s="156"/>
      <c r="H90" s="156"/>
      <c r="I90" s="159"/>
      <c r="J90" s="170">
        <f>BK90</f>
        <v>0</v>
      </c>
      <c r="K90" s="156"/>
      <c r="L90" s="161"/>
      <c r="M90" s="162"/>
      <c r="N90" s="163"/>
      <c r="O90" s="163"/>
      <c r="P90" s="164">
        <f>SUM(P91:P97)</f>
        <v>0</v>
      </c>
      <c r="Q90" s="163"/>
      <c r="R90" s="164">
        <f>SUM(R91:R97)</f>
        <v>0</v>
      </c>
      <c r="S90" s="163"/>
      <c r="T90" s="165">
        <f>SUM(T91:T97)</f>
        <v>126.16868000000001</v>
      </c>
      <c r="AR90" s="166" t="s">
        <v>83</v>
      </c>
      <c r="AT90" s="167" t="s">
        <v>77</v>
      </c>
      <c r="AU90" s="167" t="s">
        <v>83</v>
      </c>
      <c r="AY90" s="166" t="s">
        <v>121</v>
      </c>
      <c r="BK90" s="168">
        <f>SUM(BK91:BK97)</f>
        <v>0</v>
      </c>
    </row>
    <row r="91" spans="1:65" s="2" customFormat="1" ht="16.5" customHeight="1">
      <c r="A91" s="35"/>
      <c r="B91" s="36"/>
      <c r="C91" s="171" t="s">
        <v>83</v>
      </c>
      <c r="D91" s="171" t="s">
        <v>123</v>
      </c>
      <c r="E91" s="172" t="s">
        <v>124</v>
      </c>
      <c r="F91" s="173" t="s">
        <v>125</v>
      </c>
      <c r="G91" s="174" t="s">
        <v>126</v>
      </c>
      <c r="H91" s="175">
        <v>573.49400000000003</v>
      </c>
      <c r="I91" s="176"/>
      <c r="J91" s="177">
        <f>ROUND(I91*H91,2)</f>
        <v>0</v>
      </c>
      <c r="K91" s="173" t="s">
        <v>127</v>
      </c>
      <c r="L91" s="40"/>
      <c r="M91" s="178" t="s">
        <v>32</v>
      </c>
      <c r="N91" s="179" t="s">
        <v>49</v>
      </c>
      <c r="O91" s="65"/>
      <c r="P91" s="180">
        <f>O91*H91</f>
        <v>0</v>
      </c>
      <c r="Q91" s="180">
        <v>0</v>
      </c>
      <c r="R91" s="180">
        <f>Q91*H91</f>
        <v>0</v>
      </c>
      <c r="S91" s="180">
        <v>0.22</v>
      </c>
      <c r="T91" s="181">
        <f>S91*H91</f>
        <v>126.16868000000001</v>
      </c>
      <c r="U91" s="35"/>
      <c r="V91" s="35"/>
      <c r="W91" s="35"/>
      <c r="X91" s="35"/>
      <c r="Y91" s="35"/>
      <c r="Z91" s="35"/>
      <c r="AA91" s="35"/>
      <c r="AB91" s="35"/>
      <c r="AC91" s="35"/>
      <c r="AD91" s="35"/>
      <c r="AE91" s="35"/>
      <c r="AR91" s="182" t="s">
        <v>128</v>
      </c>
      <c r="AT91" s="182" t="s">
        <v>123</v>
      </c>
      <c r="AU91" s="182" t="s">
        <v>85</v>
      </c>
      <c r="AY91" s="17" t="s">
        <v>121</v>
      </c>
      <c r="BE91" s="183">
        <f>IF(N91="základní",J91,0)</f>
        <v>0</v>
      </c>
      <c r="BF91" s="183">
        <f>IF(N91="snížená",J91,0)</f>
        <v>0</v>
      </c>
      <c r="BG91" s="183">
        <f>IF(N91="zákl. přenesená",J91,0)</f>
        <v>0</v>
      </c>
      <c r="BH91" s="183">
        <f>IF(N91="sníž. přenesená",J91,0)</f>
        <v>0</v>
      </c>
      <c r="BI91" s="183">
        <f>IF(N91="nulová",J91,0)</f>
        <v>0</v>
      </c>
      <c r="BJ91" s="17" t="s">
        <v>83</v>
      </c>
      <c r="BK91" s="183">
        <f>ROUND(I91*H91,2)</f>
        <v>0</v>
      </c>
      <c r="BL91" s="17" t="s">
        <v>128</v>
      </c>
      <c r="BM91" s="182" t="s">
        <v>129</v>
      </c>
    </row>
    <row r="92" spans="1:65" s="2" customFormat="1" ht="19.5">
      <c r="A92" s="35"/>
      <c r="B92" s="36"/>
      <c r="C92" s="37"/>
      <c r="D92" s="184" t="s">
        <v>130</v>
      </c>
      <c r="E92" s="37"/>
      <c r="F92" s="185" t="s">
        <v>131</v>
      </c>
      <c r="G92" s="37"/>
      <c r="H92" s="37"/>
      <c r="I92" s="186"/>
      <c r="J92" s="37"/>
      <c r="K92" s="37"/>
      <c r="L92" s="40"/>
      <c r="M92" s="187"/>
      <c r="N92" s="188"/>
      <c r="O92" s="65"/>
      <c r="P92" s="65"/>
      <c r="Q92" s="65"/>
      <c r="R92" s="65"/>
      <c r="S92" s="65"/>
      <c r="T92" s="66"/>
      <c r="U92" s="35"/>
      <c r="V92" s="35"/>
      <c r="W92" s="35"/>
      <c r="X92" s="35"/>
      <c r="Y92" s="35"/>
      <c r="Z92" s="35"/>
      <c r="AA92" s="35"/>
      <c r="AB92" s="35"/>
      <c r="AC92" s="35"/>
      <c r="AD92" s="35"/>
      <c r="AE92" s="35"/>
      <c r="AT92" s="17" t="s">
        <v>130</v>
      </c>
      <c r="AU92" s="17" t="s">
        <v>85</v>
      </c>
    </row>
    <row r="93" spans="1:65" s="2" customFormat="1" ht="175.5">
      <c r="A93" s="35"/>
      <c r="B93" s="36"/>
      <c r="C93" s="37"/>
      <c r="D93" s="184" t="s">
        <v>132</v>
      </c>
      <c r="E93" s="37"/>
      <c r="F93" s="189" t="s">
        <v>133</v>
      </c>
      <c r="G93" s="37"/>
      <c r="H93" s="37"/>
      <c r="I93" s="186"/>
      <c r="J93" s="37"/>
      <c r="K93" s="37"/>
      <c r="L93" s="40"/>
      <c r="M93" s="187"/>
      <c r="N93" s="188"/>
      <c r="O93" s="65"/>
      <c r="P93" s="65"/>
      <c r="Q93" s="65"/>
      <c r="R93" s="65"/>
      <c r="S93" s="65"/>
      <c r="T93" s="66"/>
      <c r="U93" s="35"/>
      <c r="V93" s="35"/>
      <c r="W93" s="35"/>
      <c r="X93" s="35"/>
      <c r="Y93" s="35"/>
      <c r="Z93" s="35"/>
      <c r="AA93" s="35"/>
      <c r="AB93" s="35"/>
      <c r="AC93" s="35"/>
      <c r="AD93" s="35"/>
      <c r="AE93" s="35"/>
      <c r="AT93" s="17" t="s">
        <v>132</v>
      </c>
      <c r="AU93" s="17" t="s">
        <v>85</v>
      </c>
    </row>
    <row r="94" spans="1:65" s="13" customFormat="1" ht="11.25">
      <c r="B94" s="190"/>
      <c r="C94" s="191"/>
      <c r="D94" s="184" t="s">
        <v>134</v>
      </c>
      <c r="E94" s="192" t="s">
        <v>32</v>
      </c>
      <c r="F94" s="193" t="s">
        <v>135</v>
      </c>
      <c r="G94" s="191"/>
      <c r="H94" s="194">
        <v>138.81</v>
      </c>
      <c r="I94" s="195"/>
      <c r="J94" s="191"/>
      <c r="K94" s="191"/>
      <c r="L94" s="196"/>
      <c r="M94" s="197"/>
      <c r="N94" s="198"/>
      <c r="O94" s="198"/>
      <c r="P94" s="198"/>
      <c r="Q94" s="198"/>
      <c r="R94" s="198"/>
      <c r="S94" s="198"/>
      <c r="T94" s="199"/>
      <c r="AT94" s="200" t="s">
        <v>134</v>
      </c>
      <c r="AU94" s="200" t="s">
        <v>85</v>
      </c>
      <c r="AV94" s="13" t="s">
        <v>85</v>
      </c>
      <c r="AW94" s="13" t="s">
        <v>39</v>
      </c>
      <c r="AX94" s="13" t="s">
        <v>78</v>
      </c>
      <c r="AY94" s="200" t="s">
        <v>121</v>
      </c>
    </row>
    <row r="95" spans="1:65" s="13" customFormat="1" ht="11.25">
      <c r="B95" s="190"/>
      <c r="C95" s="191"/>
      <c r="D95" s="184" t="s">
        <v>134</v>
      </c>
      <c r="E95" s="192" t="s">
        <v>32</v>
      </c>
      <c r="F95" s="193" t="s">
        <v>136</v>
      </c>
      <c r="G95" s="191"/>
      <c r="H95" s="194">
        <v>17.658000000000001</v>
      </c>
      <c r="I95" s="195"/>
      <c r="J95" s="191"/>
      <c r="K95" s="191"/>
      <c r="L95" s="196"/>
      <c r="M95" s="197"/>
      <c r="N95" s="198"/>
      <c r="O95" s="198"/>
      <c r="P95" s="198"/>
      <c r="Q95" s="198"/>
      <c r="R95" s="198"/>
      <c r="S95" s="198"/>
      <c r="T95" s="199"/>
      <c r="AT95" s="200" t="s">
        <v>134</v>
      </c>
      <c r="AU95" s="200" t="s">
        <v>85</v>
      </c>
      <c r="AV95" s="13" t="s">
        <v>85</v>
      </c>
      <c r="AW95" s="13" t="s">
        <v>39</v>
      </c>
      <c r="AX95" s="13" t="s">
        <v>78</v>
      </c>
      <c r="AY95" s="200" t="s">
        <v>121</v>
      </c>
    </row>
    <row r="96" spans="1:65" s="13" customFormat="1" ht="11.25">
      <c r="B96" s="190"/>
      <c r="C96" s="191"/>
      <c r="D96" s="184" t="s">
        <v>134</v>
      </c>
      <c r="E96" s="192" t="s">
        <v>32</v>
      </c>
      <c r="F96" s="193" t="s">
        <v>137</v>
      </c>
      <c r="G96" s="191"/>
      <c r="H96" s="194">
        <v>338.38099999999997</v>
      </c>
      <c r="I96" s="195"/>
      <c r="J96" s="191"/>
      <c r="K96" s="191"/>
      <c r="L96" s="196"/>
      <c r="M96" s="197"/>
      <c r="N96" s="198"/>
      <c r="O96" s="198"/>
      <c r="P96" s="198"/>
      <c r="Q96" s="198"/>
      <c r="R96" s="198"/>
      <c r="S96" s="198"/>
      <c r="T96" s="199"/>
      <c r="AT96" s="200" t="s">
        <v>134</v>
      </c>
      <c r="AU96" s="200" t="s">
        <v>85</v>
      </c>
      <c r="AV96" s="13" t="s">
        <v>85</v>
      </c>
      <c r="AW96" s="13" t="s">
        <v>39</v>
      </c>
      <c r="AX96" s="13" t="s">
        <v>78</v>
      </c>
      <c r="AY96" s="200" t="s">
        <v>121</v>
      </c>
    </row>
    <row r="97" spans="1:65" s="13" customFormat="1" ht="11.25">
      <c r="B97" s="190"/>
      <c r="C97" s="191"/>
      <c r="D97" s="184" t="s">
        <v>134</v>
      </c>
      <c r="E97" s="192" t="s">
        <v>32</v>
      </c>
      <c r="F97" s="193" t="s">
        <v>138</v>
      </c>
      <c r="G97" s="191"/>
      <c r="H97" s="194">
        <v>78.644999999999996</v>
      </c>
      <c r="I97" s="195"/>
      <c r="J97" s="191"/>
      <c r="K97" s="191"/>
      <c r="L97" s="196"/>
      <c r="M97" s="197"/>
      <c r="N97" s="198"/>
      <c r="O97" s="198"/>
      <c r="P97" s="198"/>
      <c r="Q97" s="198"/>
      <c r="R97" s="198"/>
      <c r="S97" s="198"/>
      <c r="T97" s="199"/>
      <c r="AT97" s="200" t="s">
        <v>134</v>
      </c>
      <c r="AU97" s="200" t="s">
        <v>85</v>
      </c>
      <c r="AV97" s="13" t="s">
        <v>85</v>
      </c>
      <c r="AW97" s="13" t="s">
        <v>39</v>
      </c>
      <c r="AX97" s="13" t="s">
        <v>78</v>
      </c>
      <c r="AY97" s="200" t="s">
        <v>121</v>
      </c>
    </row>
    <row r="98" spans="1:65" s="12" customFormat="1" ht="22.9" customHeight="1">
      <c r="B98" s="155"/>
      <c r="C98" s="156"/>
      <c r="D98" s="157" t="s">
        <v>77</v>
      </c>
      <c r="E98" s="169" t="s">
        <v>139</v>
      </c>
      <c r="F98" s="169" t="s">
        <v>140</v>
      </c>
      <c r="G98" s="156"/>
      <c r="H98" s="156"/>
      <c r="I98" s="159"/>
      <c r="J98" s="170">
        <f>BK98</f>
        <v>0</v>
      </c>
      <c r="K98" s="156"/>
      <c r="L98" s="161"/>
      <c r="M98" s="162"/>
      <c r="N98" s="163"/>
      <c r="O98" s="163"/>
      <c r="P98" s="164">
        <f>SUM(P99:P109)</f>
        <v>0</v>
      </c>
      <c r="Q98" s="163"/>
      <c r="R98" s="164">
        <f>SUM(R99:R109)</f>
        <v>60.062026619999997</v>
      </c>
      <c r="S98" s="163"/>
      <c r="T98" s="165">
        <f>SUM(T99:T109)</f>
        <v>0</v>
      </c>
      <c r="AR98" s="166" t="s">
        <v>83</v>
      </c>
      <c r="AT98" s="167" t="s">
        <v>77</v>
      </c>
      <c r="AU98" s="167" t="s">
        <v>83</v>
      </c>
      <c r="AY98" s="166" t="s">
        <v>121</v>
      </c>
      <c r="BK98" s="168">
        <f>SUM(BK99:BK109)</f>
        <v>0</v>
      </c>
    </row>
    <row r="99" spans="1:65" s="2" customFormat="1" ht="16.5" customHeight="1">
      <c r="A99" s="35"/>
      <c r="B99" s="36"/>
      <c r="C99" s="171" t="s">
        <v>85</v>
      </c>
      <c r="D99" s="171" t="s">
        <v>123</v>
      </c>
      <c r="E99" s="172" t="s">
        <v>141</v>
      </c>
      <c r="F99" s="173" t="s">
        <v>142</v>
      </c>
      <c r="G99" s="174" t="s">
        <v>126</v>
      </c>
      <c r="H99" s="175">
        <v>573.49400000000003</v>
      </c>
      <c r="I99" s="176"/>
      <c r="J99" s="177">
        <f>ROUND(I99*H99,2)</f>
        <v>0</v>
      </c>
      <c r="K99" s="173" t="s">
        <v>127</v>
      </c>
      <c r="L99" s="40"/>
      <c r="M99" s="178" t="s">
        <v>32</v>
      </c>
      <c r="N99" s="179" t="s">
        <v>49</v>
      </c>
      <c r="O99" s="65"/>
      <c r="P99" s="180">
        <f>O99*H99</f>
        <v>0</v>
      </c>
      <c r="Q99" s="180">
        <v>2.1000000000000001E-4</v>
      </c>
      <c r="R99" s="180">
        <f>Q99*H99</f>
        <v>0.12043374000000001</v>
      </c>
      <c r="S99" s="180">
        <v>0</v>
      </c>
      <c r="T99" s="181">
        <f>S99*H99</f>
        <v>0</v>
      </c>
      <c r="U99" s="35"/>
      <c r="V99" s="35"/>
      <c r="W99" s="35"/>
      <c r="X99" s="35"/>
      <c r="Y99" s="35"/>
      <c r="Z99" s="35"/>
      <c r="AA99" s="35"/>
      <c r="AB99" s="35"/>
      <c r="AC99" s="35"/>
      <c r="AD99" s="35"/>
      <c r="AE99" s="35"/>
      <c r="AR99" s="182" t="s">
        <v>128</v>
      </c>
      <c r="AT99" s="182" t="s">
        <v>123</v>
      </c>
      <c r="AU99" s="182" t="s">
        <v>85</v>
      </c>
      <c r="AY99" s="17" t="s">
        <v>121</v>
      </c>
      <c r="BE99" s="183">
        <f>IF(N99="základní",J99,0)</f>
        <v>0</v>
      </c>
      <c r="BF99" s="183">
        <f>IF(N99="snížená",J99,0)</f>
        <v>0</v>
      </c>
      <c r="BG99" s="183">
        <f>IF(N99="zákl. přenesená",J99,0)</f>
        <v>0</v>
      </c>
      <c r="BH99" s="183">
        <f>IF(N99="sníž. přenesená",J99,0)</f>
        <v>0</v>
      </c>
      <c r="BI99" s="183">
        <f>IF(N99="nulová",J99,0)</f>
        <v>0</v>
      </c>
      <c r="BJ99" s="17" t="s">
        <v>83</v>
      </c>
      <c r="BK99" s="183">
        <f>ROUND(I99*H99,2)</f>
        <v>0</v>
      </c>
      <c r="BL99" s="17" t="s">
        <v>128</v>
      </c>
      <c r="BM99" s="182" t="s">
        <v>143</v>
      </c>
    </row>
    <row r="100" spans="1:65" s="2" customFormat="1" ht="11.25">
      <c r="A100" s="35"/>
      <c r="B100" s="36"/>
      <c r="C100" s="37"/>
      <c r="D100" s="184" t="s">
        <v>130</v>
      </c>
      <c r="E100" s="37"/>
      <c r="F100" s="185" t="s">
        <v>144</v>
      </c>
      <c r="G100" s="37"/>
      <c r="H100" s="37"/>
      <c r="I100" s="186"/>
      <c r="J100" s="37"/>
      <c r="K100" s="37"/>
      <c r="L100" s="40"/>
      <c r="M100" s="187"/>
      <c r="N100" s="188"/>
      <c r="O100" s="65"/>
      <c r="P100" s="65"/>
      <c r="Q100" s="65"/>
      <c r="R100" s="65"/>
      <c r="S100" s="65"/>
      <c r="T100" s="66"/>
      <c r="U100" s="35"/>
      <c r="V100" s="35"/>
      <c r="W100" s="35"/>
      <c r="X100" s="35"/>
      <c r="Y100" s="35"/>
      <c r="Z100" s="35"/>
      <c r="AA100" s="35"/>
      <c r="AB100" s="35"/>
      <c r="AC100" s="35"/>
      <c r="AD100" s="35"/>
      <c r="AE100" s="35"/>
      <c r="AT100" s="17" t="s">
        <v>130</v>
      </c>
      <c r="AU100" s="17" t="s">
        <v>85</v>
      </c>
    </row>
    <row r="101" spans="1:65" s="14" customFormat="1" ht="11.25">
      <c r="B101" s="201"/>
      <c r="C101" s="202"/>
      <c r="D101" s="184" t="s">
        <v>134</v>
      </c>
      <c r="E101" s="203" t="s">
        <v>32</v>
      </c>
      <c r="F101" s="204" t="s">
        <v>145</v>
      </c>
      <c r="G101" s="202"/>
      <c r="H101" s="203" t="s">
        <v>32</v>
      </c>
      <c r="I101" s="205"/>
      <c r="J101" s="202"/>
      <c r="K101" s="202"/>
      <c r="L101" s="206"/>
      <c r="M101" s="207"/>
      <c r="N101" s="208"/>
      <c r="O101" s="208"/>
      <c r="P101" s="208"/>
      <c r="Q101" s="208"/>
      <c r="R101" s="208"/>
      <c r="S101" s="208"/>
      <c r="T101" s="209"/>
      <c r="AT101" s="210" t="s">
        <v>134</v>
      </c>
      <c r="AU101" s="210" t="s">
        <v>85</v>
      </c>
      <c r="AV101" s="14" t="s">
        <v>83</v>
      </c>
      <c r="AW101" s="14" t="s">
        <v>39</v>
      </c>
      <c r="AX101" s="14" t="s">
        <v>78</v>
      </c>
      <c r="AY101" s="210" t="s">
        <v>121</v>
      </c>
    </row>
    <row r="102" spans="1:65" s="13" customFormat="1" ht="11.25">
      <c r="B102" s="190"/>
      <c r="C102" s="191"/>
      <c r="D102" s="184" t="s">
        <v>134</v>
      </c>
      <c r="E102" s="192" t="s">
        <v>32</v>
      </c>
      <c r="F102" s="193" t="s">
        <v>146</v>
      </c>
      <c r="G102" s="191"/>
      <c r="H102" s="194">
        <v>573.49400000000003</v>
      </c>
      <c r="I102" s="195"/>
      <c r="J102" s="191"/>
      <c r="K102" s="191"/>
      <c r="L102" s="196"/>
      <c r="M102" s="197"/>
      <c r="N102" s="198"/>
      <c r="O102" s="198"/>
      <c r="P102" s="198"/>
      <c r="Q102" s="198"/>
      <c r="R102" s="198"/>
      <c r="S102" s="198"/>
      <c r="T102" s="199"/>
      <c r="AT102" s="200" t="s">
        <v>134</v>
      </c>
      <c r="AU102" s="200" t="s">
        <v>85</v>
      </c>
      <c r="AV102" s="13" t="s">
        <v>85</v>
      </c>
      <c r="AW102" s="13" t="s">
        <v>39</v>
      </c>
      <c r="AX102" s="13" t="s">
        <v>78</v>
      </c>
      <c r="AY102" s="200" t="s">
        <v>121</v>
      </c>
    </row>
    <row r="103" spans="1:65" s="2" customFormat="1" ht="16.5" customHeight="1">
      <c r="A103" s="35"/>
      <c r="B103" s="36"/>
      <c r="C103" s="171" t="s">
        <v>147</v>
      </c>
      <c r="D103" s="171" t="s">
        <v>123</v>
      </c>
      <c r="E103" s="172" t="s">
        <v>148</v>
      </c>
      <c r="F103" s="173" t="s">
        <v>149</v>
      </c>
      <c r="G103" s="174" t="s">
        <v>126</v>
      </c>
      <c r="H103" s="175">
        <v>573.49400000000003</v>
      </c>
      <c r="I103" s="176"/>
      <c r="J103" s="177">
        <f>ROUND(I103*H103,2)</f>
        <v>0</v>
      </c>
      <c r="K103" s="173" t="s">
        <v>127</v>
      </c>
      <c r="L103" s="40"/>
      <c r="M103" s="178" t="s">
        <v>32</v>
      </c>
      <c r="N103" s="179" t="s">
        <v>49</v>
      </c>
      <c r="O103" s="65"/>
      <c r="P103" s="180">
        <f>O103*H103</f>
        <v>0</v>
      </c>
      <c r="Q103" s="180">
        <v>9.7919999999999993E-2</v>
      </c>
      <c r="R103" s="180">
        <f>Q103*H103</f>
        <v>56.156532479999996</v>
      </c>
      <c r="S103" s="180">
        <v>0</v>
      </c>
      <c r="T103" s="181">
        <f>S103*H103</f>
        <v>0</v>
      </c>
      <c r="U103" s="35"/>
      <c r="V103" s="35"/>
      <c r="W103" s="35"/>
      <c r="X103" s="35"/>
      <c r="Y103" s="35"/>
      <c r="Z103" s="35"/>
      <c r="AA103" s="35"/>
      <c r="AB103" s="35"/>
      <c r="AC103" s="35"/>
      <c r="AD103" s="35"/>
      <c r="AE103" s="35"/>
      <c r="AR103" s="182" t="s">
        <v>128</v>
      </c>
      <c r="AT103" s="182" t="s">
        <v>123</v>
      </c>
      <c r="AU103" s="182" t="s">
        <v>85</v>
      </c>
      <c r="AY103" s="17" t="s">
        <v>121</v>
      </c>
      <c r="BE103" s="183">
        <f>IF(N103="základní",J103,0)</f>
        <v>0</v>
      </c>
      <c r="BF103" s="183">
        <f>IF(N103="snížená",J103,0)</f>
        <v>0</v>
      </c>
      <c r="BG103" s="183">
        <f>IF(N103="zákl. přenesená",J103,0)</f>
        <v>0</v>
      </c>
      <c r="BH103" s="183">
        <f>IF(N103="sníž. přenesená",J103,0)</f>
        <v>0</v>
      </c>
      <c r="BI103" s="183">
        <f>IF(N103="nulová",J103,0)</f>
        <v>0</v>
      </c>
      <c r="BJ103" s="17" t="s">
        <v>83</v>
      </c>
      <c r="BK103" s="183">
        <f>ROUND(I103*H103,2)</f>
        <v>0</v>
      </c>
      <c r="BL103" s="17" t="s">
        <v>128</v>
      </c>
      <c r="BM103" s="182" t="s">
        <v>150</v>
      </c>
    </row>
    <row r="104" spans="1:65" s="2" customFormat="1" ht="11.25">
      <c r="A104" s="35"/>
      <c r="B104" s="36"/>
      <c r="C104" s="37"/>
      <c r="D104" s="184" t="s">
        <v>130</v>
      </c>
      <c r="E104" s="37"/>
      <c r="F104" s="185" t="s">
        <v>151</v>
      </c>
      <c r="G104" s="37"/>
      <c r="H104" s="37"/>
      <c r="I104" s="186"/>
      <c r="J104" s="37"/>
      <c r="K104" s="37"/>
      <c r="L104" s="40"/>
      <c r="M104" s="187"/>
      <c r="N104" s="188"/>
      <c r="O104" s="65"/>
      <c r="P104" s="65"/>
      <c r="Q104" s="65"/>
      <c r="R104" s="65"/>
      <c r="S104" s="65"/>
      <c r="T104" s="66"/>
      <c r="U104" s="35"/>
      <c r="V104" s="35"/>
      <c r="W104" s="35"/>
      <c r="X104" s="35"/>
      <c r="Y104" s="35"/>
      <c r="Z104" s="35"/>
      <c r="AA104" s="35"/>
      <c r="AB104" s="35"/>
      <c r="AC104" s="35"/>
      <c r="AD104" s="35"/>
      <c r="AE104" s="35"/>
      <c r="AT104" s="17" t="s">
        <v>130</v>
      </c>
      <c r="AU104" s="17" t="s">
        <v>85</v>
      </c>
    </row>
    <row r="105" spans="1:65" s="2" customFormat="1" ht="78">
      <c r="A105" s="35"/>
      <c r="B105" s="36"/>
      <c r="C105" s="37"/>
      <c r="D105" s="184" t="s">
        <v>132</v>
      </c>
      <c r="E105" s="37"/>
      <c r="F105" s="189" t="s">
        <v>152</v>
      </c>
      <c r="G105" s="37"/>
      <c r="H105" s="37"/>
      <c r="I105" s="186"/>
      <c r="J105" s="37"/>
      <c r="K105" s="37"/>
      <c r="L105" s="40"/>
      <c r="M105" s="187"/>
      <c r="N105" s="188"/>
      <c r="O105" s="65"/>
      <c r="P105" s="65"/>
      <c r="Q105" s="65"/>
      <c r="R105" s="65"/>
      <c r="S105" s="65"/>
      <c r="T105" s="66"/>
      <c r="U105" s="35"/>
      <c r="V105" s="35"/>
      <c r="W105" s="35"/>
      <c r="X105" s="35"/>
      <c r="Y105" s="35"/>
      <c r="Z105" s="35"/>
      <c r="AA105" s="35"/>
      <c r="AB105" s="35"/>
      <c r="AC105" s="35"/>
      <c r="AD105" s="35"/>
      <c r="AE105" s="35"/>
      <c r="AT105" s="17" t="s">
        <v>132</v>
      </c>
      <c r="AU105" s="17" t="s">
        <v>85</v>
      </c>
    </row>
    <row r="106" spans="1:65" s="14" customFormat="1" ht="11.25">
      <c r="B106" s="201"/>
      <c r="C106" s="202"/>
      <c r="D106" s="184" t="s">
        <v>134</v>
      </c>
      <c r="E106" s="203" t="s">
        <v>32</v>
      </c>
      <c r="F106" s="204" t="s">
        <v>153</v>
      </c>
      <c r="G106" s="202"/>
      <c r="H106" s="203" t="s">
        <v>32</v>
      </c>
      <c r="I106" s="205"/>
      <c r="J106" s="202"/>
      <c r="K106" s="202"/>
      <c r="L106" s="206"/>
      <c r="M106" s="207"/>
      <c r="N106" s="208"/>
      <c r="O106" s="208"/>
      <c r="P106" s="208"/>
      <c r="Q106" s="208"/>
      <c r="R106" s="208"/>
      <c r="S106" s="208"/>
      <c r="T106" s="209"/>
      <c r="AT106" s="210" t="s">
        <v>134</v>
      </c>
      <c r="AU106" s="210" t="s">
        <v>85</v>
      </c>
      <c r="AV106" s="14" t="s">
        <v>83</v>
      </c>
      <c r="AW106" s="14" t="s">
        <v>39</v>
      </c>
      <c r="AX106" s="14" t="s">
        <v>78</v>
      </c>
      <c r="AY106" s="210" t="s">
        <v>121</v>
      </c>
    </row>
    <row r="107" spans="1:65" s="13" customFormat="1" ht="11.25">
      <c r="B107" s="190"/>
      <c r="C107" s="191"/>
      <c r="D107" s="184" t="s">
        <v>134</v>
      </c>
      <c r="E107" s="192" t="s">
        <v>32</v>
      </c>
      <c r="F107" s="193" t="s">
        <v>146</v>
      </c>
      <c r="G107" s="191"/>
      <c r="H107" s="194">
        <v>573.49400000000003</v>
      </c>
      <c r="I107" s="195"/>
      <c r="J107" s="191"/>
      <c r="K107" s="191"/>
      <c r="L107" s="196"/>
      <c r="M107" s="197"/>
      <c r="N107" s="198"/>
      <c r="O107" s="198"/>
      <c r="P107" s="198"/>
      <c r="Q107" s="198"/>
      <c r="R107" s="198"/>
      <c r="S107" s="198"/>
      <c r="T107" s="199"/>
      <c r="AT107" s="200" t="s">
        <v>134</v>
      </c>
      <c r="AU107" s="200" t="s">
        <v>85</v>
      </c>
      <c r="AV107" s="13" t="s">
        <v>85</v>
      </c>
      <c r="AW107" s="13" t="s">
        <v>39</v>
      </c>
      <c r="AX107" s="13" t="s">
        <v>78</v>
      </c>
      <c r="AY107" s="200" t="s">
        <v>121</v>
      </c>
    </row>
    <row r="108" spans="1:65" s="2" customFormat="1" ht="16.5" customHeight="1">
      <c r="A108" s="35"/>
      <c r="B108" s="36"/>
      <c r="C108" s="171" t="s">
        <v>128</v>
      </c>
      <c r="D108" s="171" t="s">
        <v>123</v>
      </c>
      <c r="E108" s="172" t="s">
        <v>154</v>
      </c>
      <c r="F108" s="173" t="s">
        <v>155</v>
      </c>
      <c r="G108" s="174" t="s">
        <v>126</v>
      </c>
      <c r="H108" s="175">
        <v>573.49400000000003</v>
      </c>
      <c r="I108" s="176"/>
      <c r="J108" s="177">
        <f>ROUND(I108*H108,2)</f>
        <v>0</v>
      </c>
      <c r="K108" s="173" t="s">
        <v>127</v>
      </c>
      <c r="L108" s="40"/>
      <c r="M108" s="178" t="s">
        <v>32</v>
      </c>
      <c r="N108" s="179" t="s">
        <v>49</v>
      </c>
      <c r="O108" s="65"/>
      <c r="P108" s="180">
        <f>O108*H108</f>
        <v>0</v>
      </c>
      <c r="Q108" s="180">
        <v>6.6E-3</v>
      </c>
      <c r="R108" s="180">
        <f>Q108*H108</f>
        <v>3.7850604000000003</v>
      </c>
      <c r="S108" s="180">
        <v>0</v>
      </c>
      <c r="T108" s="181">
        <f>S108*H108</f>
        <v>0</v>
      </c>
      <c r="U108" s="35"/>
      <c r="V108" s="35"/>
      <c r="W108" s="35"/>
      <c r="X108" s="35"/>
      <c r="Y108" s="35"/>
      <c r="Z108" s="35"/>
      <c r="AA108" s="35"/>
      <c r="AB108" s="35"/>
      <c r="AC108" s="35"/>
      <c r="AD108" s="35"/>
      <c r="AE108" s="35"/>
      <c r="AR108" s="182" t="s">
        <v>128</v>
      </c>
      <c r="AT108" s="182" t="s">
        <v>123</v>
      </c>
      <c r="AU108" s="182" t="s">
        <v>85</v>
      </c>
      <c r="AY108" s="17" t="s">
        <v>121</v>
      </c>
      <c r="BE108" s="183">
        <f>IF(N108="základní",J108,0)</f>
        <v>0</v>
      </c>
      <c r="BF108" s="183">
        <f>IF(N108="snížená",J108,0)</f>
        <v>0</v>
      </c>
      <c r="BG108" s="183">
        <f>IF(N108="zákl. přenesená",J108,0)</f>
        <v>0</v>
      </c>
      <c r="BH108" s="183">
        <f>IF(N108="sníž. přenesená",J108,0)</f>
        <v>0</v>
      </c>
      <c r="BI108" s="183">
        <f>IF(N108="nulová",J108,0)</f>
        <v>0</v>
      </c>
      <c r="BJ108" s="17" t="s">
        <v>83</v>
      </c>
      <c r="BK108" s="183">
        <f>ROUND(I108*H108,2)</f>
        <v>0</v>
      </c>
      <c r="BL108" s="17" t="s">
        <v>128</v>
      </c>
      <c r="BM108" s="182" t="s">
        <v>156</v>
      </c>
    </row>
    <row r="109" spans="1:65" s="2" customFormat="1" ht="19.5">
      <c r="A109" s="35"/>
      <c r="B109" s="36"/>
      <c r="C109" s="37"/>
      <c r="D109" s="184" t="s">
        <v>130</v>
      </c>
      <c r="E109" s="37"/>
      <c r="F109" s="185" t="s">
        <v>157</v>
      </c>
      <c r="G109" s="37"/>
      <c r="H109" s="37"/>
      <c r="I109" s="186"/>
      <c r="J109" s="37"/>
      <c r="K109" s="37"/>
      <c r="L109" s="40"/>
      <c r="M109" s="187"/>
      <c r="N109" s="188"/>
      <c r="O109" s="65"/>
      <c r="P109" s="65"/>
      <c r="Q109" s="65"/>
      <c r="R109" s="65"/>
      <c r="S109" s="65"/>
      <c r="T109" s="66"/>
      <c r="U109" s="35"/>
      <c r="V109" s="35"/>
      <c r="W109" s="35"/>
      <c r="X109" s="35"/>
      <c r="Y109" s="35"/>
      <c r="Z109" s="35"/>
      <c r="AA109" s="35"/>
      <c r="AB109" s="35"/>
      <c r="AC109" s="35"/>
      <c r="AD109" s="35"/>
      <c r="AE109" s="35"/>
      <c r="AT109" s="17" t="s">
        <v>130</v>
      </c>
      <c r="AU109" s="17" t="s">
        <v>85</v>
      </c>
    </row>
    <row r="110" spans="1:65" s="12" customFormat="1" ht="22.9" customHeight="1">
      <c r="B110" s="155"/>
      <c r="C110" s="156"/>
      <c r="D110" s="157" t="s">
        <v>77</v>
      </c>
      <c r="E110" s="169" t="s">
        <v>158</v>
      </c>
      <c r="F110" s="169" t="s">
        <v>159</v>
      </c>
      <c r="G110" s="156"/>
      <c r="H110" s="156"/>
      <c r="I110" s="159"/>
      <c r="J110" s="170">
        <f>BK110</f>
        <v>0</v>
      </c>
      <c r="K110" s="156"/>
      <c r="L110" s="161"/>
      <c r="M110" s="162"/>
      <c r="N110" s="163"/>
      <c r="O110" s="163"/>
      <c r="P110" s="164">
        <f>SUM(P111:P120)</f>
        <v>0</v>
      </c>
      <c r="Q110" s="163"/>
      <c r="R110" s="164">
        <f>SUM(R111:R120)</f>
        <v>8.7675000000000003E-2</v>
      </c>
      <c r="S110" s="163"/>
      <c r="T110" s="165">
        <f>SUM(T111:T120)</f>
        <v>0</v>
      </c>
      <c r="AR110" s="166" t="s">
        <v>83</v>
      </c>
      <c r="AT110" s="167" t="s">
        <v>77</v>
      </c>
      <c r="AU110" s="167" t="s">
        <v>83</v>
      </c>
      <c r="AY110" s="166" t="s">
        <v>121</v>
      </c>
      <c r="BK110" s="168">
        <f>SUM(BK111:BK120)</f>
        <v>0</v>
      </c>
    </row>
    <row r="111" spans="1:65" s="2" customFormat="1" ht="16.5" customHeight="1">
      <c r="A111" s="35"/>
      <c r="B111" s="36"/>
      <c r="C111" s="171" t="s">
        <v>139</v>
      </c>
      <c r="D111" s="171" t="s">
        <v>123</v>
      </c>
      <c r="E111" s="172" t="s">
        <v>160</v>
      </c>
      <c r="F111" s="173" t="s">
        <v>161</v>
      </c>
      <c r="G111" s="174" t="s">
        <v>162</v>
      </c>
      <c r="H111" s="175">
        <v>167</v>
      </c>
      <c r="I111" s="176"/>
      <c r="J111" s="177">
        <f>ROUND(I111*H111,2)</f>
        <v>0</v>
      </c>
      <c r="K111" s="173" t="s">
        <v>127</v>
      </c>
      <c r="L111" s="40"/>
      <c r="M111" s="178" t="s">
        <v>32</v>
      </c>
      <c r="N111" s="179" t="s">
        <v>49</v>
      </c>
      <c r="O111" s="65"/>
      <c r="P111" s="180">
        <f>O111*H111</f>
        <v>0</v>
      </c>
      <c r="Q111" s="180">
        <v>0</v>
      </c>
      <c r="R111" s="180">
        <f>Q111*H111</f>
        <v>0</v>
      </c>
      <c r="S111" s="180">
        <v>0</v>
      </c>
      <c r="T111" s="181">
        <f>S111*H111</f>
        <v>0</v>
      </c>
      <c r="U111" s="35"/>
      <c r="V111" s="35"/>
      <c r="W111" s="35"/>
      <c r="X111" s="35"/>
      <c r="Y111" s="35"/>
      <c r="Z111" s="35"/>
      <c r="AA111" s="35"/>
      <c r="AB111" s="35"/>
      <c r="AC111" s="35"/>
      <c r="AD111" s="35"/>
      <c r="AE111" s="35"/>
      <c r="AR111" s="182" t="s">
        <v>128</v>
      </c>
      <c r="AT111" s="182" t="s">
        <v>123</v>
      </c>
      <c r="AU111" s="182" t="s">
        <v>85</v>
      </c>
      <c r="AY111" s="17" t="s">
        <v>121</v>
      </c>
      <c r="BE111" s="183">
        <f>IF(N111="základní",J111,0)</f>
        <v>0</v>
      </c>
      <c r="BF111" s="183">
        <f>IF(N111="snížená",J111,0)</f>
        <v>0</v>
      </c>
      <c r="BG111" s="183">
        <f>IF(N111="zákl. přenesená",J111,0)</f>
        <v>0</v>
      </c>
      <c r="BH111" s="183">
        <f>IF(N111="sníž. přenesená",J111,0)</f>
        <v>0</v>
      </c>
      <c r="BI111" s="183">
        <f>IF(N111="nulová",J111,0)</f>
        <v>0</v>
      </c>
      <c r="BJ111" s="17" t="s">
        <v>83</v>
      </c>
      <c r="BK111" s="183">
        <f>ROUND(I111*H111,2)</f>
        <v>0</v>
      </c>
      <c r="BL111" s="17" t="s">
        <v>128</v>
      </c>
      <c r="BM111" s="182" t="s">
        <v>163</v>
      </c>
    </row>
    <row r="112" spans="1:65" s="2" customFormat="1" ht="11.25">
      <c r="A112" s="35"/>
      <c r="B112" s="36"/>
      <c r="C112" s="37"/>
      <c r="D112" s="184" t="s">
        <v>130</v>
      </c>
      <c r="E112" s="37"/>
      <c r="F112" s="185" t="s">
        <v>164</v>
      </c>
      <c r="G112" s="37"/>
      <c r="H112" s="37"/>
      <c r="I112" s="186"/>
      <c r="J112" s="37"/>
      <c r="K112" s="37"/>
      <c r="L112" s="40"/>
      <c r="M112" s="187"/>
      <c r="N112" s="188"/>
      <c r="O112" s="65"/>
      <c r="P112" s="65"/>
      <c r="Q112" s="65"/>
      <c r="R112" s="65"/>
      <c r="S112" s="65"/>
      <c r="T112" s="66"/>
      <c r="U112" s="35"/>
      <c r="V112" s="35"/>
      <c r="W112" s="35"/>
      <c r="X112" s="35"/>
      <c r="Y112" s="35"/>
      <c r="Z112" s="35"/>
      <c r="AA112" s="35"/>
      <c r="AB112" s="35"/>
      <c r="AC112" s="35"/>
      <c r="AD112" s="35"/>
      <c r="AE112" s="35"/>
      <c r="AT112" s="17" t="s">
        <v>130</v>
      </c>
      <c r="AU112" s="17" t="s">
        <v>85</v>
      </c>
    </row>
    <row r="113" spans="1:65" s="2" customFormat="1" ht="39">
      <c r="A113" s="35"/>
      <c r="B113" s="36"/>
      <c r="C113" s="37"/>
      <c r="D113" s="184" t="s">
        <v>132</v>
      </c>
      <c r="E113" s="37"/>
      <c r="F113" s="189" t="s">
        <v>165</v>
      </c>
      <c r="G113" s="37"/>
      <c r="H113" s="37"/>
      <c r="I113" s="186"/>
      <c r="J113" s="37"/>
      <c r="K113" s="37"/>
      <c r="L113" s="40"/>
      <c r="M113" s="187"/>
      <c r="N113" s="188"/>
      <c r="O113" s="65"/>
      <c r="P113" s="65"/>
      <c r="Q113" s="65"/>
      <c r="R113" s="65"/>
      <c r="S113" s="65"/>
      <c r="T113" s="66"/>
      <c r="U113" s="35"/>
      <c r="V113" s="35"/>
      <c r="W113" s="35"/>
      <c r="X113" s="35"/>
      <c r="Y113" s="35"/>
      <c r="Z113" s="35"/>
      <c r="AA113" s="35"/>
      <c r="AB113" s="35"/>
      <c r="AC113" s="35"/>
      <c r="AD113" s="35"/>
      <c r="AE113" s="35"/>
      <c r="AT113" s="17" t="s">
        <v>132</v>
      </c>
      <c r="AU113" s="17" t="s">
        <v>85</v>
      </c>
    </row>
    <row r="114" spans="1:65" s="2" customFormat="1" ht="16.5" customHeight="1">
      <c r="A114" s="35"/>
      <c r="B114" s="36"/>
      <c r="C114" s="211" t="s">
        <v>158</v>
      </c>
      <c r="D114" s="211" t="s">
        <v>166</v>
      </c>
      <c r="E114" s="212" t="s">
        <v>167</v>
      </c>
      <c r="F114" s="213" t="s">
        <v>168</v>
      </c>
      <c r="G114" s="214" t="s">
        <v>162</v>
      </c>
      <c r="H114" s="215">
        <v>175.35</v>
      </c>
      <c r="I114" s="216"/>
      <c r="J114" s="217">
        <f>ROUND(I114*H114,2)</f>
        <v>0</v>
      </c>
      <c r="K114" s="213" t="s">
        <v>32</v>
      </c>
      <c r="L114" s="218"/>
      <c r="M114" s="219" t="s">
        <v>32</v>
      </c>
      <c r="N114" s="220" t="s">
        <v>49</v>
      </c>
      <c r="O114" s="65"/>
      <c r="P114" s="180">
        <f>O114*H114</f>
        <v>0</v>
      </c>
      <c r="Q114" s="180">
        <v>5.0000000000000001E-4</v>
      </c>
      <c r="R114" s="180">
        <f>Q114*H114</f>
        <v>8.7675000000000003E-2</v>
      </c>
      <c r="S114" s="180">
        <v>0</v>
      </c>
      <c r="T114" s="181">
        <f>S114*H114</f>
        <v>0</v>
      </c>
      <c r="U114" s="35"/>
      <c r="V114" s="35"/>
      <c r="W114" s="35"/>
      <c r="X114" s="35"/>
      <c r="Y114" s="35"/>
      <c r="Z114" s="35"/>
      <c r="AA114" s="35"/>
      <c r="AB114" s="35"/>
      <c r="AC114" s="35"/>
      <c r="AD114" s="35"/>
      <c r="AE114" s="35"/>
      <c r="AR114" s="182" t="s">
        <v>169</v>
      </c>
      <c r="AT114" s="182" t="s">
        <v>166</v>
      </c>
      <c r="AU114" s="182" t="s">
        <v>85</v>
      </c>
      <c r="AY114" s="17" t="s">
        <v>121</v>
      </c>
      <c r="BE114" s="183">
        <f>IF(N114="základní",J114,0)</f>
        <v>0</v>
      </c>
      <c r="BF114" s="183">
        <f>IF(N114="snížená",J114,0)</f>
        <v>0</v>
      </c>
      <c r="BG114" s="183">
        <f>IF(N114="zákl. přenesená",J114,0)</f>
        <v>0</v>
      </c>
      <c r="BH114" s="183">
        <f>IF(N114="sníž. přenesená",J114,0)</f>
        <v>0</v>
      </c>
      <c r="BI114" s="183">
        <f>IF(N114="nulová",J114,0)</f>
        <v>0</v>
      </c>
      <c r="BJ114" s="17" t="s">
        <v>83</v>
      </c>
      <c r="BK114" s="183">
        <f>ROUND(I114*H114,2)</f>
        <v>0</v>
      </c>
      <c r="BL114" s="17" t="s">
        <v>128</v>
      </c>
      <c r="BM114" s="182" t="s">
        <v>170</v>
      </c>
    </row>
    <row r="115" spans="1:65" s="2" customFormat="1" ht="11.25">
      <c r="A115" s="35"/>
      <c r="B115" s="36"/>
      <c r="C115" s="37"/>
      <c r="D115" s="184" t="s">
        <v>130</v>
      </c>
      <c r="E115" s="37"/>
      <c r="F115" s="185" t="s">
        <v>171</v>
      </c>
      <c r="G115" s="37"/>
      <c r="H115" s="37"/>
      <c r="I115" s="186"/>
      <c r="J115" s="37"/>
      <c r="K115" s="37"/>
      <c r="L115" s="40"/>
      <c r="M115" s="187"/>
      <c r="N115" s="188"/>
      <c r="O115" s="65"/>
      <c r="P115" s="65"/>
      <c r="Q115" s="65"/>
      <c r="R115" s="65"/>
      <c r="S115" s="65"/>
      <c r="T115" s="66"/>
      <c r="U115" s="35"/>
      <c r="V115" s="35"/>
      <c r="W115" s="35"/>
      <c r="X115" s="35"/>
      <c r="Y115" s="35"/>
      <c r="Z115" s="35"/>
      <c r="AA115" s="35"/>
      <c r="AB115" s="35"/>
      <c r="AC115" s="35"/>
      <c r="AD115" s="35"/>
      <c r="AE115" s="35"/>
      <c r="AT115" s="17" t="s">
        <v>130</v>
      </c>
      <c r="AU115" s="17" t="s">
        <v>85</v>
      </c>
    </row>
    <row r="116" spans="1:65" s="13" customFormat="1" ht="11.25">
      <c r="B116" s="190"/>
      <c r="C116" s="191"/>
      <c r="D116" s="184" t="s">
        <v>134</v>
      </c>
      <c r="E116" s="191"/>
      <c r="F116" s="193" t="s">
        <v>172</v>
      </c>
      <c r="G116" s="191"/>
      <c r="H116" s="194">
        <v>175.35</v>
      </c>
      <c r="I116" s="195"/>
      <c r="J116" s="191"/>
      <c r="K116" s="191"/>
      <c r="L116" s="196"/>
      <c r="M116" s="197"/>
      <c r="N116" s="198"/>
      <c r="O116" s="198"/>
      <c r="P116" s="198"/>
      <c r="Q116" s="198"/>
      <c r="R116" s="198"/>
      <c r="S116" s="198"/>
      <c r="T116" s="199"/>
      <c r="AT116" s="200" t="s">
        <v>134</v>
      </c>
      <c r="AU116" s="200" t="s">
        <v>85</v>
      </c>
      <c r="AV116" s="13" t="s">
        <v>85</v>
      </c>
      <c r="AW116" s="13" t="s">
        <v>4</v>
      </c>
      <c r="AX116" s="13" t="s">
        <v>83</v>
      </c>
      <c r="AY116" s="200" t="s">
        <v>121</v>
      </c>
    </row>
    <row r="117" spans="1:65" s="2" customFormat="1" ht="16.5" customHeight="1">
      <c r="A117" s="35"/>
      <c r="B117" s="36"/>
      <c r="C117" s="171" t="s">
        <v>173</v>
      </c>
      <c r="D117" s="171" t="s">
        <v>123</v>
      </c>
      <c r="E117" s="172" t="s">
        <v>174</v>
      </c>
      <c r="F117" s="173" t="s">
        <v>175</v>
      </c>
      <c r="G117" s="174" t="s">
        <v>126</v>
      </c>
      <c r="H117" s="175">
        <v>56.24</v>
      </c>
      <c r="I117" s="176"/>
      <c r="J117" s="177">
        <f>ROUND(I117*H117,2)</f>
        <v>0</v>
      </c>
      <c r="K117" s="173" t="s">
        <v>127</v>
      </c>
      <c r="L117" s="40"/>
      <c r="M117" s="178" t="s">
        <v>32</v>
      </c>
      <c r="N117" s="179" t="s">
        <v>49</v>
      </c>
      <c r="O117" s="65"/>
      <c r="P117" s="180">
        <f>O117*H117</f>
        <v>0</v>
      </c>
      <c r="Q117" s="180">
        <v>0</v>
      </c>
      <c r="R117" s="180">
        <f>Q117*H117</f>
        <v>0</v>
      </c>
      <c r="S117" s="180">
        <v>0</v>
      </c>
      <c r="T117" s="181">
        <f>S117*H117</f>
        <v>0</v>
      </c>
      <c r="U117" s="35"/>
      <c r="V117" s="35"/>
      <c r="W117" s="35"/>
      <c r="X117" s="35"/>
      <c r="Y117" s="35"/>
      <c r="Z117" s="35"/>
      <c r="AA117" s="35"/>
      <c r="AB117" s="35"/>
      <c r="AC117" s="35"/>
      <c r="AD117" s="35"/>
      <c r="AE117" s="35"/>
      <c r="AR117" s="182" t="s">
        <v>128</v>
      </c>
      <c r="AT117" s="182" t="s">
        <v>123</v>
      </c>
      <c r="AU117" s="182" t="s">
        <v>85</v>
      </c>
      <c r="AY117" s="17" t="s">
        <v>121</v>
      </c>
      <c r="BE117" s="183">
        <f>IF(N117="základní",J117,0)</f>
        <v>0</v>
      </c>
      <c r="BF117" s="183">
        <f>IF(N117="snížená",J117,0)</f>
        <v>0</v>
      </c>
      <c r="BG117" s="183">
        <f>IF(N117="zákl. přenesená",J117,0)</f>
        <v>0</v>
      </c>
      <c r="BH117" s="183">
        <f>IF(N117="sníž. přenesená",J117,0)</f>
        <v>0</v>
      </c>
      <c r="BI117" s="183">
        <f>IF(N117="nulová",J117,0)</f>
        <v>0</v>
      </c>
      <c r="BJ117" s="17" t="s">
        <v>83</v>
      </c>
      <c r="BK117" s="183">
        <f>ROUND(I117*H117,2)</f>
        <v>0</v>
      </c>
      <c r="BL117" s="17" t="s">
        <v>128</v>
      </c>
      <c r="BM117" s="182" t="s">
        <v>176</v>
      </c>
    </row>
    <row r="118" spans="1:65" s="2" customFormat="1" ht="11.25">
      <c r="A118" s="35"/>
      <c r="B118" s="36"/>
      <c r="C118" s="37"/>
      <c r="D118" s="184" t="s">
        <v>130</v>
      </c>
      <c r="E118" s="37"/>
      <c r="F118" s="185" t="s">
        <v>177</v>
      </c>
      <c r="G118" s="37"/>
      <c r="H118" s="37"/>
      <c r="I118" s="186"/>
      <c r="J118" s="37"/>
      <c r="K118" s="37"/>
      <c r="L118" s="40"/>
      <c r="M118" s="187"/>
      <c r="N118" s="188"/>
      <c r="O118" s="65"/>
      <c r="P118" s="65"/>
      <c r="Q118" s="65"/>
      <c r="R118" s="65"/>
      <c r="S118" s="65"/>
      <c r="T118" s="66"/>
      <c r="U118" s="35"/>
      <c r="V118" s="35"/>
      <c r="W118" s="35"/>
      <c r="X118" s="35"/>
      <c r="Y118" s="35"/>
      <c r="Z118" s="35"/>
      <c r="AA118" s="35"/>
      <c r="AB118" s="35"/>
      <c r="AC118" s="35"/>
      <c r="AD118" s="35"/>
      <c r="AE118" s="35"/>
      <c r="AT118" s="17" t="s">
        <v>130</v>
      </c>
      <c r="AU118" s="17" t="s">
        <v>85</v>
      </c>
    </row>
    <row r="119" spans="1:65" s="14" customFormat="1" ht="11.25">
      <c r="B119" s="201"/>
      <c r="C119" s="202"/>
      <c r="D119" s="184" t="s">
        <v>134</v>
      </c>
      <c r="E119" s="203" t="s">
        <v>32</v>
      </c>
      <c r="F119" s="204" t="s">
        <v>178</v>
      </c>
      <c r="G119" s="202"/>
      <c r="H119" s="203" t="s">
        <v>32</v>
      </c>
      <c r="I119" s="205"/>
      <c r="J119" s="202"/>
      <c r="K119" s="202"/>
      <c r="L119" s="206"/>
      <c r="M119" s="207"/>
      <c r="N119" s="208"/>
      <c r="O119" s="208"/>
      <c r="P119" s="208"/>
      <c r="Q119" s="208"/>
      <c r="R119" s="208"/>
      <c r="S119" s="208"/>
      <c r="T119" s="209"/>
      <c r="AT119" s="210" t="s">
        <v>134</v>
      </c>
      <c r="AU119" s="210" t="s">
        <v>85</v>
      </c>
      <c r="AV119" s="14" t="s">
        <v>83</v>
      </c>
      <c r="AW119" s="14" t="s">
        <v>39</v>
      </c>
      <c r="AX119" s="14" t="s">
        <v>78</v>
      </c>
      <c r="AY119" s="210" t="s">
        <v>121</v>
      </c>
    </row>
    <row r="120" spans="1:65" s="13" customFormat="1" ht="11.25">
      <c r="B120" s="190"/>
      <c r="C120" s="191"/>
      <c r="D120" s="184" t="s">
        <v>134</v>
      </c>
      <c r="E120" s="192" t="s">
        <v>32</v>
      </c>
      <c r="F120" s="193" t="s">
        <v>179</v>
      </c>
      <c r="G120" s="191"/>
      <c r="H120" s="194">
        <v>56.24</v>
      </c>
      <c r="I120" s="195"/>
      <c r="J120" s="191"/>
      <c r="K120" s="191"/>
      <c r="L120" s="196"/>
      <c r="M120" s="197"/>
      <c r="N120" s="198"/>
      <c r="O120" s="198"/>
      <c r="P120" s="198"/>
      <c r="Q120" s="198"/>
      <c r="R120" s="198"/>
      <c r="S120" s="198"/>
      <c r="T120" s="199"/>
      <c r="AT120" s="200" t="s">
        <v>134</v>
      </c>
      <c r="AU120" s="200" t="s">
        <v>85</v>
      </c>
      <c r="AV120" s="13" t="s">
        <v>85</v>
      </c>
      <c r="AW120" s="13" t="s">
        <v>39</v>
      </c>
      <c r="AX120" s="13" t="s">
        <v>78</v>
      </c>
      <c r="AY120" s="200" t="s">
        <v>121</v>
      </c>
    </row>
    <row r="121" spans="1:65" s="12" customFormat="1" ht="22.9" customHeight="1">
      <c r="B121" s="155"/>
      <c r="C121" s="156"/>
      <c r="D121" s="157" t="s">
        <v>77</v>
      </c>
      <c r="E121" s="169" t="s">
        <v>180</v>
      </c>
      <c r="F121" s="169" t="s">
        <v>181</v>
      </c>
      <c r="G121" s="156"/>
      <c r="H121" s="156"/>
      <c r="I121" s="159"/>
      <c r="J121" s="170">
        <f>BK121</f>
        <v>0</v>
      </c>
      <c r="K121" s="156"/>
      <c r="L121" s="161"/>
      <c r="M121" s="162"/>
      <c r="N121" s="163"/>
      <c r="O121" s="163"/>
      <c r="P121" s="164">
        <f>SUM(P122:P229)</f>
        <v>0</v>
      </c>
      <c r="Q121" s="163"/>
      <c r="R121" s="164">
        <f>SUM(R122:R229)</f>
        <v>62.138616600000006</v>
      </c>
      <c r="S121" s="163"/>
      <c r="T121" s="165">
        <f>SUM(T122:T229)</f>
        <v>74.229504000000006</v>
      </c>
      <c r="AR121" s="166" t="s">
        <v>83</v>
      </c>
      <c r="AT121" s="167" t="s">
        <v>77</v>
      </c>
      <c r="AU121" s="167" t="s">
        <v>83</v>
      </c>
      <c r="AY121" s="166" t="s">
        <v>121</v>
      </c>
      <c r="BK121" s="168">
        <f>SUM(BK122:BK229)</f>
        <v>0</v>
      </c>
    </row>
    <row r="122" spans="1:65" s="2" customFormat="1" ht="16.5" customHeight="1">
      <c r="A122" s="35"/>
      <c r="B122" s="36"/>
      <c r="C122" s="171" t="s">
        <v>169</v>
      </c>
      <c r="D122" s="171" t="s">
        <v>123</v>
      </c>
      <c r="E122" s="172" t="s">
        <v>182</v>
      </c>
      <c r="F122" s="173" t="s">
        <v>183</v>
      </c>
      <c r="G122" s="174" t="s">
        <v>162</v>
      </c>
      <c r="H122" s="175">
        <v>76</v>
      </c>
      <c r="I122" s="176"/>
      <c r="J122" s="177">
        <f>ROUND(I122*H122,2)</f>
        <v>0</v>
      </c>
      <c r="K122" s="173" t="s">
        <v>127</v>
      </c>
      <c r="L122" s="40"/>
      <c r="M122" s="178" t="s">
        <v>32</v>
      </c>
      <c r="N122" s="179" t="s">
        <v>49</v>
      </c>
      <c r="O122" s="65"/>
      <c r="P122" s="180">
        <f>O122*H122</f>
        <v>0</v>
      </c>
      <c r="Q122" s="180">
        <v>1.7000000000000001E-4</v>
      </c>
      <c r="R122" s="180">
        <f>Q122*H122</f>
        <v>1.2920000000000001E-2</v>
      </c>
      <c r="S122" s="180">
        <v>0</v>
      </c>
      <c r="T122" s="181">
        <f>S122*H122</f>
        <v>0</v>
      </c>
      <c r="U122" s="35"/>
      <c r="V122" s="35"/>
      <c r="W122" s="35"/>
      <c r="X122" s="35"/>
      <c r="Y122" s="35"/>
      <c r="Z122" s="35"/>
      <c r="AA122" s="35"/>
      <c r="AB122" s="35"/>
      <c r="AC122" s="35"/>
      <c r="AD122" s="35"/>
      <c r="AE122" s="35"/>
      <c r="AR122" s="182" t="s">
        <v>128</v>
      </c>
      <c r="AT122" s="182" t="s">
        <v>123</v>
      </c>
      <c r="AU122" s="182" t="s">
        <v>85</v>
      </c>
      <c r="AY122" s="17" t="s">
        <v>121</v>
      </c>
      <c r="BE122" s="183">
        <f>IF(N122="základní",J122,0)</f>
        <v>0</v>
      </c>
      <c r="BF122" s="183">
        <f>IF(N122="snížená",J122,0)</f>
        <v>0</v>
      </c>
      <c r="BG122" s="183">
        <f>IF(N122="zákl. přenesená",J122,0)</f>
        <v>0</v>
      </c>
      <c r="BH122" s="183">
        <f>IF(N122="sníž. přenesená",J122,0)</f>
        <v>0</v>
      </c>
      <c r="BI122" s="183">
        <f>IF(N122="nulová",J122,0)</f>
        <v>0</v>
      </c>
      <c r="BJ122" s="17" t="s">
        <v>83</v>
      </c>
      <c r="BK122" s="183">
        <f>ROUND(I122*H122,2)</f>
        <v>0</v>
      </c>
      <c r="BL122" s="17" t="s">
        <v>128</v>
      </c>
      <c r="BM122" s="182" t="s">
        <v>184</v>
      </c>
    </row>
    <row r="123" spans="1:65" s="2" customFormat="1" ht="19.5">
      <c r="A123" s="35"/>
      <c r="B123" s="36"/>
      <c r="C123" s="37"/>
      <c r="D123" s="184" t="s">
        <v>130</v>
      </c>
      <c r="E123" s="37"/>
      <c r="F123" s="185" t="s">
        <v>185</v>
      </c>
      <c r="G123" s="37"/>
      <c r="H123" s="37"/>
      <c r="I123" s="186"/>
      <c r="J123" s="37"/>
      <c r="K123" s="37"/>
      <c r="L123" s="40"/>
      <c r="M123" s="187"/>
      <c r="N123" s="188"/>
      <c r="O123" s="65"/>
      <c r="P123" s="65"/>
      <c r="Q123" s="65"/>
      <c r="R123" s="65"/>
      <c r="S123" s="65"/>
      <c r="T123" s="66"/>
      <c r="U123" s="35"/>
      <c r="V123" s="35"/>
      <c r="W123" s="35"/>
      <c r="X123" s="35"/>
      <c r="Y123" s="35"/>
      <c r="Z123" s="35"/>
      <c r="AA123" s="35"/>
      <c r="AB123" s="35"/>
      <c r="AC123" s="35"/>
      <c r="AD123" s="35"/>
      <c r="AE123" s="35"/>
      <c r="AT123" s="17" t="s">
        <v>130</v>
      </c>
      <c r="AU123" s="17" t="s">
        <v>85</v>
      </c>
    </row>
    <row r="124" spans="1:65" s="2" customFormat="1" ht="39">
      <c r="A124" s="35"/>
      <c r="B124" s="36"/>
      <c r="C124" s="37"/>
      <c r="D124" s="184" t="s">
        <v>132</v>
      </c>
      <c r="E124" s="37"/>
      <c r="F124" s="189" t="s">
        <v>186</v>
      </c>
      <c r="G124" s="37"/>
      <c r="H124" s="37"/>
      <c r="I124" s="186"/>
      <c r="J124" s="37"/>
      <c r="K124" s="37"/>
      <c r="L124" s="40"/>
      <c r="M124" s="187"/>
      <c r="N124" s="188"/>
      <c r="O124" s="65"/>
      <c r="P124" s="65"/>
      <c r="Q124" s="65"/>
      <c r="R124" s="65"/>
      <c r="S124" s="65"/>
      <c r="T124" s="66"/>
      <c r="U124" s="35"/>
      <c r="V124" s="35"/>
      <c r="W124" s="35"/>
      <c r="X124" s="35"/>
      <c r="Y124" s="35"/>
      <c r="Z124" s="35"/>
      <c r="AA124" s="35"/>
      <c r="AB124" s="35"/>
      <c r="AC124" s="35"/>
      <c r="AD124" s="35"/>
      <c r="AE124" s="35"/>
      <c r="AT124" s="17" t="s">
        <v>132</v>
      </c>
      <c r="AU124" s="17" t="s">
        <v>85</v>
      </c>
    </row>
    <row r="125" spans="1:65" s="14" customFormat="1" ht="11.25">
      <c r="B125" s="201"/>
      <c r="C125" s="202"/>
      <c r="D125" s="184" t="s">
        <v>134</v>
      </c>
      <c r="E125" s="203" t="s">
        <v>32</v>
      </c>
      <c r="F125" s="204" t="s">
        <v>187</v>
      </c>
      <c r="G125" s="202"/>
      <c r="H125" s="203" t="s">
        <v>32</v>
      </c>
      <c r="I125" s="205"/>
      <c r="J125" s="202"/>
      <c r="K125" s="202"/>
      <c r="L125" s="206"/>
      <c r="M125" s="207"/>
      <c r="N125" s="208"/>
      <c r="O125" s="208"/>
      <c r="P125" s="208"/>
      <c r="Q125" s="208"/>
      <c r="R125" s="208"/>
      <c r="S125" s="208"/>
      <c r="T125" s="209"/>
      <c r="AT125" s="210" t="s">
        <v>134</v>
      </c>
      <c r="AU125" s="210" t="s">
        <v>85</v>
      </c>
      <c r="AV125" s="14" t="s">
        <v>83</v>
      </c>
      <c r="AW125" s="14" t="s">
        <v>39</v>
      </c>
      <c r="AX125" s="14" t="s">
        <v>78</v>
      </c>
      <c r="AY125" s="210" t="s">
        <v>121</v>
      </c>
    </row>
    <row r="126" spans="1:65" s="13" customFormat="1" ht="11.25">
      <c r="B126" s="190"/>
      <c r="C126" s="191"/>
      <c r="D126" s="184" t="s">
        <v>134</v>
      </c>
      <c r="E126" s="192" t="s">
        <v>32</v>
      </c>
      <c r="F126" s="193" t="s">
        <v>188</v>
      </c>
      <c r="G126" s="191"/>
      <c r="H126" s="194">
        <v>76</v>
      </c>
      <c r="I126" s="195"/>
      <c r="J126" s="191"/>
      <c r="K126" s="191"/>
      <c r="L126" s="196"/>
      <c r="M126" s="197"/>
      <c r="N126" s="198"/>
      <c r="O126" s="198"/>
      <c r="P126" s="198"/>
      <c r="Q126" s="198"/>
      <c r="R126" s="198"/>
      <c r="S126" s="198"/>
      <c r="T126" s="199"/>
      <c r="AT126" s="200" t="s">
        <v>134</v>
      </c>
      <c r="AU126" s="200" t="s">
        <v>85</v>
      </c>
      <c r="AV126" s="13" t="s">
        <v>85</v>
      </c>
      <c r="AW126" s="13" t="s">
        <v>39</v>
      </c>
      <c r="AX126" s="13" t="s">
        <v>78</v>
      </c>
      <c r="AY126" s="200" t="s">
        <v>121</v>
      </c>
    </row>
    <row r="127" spans="1:65" s="14" customFormat="1" ht="11.25">
      <c r="B127" s="201"/>
      <c r="C127" s="202"/>
      <c r="D127" s="184" t="s">
        <v>134</v>
      </c>
      <c r="E127" s="203" t="s">
        <v>32</v>
      </c>
      <c r="F127" s="204" t="s">
        <v>189</v>
      </c>
      <c r="G127" s="202"/>
      <c r="H127" s="203" t="s">
        <v>32</v>
      </c>
      <c r="I127" s="205"/>
      <c r="J127" s="202"/>
      <c r="K127" s="202"/>
      <c r="L127" s="206"/>
      <c r="M127" s="207"/>
      <c r="N127" s="208"/>
      <c r="O127" s="208"/>
      <c r="P127" s="208"/>
      <c r="Q127" s="208"/>
      <c r="R127" s="208"/>
      <c r="S127" s="208"/>
      <c r="T127" s="209"/>
      <c r="AT127" s="210" t="s">
        <v>134</v>
      </c>
      <c r="AU127" s="210" t="s">
        <v>85</v>
      </c>
      <c r="AV127" s="14" t="s">
        <v>83</v>
      </c>
      <c r="AW127" s="14" t="s">
        <v>39</v>
      </c>
      <c r="AX127" s="14" t="s">
        <v>78</v>
      </c>
      <c r="AY127" s="210" t="s">
        <v>121</v>
      </c>
    </row>
    <row r="128" spans="1:65" s="2" customFormat="1" ht="16.5" customHeight="1">
      <c r="A128" s="35"/>
      <c r="B128" s="36"/>
      <c r="C128" s="171" t="s">
        <v>180</v>
      </c>
      <c r="D128" s="171" t="s">
        <v>123</v>
      </c>
      <c r="E128" s="172" t="s">
        <v>190</v>
      </c>
      <c r="F128" s="173" t="s">
        <v>191</v>
      </c>
      <c r="G128" s="174" t="s">
        <v>162</v>
      </c>
      <c r="H128" s="175">
        <v>76</v>
      </c>
      <c r="I128" s="176"/>
      <c r="J128" s="177">
        <f>ROUND(I128*H128,2)</f>
        <v>0</v>
      </c>
      <c r="K128" s="173" t="s">
        <v>127</v>
      </c>
      <c r="L128" s="40"/>
      <c r="M128" s="178" t="s">
        <v>32</v>
      </c>
      <c r="N128" s="179" t="s">
        <v>49</v>
      </c>
      <c r="O128" s="65"/>
      <c r="P128" s="180">
        <f>O128*H128</f>
        <v>0</v>
      </c>
      <c r="Q128" s="180">
        <v>3.6999999999999999E-4</v>
      </c>
      <c r="R128" s="180">
        <f>Q128*H128</f>
        <v>2.8119999999999999E-2</v>
      </c>
      <c r="S128" s="180">
        <v>0</v>
      </c>
      <c r="T128" s="181">
        <f>S128*H128</f>
        <v>0</v>
      </c>
      <c r="U128" s="35"/>
      <c r="V128" s="35"/>
      <c r="W128" s="35"/>
      <c r="X128" s="35"/>
      <c r="Y128" s="35"/>
      <c r="Z128" s="35"/>
      <c r="AA128" s="35"/>
      <c r="AB128" s="35"/>
      <c r="AC128" s="35"/>
      <c r="AD128" s="35"/>
      <c r="AE128" s="35"/>
      <c r="AR128" s="182" t="s">
        <v>128</v>
      </c>
      <c r="AT128" s="182" t="s">
        <v>123</v>
      </c>
      <c r="AU128" s="182" t="s">
        <v>85</v>
      </c>
      <c r="AY128" s="17" t="s">
        <v>121</v>
      </c>
      <c r="BE128" s="183">
        <f>IF(N128="základní",J128,0)</f>
        <v>0</v>
      </c>
      <c r="BF128" s="183">
        <f>IF(N128="snížená",J128,0)</f>
        <v>0</v>
      </c>
      <c r="BG128" s="183">
        <f>IF(N128="zákl. přenesená",J128,0)</f>
        <v>0</v>
      </c>
      <c r="BH128" s="183">
        <f>IF(N128="sníž. přenesená",J128,0)</f>
        <v>0</v>
      </c>
      <c r="BI128" s="183">
        <f>IF(N128="nulová",J128,0)</f>
        <v>0</v>
      </c>
      <c r="BJ128" s="17" t="s">
        <v>83</v>
      </c>
      <c r="BK128" s="183">
        <f>ROUND(I128*H128,2)</f>
        <v>0</v>
      </c>
      <c r="BL128" s="17" t="s">
        <v>128</v>
      </c>
      <c r="BM128" s="182" t="s">
        <v>192</v>
      </c>
    </row>
    <row r="129" spans="1:65" s="2" customFormat="1" ht="11.25">
      <c r="A129" s="35"/>
      <c r="B129" s="36"/>
      <c r="C129" s="37"/>
      <c r="D129" s="184" t="s">
        <v>130</v>
      </c>
      <c r="E129" s="37"/>
      <c r="F129" s="185" t="s">
        <v>193</v>
      </c>
      <c r="G129" s="37"/>
      <c r="H129" s="37"/>
      <c r="I129" s="186"/>
      <c r="J129" s="37"/>
      <c r="K129" s="37"/>
      <c r="L129" s="40"/>
      <c r="M129" s="187"/>
      <c r="N129" s="188"/>
      <c r="O129" s="65"/>
      <c r="P129" s="65"/>
      <c r="Q129" s="65"/>
      <c r="R129" s="65"/>
      <c r="S129" s="65"/>
      <c r="T129" s="66"/>
      <c r="U129" s="35"/>
      <c r="V129" s="35"/>
      <c r="W129" s="35"/>
      <c r="X129" s="35"/>
      <c r="Y129" s="35"/>
      <c r="Z129" s="35"/>
      <c r="AA129" s="35"/>
      <c r="AB129" s="35"/>
      <c r="AC129" s="35"/>
      <c r="AD129" s="35"/>
      <c r="AE129" s="35"/>
      <c r="AT129" s="17" t="s">
        <v>130</v>
      </c>
      <c r="AU129" s="17" t="s">
        <v>85</v>
      </c>
    </row>
    <row r="130" spans="1:65" s="2" customFormat="1" ht="48.75">
      <c r="A130" s="35"/>
      <c r="B130" s="36"/>
      <c r="C130" s="37"/>
      <c r="D130" s="184" t="s">
        <v>132</v>
      </c>
      <c r="E130" s="37"/>
      <c r="F130" s="189" t="s">
        <v>194</v>
      </c>
      <c r="G130" s="37"/>
      <c r="H130" s="37"/>
      <c r="I130" s="186"/>
      <c r="J130" s="37"/>
      <c r="K130" s="37"/>
      <c r="L130" s="40"/>
      <c r="M130" s="187"/>
      <c r="N130" s="188"/>
      <c r="O130" s="65"/>
      <c r="P130" s="65"/>
      <c r="Q130" s="65"/>
      <c r="R130" s="65"/>
      <c r="S130" s="65"/>
      <c r="T130" s="66"/>
      <c r="U130" s="35"/>
      <c r="V130" s="35"/>
      <c r="W130" s="35"/>
      <c r="X130" s="35"/>
      <c r="Y130" s="35"/>
      <c r="Z130" s="35"/>
      <c r="AA130" s="35"/>
      <c r="AB130" s="35"/>
      <c r="AC130" s="35"/>
      <c r="AD130" s="35"/>
      <c r="AE130" s="35"/>
      <c r="AT130" s="17" t="s">
        <v>132</v>
      </c>
      <c r="AU130" s="17" t="s">
        <v>85</v>
      </c>
    </row>
    <row r="131" spans="1:65" s="14" customFormat="1" ht="11.25">
      <c r="B131" s="201"/>
      <c r="C131" s="202"/>
      <c r="D131" s="184" t="s">
        <v>134</v>
      </c>
      <c r="E131" s="203" t="s">
        <v>32</v>
      </c>
      <c r="F131" s="204" t="s">
        <v>187</v>
      </c>
      <c r="G131" s="202"/>
      <c r="H131" s="203" t="s">
        <v>32</v>
      </c>
      <c r="I131" s="205"/>
      <c r="J131" s="202"/>
      <c r="K131" s="202"/>
      <c r="L131" s="206"/>
      <c r="M131" s="207"/>
      <c r="N131" s="208"/>
      <c r="O131" s="208"/>
      <c r="P131" s="208"/>
      <c r="Q131" s="208"/>
      <c r="R131" s="208"/>
      <c r="S131" s="208"/>
      <c r="T131" s="209"/>
      <c r="AT131" s="210" t="s">
        <v>134</v>
      </c>
      <c r="AU131" s="210" t="s">
        <v>85</v>
      </c>
      <c r="AV131" s="14" t="s">
        <v>83</v>
      </c>
      <c r="AW131" s="14" t="s">
        <v>39</v>
      </c>
      <c r="AX131" s="14" t="s">
        <v>78</v>
      </c>
      <c r="AY131" s="210" t="s">
        <v>121</v>
      </c>
    </row>
    <row r="132" spans="1:65" s="13" customFormat="1" ht="11.25">
      <c r="B132" s="190"/>
      <c r="C132" s="191"/>
      <c r="D132" s="184" t="s">
        <v>134</v>
      </c>
      <c r="E132" s="192" t="s">
        <v>32</v>
      </c>
      <c r="F132" s="193" t="s">
        <v>188</v>
      </c>
      <c r="G132" s="191"/>
      <c r="H132" s="194">
        <v>76</v>
      </c>
      <c r="I132" s="195"/>
      <c r="J132" s="191"/>
      <c r="K132" s="191"/>
      <c r="L132" s="196"/>
      <c r="M132" s="197"/>
      <c r="N132" s="198"/>
      <c r="O132" s="198"/>
      <c r="P132" s="198"/>
      <c r="Q132" s="198"/>
      <c r="R132" s="198"/>
      <c r="S132" s="198"/>
      <c r="T132" s="199"/>
      <c r="AT132" s="200" t="s">
        <v>134</v>
      </c>
      <c r="AU132" s="200" t="s">
        <v>85</v>
      </c>
      <c r="AV132" s="13" t="s">
        <v>85</v>
      </c>
      <c r="AW132" s="13" t="s">
        <v>39</v>
      </c>
      <c r="AX132" s="13" t="s">
        <v>78</v>
      </c>
      <c r="AY132" s="200" t="s">
        <v>121</v>
      </c>
    </row>
    <row r="133" spans="1:65" s="2" customFormat="1" ht="16.5" customHeight="1">
      <c r="A133" s="35"/>
      <c r="B133" s="36"/>
      <c r="C133" s="171" t="s">
        <v>195</v>
      </c>
      <c r="D133" s="171" t="s">
        <v>123</v>
      </c>
      <c r="E133" s="172" t="s">
        <v>196</v>
      </c>
      <c r="F133" s="173" t="s">
        <v>197</v>
      </c>
      <c r="G133" s="174" t="s">
        <v>126</v>
      </c>
      <c r="H133" s="175">
        <v>425</v>
      </c>
      <c r="I133" s="176"/>
      <c r="J133" s="177">
        <f>ROUND(I133*H133,2)</f>
        <v>0</v>
      </c>
      <c r="K133" s="173" t="s">
        <v>127</v>
      </c>
      <c r="L133" s="40"/>
      <c r="M133" s="178" t="s">
        <v>32</v>
      </c>
      <c r="N133" s="179" t="s">
        <v>49</v>
      </c>
      <c r="O133" s="65"/>
      <c r="P133" s="180">
        <f>O133*H133</f>
        <v>0</v>
      </c>
      <c r="Q133" s="180">
        <v>0</v>
      </c>
      <c r="R133" s="180">
        <f>Q133*H133</f>
        <v>0</v>
      </c>
      <c r="S133" s="180">
        <v>0</v>
      </c>
      <c r="T133" s="181">
        <f>S133*H133</f>
        <v>0</v>
      </c>
      <c r="U133" s="35"/>
      <c r="V133" s="35"/>
      <c r="W133" s="35"/>
      <c r="X133" s="35"/>
      <c r="Y133" s="35"/>
      <c r="Z133" s="35"/>
      <c r="AA133" s="35"/>
      <c r="AB133" s="35"/>
      <c r="AC133" s="35"/>
      <c r="AD133" s="35"/>
      <c r="AE133" s="35"/>
      <c r="AR133" s="182" t="s">
        <v>128</v>
      </c>
      <c r="AT133" s="182" t="s">
        <v>123</v>
      </c>
      <c r="AU133" s="182" t="s">
        <v>85</v>
      </c>
      <c r="AY133" s="17" t="s">
        <v>121</v>
      </c>
      <c r="BE133" s="183">
        <f>IF(N133="základní",J133,0)</f>
        <v>0</v>
      </c>
      <c r="BF133" s="183">
        <f>IF(N133="snížená",J133,0)</f>
        <v>0</v>
      </c>
      <c r="BG133" s="183">
        <f>IF(N133="zákl. přenesená",J133,0)</f>
        <v>0</v>
      </c>
      <c r="BH133" s="183">
        <f>IF(N133="sníž. přenesená",J133,0)</f>
        <v>0</v>
      </c>
      <c r="BI133" s="183">
        <f>IF(N133="nulová",J133,0)</f>
        <v>0</v>
      </c>
      <c r="BJ133" s="17" t="s">
        <v>83</v>
      </c>
      <c r="BK133" s="183">
        <f>ROUND(I133*H133,2)</f>
        <v>0</v>
      </c>
      <c r="BL133" s="17" t="s">
        <v>128</v>
      </c>
      <c r="BM133" s="182" t="s">
        <v>198</v>
      </c>
    </row>
    <row r="134" spans="1:65" s="2" customFormat="1" ht="11.25">
      <c r="A134" s="35"/>
      <c r="B134" s="36"/>
      <c r="C134" s="37"/>
      <c r="D134" s="184" t="s">
        <v>130</v>
      </c>
      <c r="E134" s="37"/>
      <c r="F134" s="185" t="s">
        <v>199</v>
      </c>
      <c r="G134" s="37"/>
      <c r="H134" s="37"/>
      <c r="I134" s="186"/>
      <c r="J134" s="37"/>
      <c r="K134" s="37"/>
      <c r="L134" s="40"/>
      <c r="M134" s="187"/>
      <c r="N134" s="188"/>
      <c r="O134" s="65"/>
      <c r="P134" s="65"/>
      <c r="Q134" s="65"/>
      <c r="R134" s="65"/>
      <c r="S134" s="65"/>
      <c r="T134" s="66"/>
      <c r="U134" s="35"/>
      <c r="V134" s="35"/>
      <c r="W134" s="35"/>
      <c r="X134" s="35"/>
      <c r="Y134" s="35"/>
      <c r="Z134" s="35"/>
      <c r="AA134" s="35"/>
      <c r="AB134" s="35"/>
      <c r="AC134" s="35"/>
      <c r="AD134" s="35"/>
      <c r="AE134" s="35"/>
      <c r="AT134" s="17" t="s">
        <v>130</v>
      </c>
      <c r="AU134" s="17" t="s">
        <v>85</v>
      </c>
    </row>
    <row r="135" spans="1:65" s="2" customFormat="1" ht="29.25">
      <c r="A135" s="35"/>
      <c r="B135" s="36"/>
      <c r="C135" s="37"/>
      <c r="D135" s="184" t="s">
        <v>132</v>
      </c>
      <c r="E135" s="37"/>
      <c r="F135" s="189" t="s">
        <v>200</v>
      </c>
      <c r="G135" s="37"/>
      <c r="H135" s="37"/>
      <c r="I135" s="186"/>
      <c r="J135" s="37"/>
      <c r="K135" s="37"/>
      <c r="L135" s="40"/>
      <c r="M135" s="187"/>
      <c r="N135" s="188"/>
      <c r="O135" s="65"/>
      <c r="P135" s="65"/>
      <c r="Q135" s="65"/>
      <c r="R135" s="65"/>
      <c r="S135" s="65"/>
      <c r="T135" s="66"/>
      <c r="U135" s="35"/>
      <c r="V135" s="35"/>
      <c r="W135" s="35"/>
      <c r="X135" s="35"/>
      <c r="Y135" s="35"/>
      <c r="Z135" s="35"/>
      <c r="AA135" s="35"/>
      <c r="AB135" s="35"/>
      <c r="AC135" s="35"/>
      <c r="AD135" s="35"/>
      <c r="AE135" s="35"/>
      <c r="AT135" s="17" t="s">
        <v>132</v>
      </c>
      <c r="AU135" s="17" t="s">
        <v>85</v>
      </c>
    </row>
    <row r="136" spans="1:65" s="2" customFormat="1" ht="16.5" customHeight="1">
      <c r="A136" s="35"/>
      <c r="B136" s="36"/>
      <c r="C136" s="171" t="s">
        <v>201</v>
      </c>
      <c r="D136" s="171" t="s">
        <v>123</v>
      </c>
      <c r="E136" s="172" t="s">
        <v>202</v>
      </c>
      <c r="F136" s="173" t="s">
        <v>203</v>
      </c>
      <c r="G136" s="174" t="s">
        <v>126</v>
      </c>
      <c r="H136" s="175">
        <v>12750</v>
      </c>
      <c r="I136" s="176"/>
      <c r="J136" s="177">
        <f>ROUND(I136*H136,2)</f>
        <v>0</v>
      </c>
      <c r="K136" s="173" t="s">
        <v>127</v>
      </c>
      <c r="L136" s="40"/>
      <c r="M136" s="178" t="s">
        <v>32</v>
      </c>
      <c r="N136" s="179" t="s">
        <v>49</v>
      </c>
      <c r="O136" s="65"/>
      <c r="P136" s="180">
        <f>O136*H136</f>
        <v>0</v>
      </c>
      <c r="Q136" s="180">
        <v>0</v>
      </c>
      <c r="R136" s="180">
        <f>Q136*H136</f>
        <v>0</v>
      </c>
      <c r="S136" s="180">
        <v>0</v>
      </c>
      <c r="T136" s="181">
        <f>S136*H136</f>
        <v>0</v>
      </c>
      <c r="U136" s="35"/>
      <c r="V136" s="35"/>
      <c r="W136" s="35"/>
      <c r="X136" s="35"/>
      <c r="Y136" s="35"/>
      <c r="Z136" s="35"/>
      <c r="AA136" s="35"/>
      <c r="AB136" s="35"/>
      <c r="AC136" s="35"/>
      <c r="AD136" s="35"/>
      <c r="AE136" s="35"/>
      <c r="AR136" s="182" t="s">
        <v>128</v>
      </c>
      <c r="AT136" s="182" t="s">
        <v>123</v>
      </c>
      <c r="AU136" s="182" t="s">
        <v>85</v>
      </c>
      <c r="AY136" s="17" t="s">
        <v>121</v>
      </c>
      <c r="BE136" s="183">
        <f>IF(N136="základní",J136,0)</f>
        <v>0</v>
      </c>
      <c r="BF136" s="183">
        <f>IF(N136="snížená",J136,0)</f>
        <v>0</v>
      </c>
      <c r="BG136" s="183">
        <f>IF(N136="zákl. přenesená",J136,0)</f>
        <v>0</v>
      </c>
      <c r="BH136" s="183">
        <f>IF(N136="sníž. přenesená",J136,0)</f>
        <v>0</v>
      </c>
      <c r="BI136" s="183">
        <f>IF(N136="nulová",J136,0)</f>
        <v>0</v>
      </c>
      <c r="BJ136" s="17" t="s">
        <v>83</v>
      </c>
      <c r="BK136" s="183">
        <f>ROUND(I136*H136,2)</f>
        <v>0</v>
      </c>
      <c r="BL136" s="17" t="s">
        <v>128</v>
      </c>
      <c r="BM136" s="182" t="s">
        <v>204</v>
      </c>
    </row>
    <row r="137" spans="1:65" s="2" customFormat="1" ht="11.25">
      <c r="A137" s="35"/>
      <c r="B137" s="36"/>
      <c r="C137" s="37"/>
      <c r="D137" s="184" t="s">
        <v>130</v>
      </c>
      <c r="E137" s="37"/>
      <c r="F137" s="185" t="s">
        <v>205</v>
      </c>
      <c r="G137" s="37"/>
      <c r="H137" s="37"/>
      <c r="I137" s="186"/>
      <c r="J137" s="37"/>
      <c r="K137" s="37"/>
      <c r="L137" s="40"/>
      <c r="M137" s="187"/>
      <c r="N137" s="188"/>
      <c r="O137" s="65"/>
      <c r="P137" s="65"/>
      <c r="Q137" s="65"/>
      <c r="R137" s="65"/>
      <c r="S137" s="65"/>
      <c r="T137" s="66"/>
      <c r="U137" s="35"/>
      <c r="V137" s="35"/>
      <c r="W137" s="35"/>
      <c r="X137" s="35"/>
      <c r="Y137" s="35"/>
      <c r="Z137" s="35"/>
      <c r="AA137" s="35"/>
      <c r="AB137" s="35"/>
      <c r="AC137" s="35"/>
      <c r="AD137" s="35"/>
      <c r="AE137" s="35"/>
      <c r="AT137" s="17" t="s">
        <v>130</v>
      </c>
      <c r="AU137" s="17" t="s">
        <v>85</v>
      </c>
    </row>
    <row r="138" spans="1:65" s="2" customFormat="1" ht="29.25">
      <c r="A138" s="35"/>
      <c r="B138" s="36"/>
      <c r="C138" s="37"/>
      <c r="D138" s="184" t="s">
        <v>132</v>
      </c>
      <c r="E138" s="37"/>
      <c r="F138" s="189" t="s">
        <v>200</v>
      </c>
      <c r="G138" s="37"/>
      <c r="H138" s="37"/>
      <c r="I138" s="186"/>
      <c r="J138" s="37"/>
      <c r="K138" s="37"/>
      <c r="L138" s="40"/>
      <c r="M138" s="187"/>
      <c r="N138" s="188"/>
      <c r="O138" s="65"/>
      <c r="P138" s="65"/>
      <c r="Q138" s="65"/>
      <c r="R138" s="65"/>
      <c r="S138" s="65"/>
      <c r="T138" s="66"/>
      <c r="U138" s="35"/>
      <c r="V138" s="35"/>
      <c r="W138" s="35"/>
      <c r="X138" s="35"/>
      <c r="Y138" s="35"/>
      <c r="Z138" s="35"/>
      <c r="AA138" s="35"/>
      <c r="AB138" s="35"/>
      <c r="AC138" s="35"/>
      <c r="AD138" s="35"/>
      <c r="AE138" s="35"/>
      <c r="AT138" s="17" t="s">
        <v>132</v>
      </c>
      <c r="AU138" s="17" t="s">
        <v>85</v>
      </c>
    </row>
    <row r="139" spans="1:65" s="13" customFormat="1" ht="11.25">
      <c r="B139" s="190"/>
      <c r="C139" s="191"/>
      <c r="D139" s="184" t="s">
        <v>134</v>
      </c>
      <c r="E139" s="191"/>
      <c r="F139" s="193" t="s">
        <v>206</v>
      </c>
      <c r="G139" s="191"/>
      <c r="H139" s="194">
        <v>12750</v>
      </c>
      <c r="I139" s="195"/>
      <c r="J139" s="191"/>
      <c r="K139" s="191"/>
      <c r="L139" s="196"/>
      <c r="M139" s="197"/>
      <c r="N139" s="198"/>
      <c r="O139" s="198"/>
      <c r="P139" s="198"/>
      <c r="Q139" s="198"/>
      <c r="R139" s="198"/>
      <c r="S139" s="198"/>
      <c r="T139" s="199"/>
      <c r="AT139" s="200" t="s">
        <v>134</v>
      </c>
      <c r="AU139" s="200" t="s">
        <v>85</v>
      </c>
      <c r="AV139" s="13" t="s">
        <v>85</v>
      </c>
      <c r="AW139" s="13" t="s">
        <v>4</v>
      </c>
      <c r="AX139" s="13" t="s">
        <v>83</v>
      </c>
      <c r="AY139" s="200" t="s">
        <v>121</v>
      </c>
    </row>
    <row r="140" spans="1:65" s="2" customFormat="1" ht="16.5" customHeight="1">
      <c r="A140" s="35"/>
      <c r="B140" s="36"/>
      <c r="C140" s="171" t="s">
        <v>207</v>
      </c>
      <c r="D140" s="171" t="s">
        <v>123</v>
      </c>
      <c r="E140" s="172" t="s">
        <v>208</v>
      </c>
      <c r="F140" s="173" t="s">
        <v>209</v>
      </c>
      <c r="G140" s="174" t="s">
        <v>126</v>
      </c>
      <c r="H140" s="175">
        <v>425</v>
      </c>
      <c r="I140" s="176"/>
      <c r="J140" s="177">
        <f>ROUND(I140*H140,2)</f>
        <v>0</v>
      </c>
      <c r="K140" s="173" t="s">
        <v>127</v>
      </c>
      <c r="L140" s="40"/>
      <c r="M140" s="178" t="s">
        <v>32</v>
      </c>
      <c r="N140" s="179" t="s">
        <v>49</v>
      </c>
      <c r="O140" s="65"/>
      <c r="P140" s="180">
        <f>O140*H140</f>
        <v>0</v>
      </c>
      <c r="Q140" s="180">
        <v>0</v>
      </c>
      <c r="R140" s="180">
        <f>Q140*H140</f>
        <v>0</v>
      </c>
      <c r="S140" s="180">
        <v>0</v>
      </c>
      <c r="T140" s="181">
        <f>S140*H140</f>
        <v>0</v>
      </c>
      <c r="U140" s="35"/>
      <c r="V140" s="35"/>
      <c r="W140" s="35"/>
      <c r="X140" s="35"/>
      <c r="Y140" s="35"/>
      <c r="Z140" s="35"/>
      <c r="AA140" s="35"/>
      <c r="AB140" s="35"/>
      <c r="AC140" s="35"/>
      <c r="AD140" s="35"/>
      <c r="AE140" s="35"/>
      <c r="AR140" s="182" t="s">
        <v>128</v>
      </c>
      <c r="AT140" s="182" t="s">
        <v>123</v>
      </c>
      <c r="AU140" s="182" t="s">
        <v>85</v>
      </c>
      <c r="AY140" s="17" t="s">
        <v>121</v>
      </c>
      <c r="BE140" s="183">
        <f>IF(N140="základní",J140,0)</f>
        <v>0</v>
      </c>
      <c r="BF140" s="183">
        <f>IF(N140="snížená",J140,0)</f>
        <v>0</v>
      </c>
      <c r="BG140" s="183">
        <f>IF(N140="zákl. přenesená",J140,0)</f>
        <v>0</v>
      </c>
      <c r="BH140" s="183">
        <f>IF(N140="sníž. přenesená",J140,0)</f>
        <v>0</v>
      </c>
      <c r="BI140" s="183">
        <f>IF(N140="nulová",J140,0)</f>
        <v>0</v>
      </c>
      <c r="BJ140" s="17" t="s">
        <v>83</v>
      </c>
      <c r="BK140" s="183">
        <f>ROUND(I140*H140,2)</f>
        <v>0</v>
      </c>
      <c r="BL140" s="17" t="s">
        <v>128</v>
      </c>
      <c r="BM140" s="182" t="s">
        <v>210</v>
      </c>
    </row>
    <row r="141" spans="1:65" s="2" customFormat="1" ht="11.25">
      <c r="A141" s="35"/>
      <c r="B141" s="36"/>
      <c r="C141" s="37"/>
      <c r="D141" s="184" t="s">
        <v>130</v>
      </c>
      <c r="E141" s="37"/>
      <c r="F141" s="185" t="s">
        <v>211</v>
      </c>
      <c r="G141" s="37"/>
      <c r="H141" s="37"/>
      <c r="I141" s="186"/>
      <c r="J141" s="37"/>
      <c r="K141" s="37"/>
      <c r="L141" s="40"/>
      <c r="M141" s="187"/>
      <c r="N141" s="188"/>
      <c r="O141" s="65"/>
      <c r="P141" s="65"/>
      <c r="Q141" s="65"/>
      <c r="R141" s="65"/>
      <c r="S141" s="65"/>
      <c r="T141" s="66"/>
      <c r="U141" s="35"/>
      <c r="V141" s="35"/>
      <c r="W141" s="35"/>
      <c r="X141" s="35"/>
      <c r="Y141" s="35"/>
      <c r="Z141" s="35"/>
      <c r="AA141" s="35"/>
      <c r="AB141" s="35"/>
      <c r="AC141" s="35"/>
      <c r="AD141" s="35"/>
      <c r="AE141" s="35"/>
      <c r="AT141" s="17" t="s">
        <v>130</v>
      </c>
      <c r="AU141" s="17" t="s">
        <v>85</v>
      </c>
    </row>
    <row r="142" spans="1:65" s="2" customFormat="1" ht="21.75" customHeight="1">
      <c r="A142" s="35"/>
      <c r="B142" s="36"/>
      <c r="C142" s="171" t="s">
        <v>212</v>
      </c>
      <c r="D142" s="171" t="s">
        <v>123</v>
      </c>
      <c r="E142" s="172" t="s">
        <v>213</v>
      </c>
      <c r="F142" s="173" t="s">
        <v>214</v>
      </c>
      <c r="G142" s="174" t="s">
        <v>126</v>
      </c>
      <c r="H142" s="175">
        <v>425</v>
      </c>
      <c r="I142" s="176"/>
      <c r="J142" s="177">
        <f>ROUND(I142*H142,2)</f>
        <v>0</v>
      </c>
      <c r="K142" s="173" t="s">
        <v>127</v>
      </c>
      <c r="L142" s="40"/>
      <c r="M142" s="178" t="s">
        <v>32</v>
      </c>
      <c r="N142" s="179" t="s">
        <v>49</v>
      </c>
      <c r="O142" s="65"/>
      <c r="P142" s="180">
        <f>O142*H142</f>
        <v>0</v>
      </c>
      <c r="Q142" s="180">
        <v>0</v>
      </c>
      <c r="R142" s="180">
        <f>Q142*H142</f>
        <v>0</v>
      </c>
      <c r="S142" s="180">
        <v>0</v>
      </c>
      <c r="T142" s="181">
        <f>S142*H142</f>
        <v>0</v>
      </c>
      <c r="U142" s="35"/>
      <c r="V142" s="35"/>
      <c r="W142" s="35"/>
      <c r="X142" s="35"/>
      <c r="Y142" s="35"/>
      <c r="Z142" s="35"/>
      <c r="AA142" s="35"/>
      <c r="AB142" s="35"/>
      <c r="AC142" s="35"/>
      <c r="AD142" s="35"/>
      <c r="AE142" s="35"/>
      <c r="AR142" s="182" t="s">
        <v>128</v>
      </c>
      <c r="AT142" s="182" t="s">
        <v>123</v>
      </c>
      <c r="AU142" s="182" t="s">
        <v>85</v>
      </c>
      <c r="AY142" s="17" t="s">
        <v>121</v>
      </c>
      <c r="BE142" s="183">
        <f>IF(N142="základní",J142,0)</f>
        <v>0</v>
      </c>
      <c r="BF142" s="183">
        <f>IF(N142="snížená",J142,0)</f>
        <v>0</v>
      </c>
      <c r="BG142" s="183">
        <f>IF(N142="zákl. přenesená",J142,0)</f>
        <v>0</v>
      </c>
      <c r="BH142" s="183">
        <f>IF(N142="sníž. přenesená",J142,0)</f>
        <v>0</v>
      </c>
      <c r="BI142" s="183">
        <f>IF(N142="nulová",J142,0)</f>
        <v>0</v>
      </c>
      <c r="BJ142" s="17" t="s">
        <v>83</v>
      </c>
      <c r="BK142" s="183">
        <f>ROUND(I142*H142,2)</f>
        <v>0</v>
      </c>
      <c r="BL142" s="17" t="s">
        <v>128</v>
      </c>
      <c r="BM142" s="182" t="s">
        <v>215</v>
      </c>
    </row>
    <row r="143" spans="1:65" s="2" customFormat="1" ht="19.5">
      <c r="A143" s="35"/>
      <c r="B143" s="36"/>
      <c r="C143" s="37"/>
      <c r="D143" s="184" t="s">
        <v>130</v>
      </c>
      <c r="E143" s="37"/>
      <c r="F143" s="185" t="s">
        <v>216</v>
      </c>
      <c r="G143" s="37"/>
      <c r="H143" s="37"/>
      <c r="I143" s="186"/>
      <c r="J143" s="37"/>
      <c r="K143" s="37"/>
      <c r="L143" s="40"/>
      <c r="M143" s="187"/>
      <c r="N143" s="188"/>
      <c r="O143" s="65"/>
      <c r="P143" s="65"/>
      <c r="Q143" s="65"/>
      <c r="R143" s="65"/>
      <c r="S143" s="65"/>
      <c r="T143" s="66"/>
      <c r="U143" s="35"/>
      <c r="V143" s="35"/>
      <c r="W143" s="35"/>
      <c r="X143" s="35"/>
      <c r="Y143" s="35"/>
      <c r="Z143" s="35"/>
      <c r="AA143" s="35"/>
      <c r="AB143" s="35"/>
      <c r="AC143" s="35"/>
      <c r="AD143" s="35"/>
      <c r="AE143" s="35"/>
      <c r="AT143" s="17" t="s">
        <v>130</v>
      </c>
      <c r="AU143" s="17" t="s">
        <v>85</v>
      </c>
    </row>
    <row r="144" spans="1:65" s="2" customFormat="1" ht="68.25">
      <c r="A144" s="35"/>
      <c r="B144" s="36"/>
      <c r="C144" s="37"/>
      <c r="D144" s="184" t="s">
        <v>132</v>
      </c>
      <c r="E144" s="37"/>
      <c r="F144" s="189" t="s">
        <v>217</v>
      </c>
      <c r="G144" s="37"/>
      <c r="H144" s="37"/>
      <c r="I144" s="186"/>
      <c r="J144" s="37"/>
      <c r="K144" s="37"/>
      <c r="L144" s="40"/>
      <c r="M144" s="187"/>
      <c r="N144" s="188"/>
      <c r="O144" s="65"/>
      <c r="P144" s="65"/>
      <c r="Q144" s="65"/>
      <c r="R144" s="65"/>
      <c r="S144" s="65"/>
      <c r="T144" s="66"/>
      <c r="U144" s="35"/>
      <c r="V144" s="35"/>
      <c r="W144" s="35"/>
      <c r="X144" s="35"/>
      <c r="Y144" s="35"/>
      <c r="Z144" s="35"/>
      <c r="AA144" s="35"/>
      <c r="AB144" s="35"/>
      <c r="AC144" s="35"/>
      <c r="AD144" s="35"/>
      <c r="AE144" s="35"/>
      <c r="AT144" s="17" t="s">
        <v>132</v>
      </c>
      <c r="AU144" s="17" t="s">
        <v>85</v>
      </c>
    </row>
    <row r="145" spans="1:65" s="13" customFormat="1" ht="11.25">
      <c r="B145" s="190"/>
      <c r="C145" s="191"/>
      <c r="D145" s="184" t="s">
        <v>134</v>
      </c>
      <c r="E145" s="192" t="s">
        <v>32</v>
      </c>
      <c r="F145" s="193" t="s">
        <v>218</v>
      </c>
      <c r="G145" s="191"/>
      <c r="H145" s="194">
        <v>425</v>
      </c>
      <c r="I145" s="195"/>
      <c r="J145" s="191"/>
      <c r="K145" s="191"/>
      <c r="L145" s="196"/>
      <c r="M145" s="197"/>
      <c r="N145" s="198"/>
      <c r="O145" s="198"/>
      <c r="P145" s="198"/>
      <c r="Q145" s="198"/>
      <c r="R145" s="198"/>
      <c r="S145" s="198"/>
      <c r="T145" s="199"/>
      <c r="AT145" s="200" t="s">
        <v>134</v>
      </c>
      <c r="AU145" s="200" t="s">
        <v>85</v>
      </c>
      <c r="AV145" s="13" t="s">
        <v>85</v>
      </c>
      <c r="AW145" s="13" t="s">
        <v>39</v>
      </c>
      <c r="AX145" s="13" t="s">
        <v>78</v>
      </c>
      <c r="AY145" s="200" t="s">
        <v>121</v>
      </c>
    </row>
    <row r="146" spans="1:65" s="2" customFormat="1" ht="21.75" customHeight="1">
      <c r="A146" s="35"/>
      <c r="B146" s="36"/>
      <c r="C146" s="171" t="s">
        <v>219</v>
      </c>
      <c r="D146" s="171" t="s">
        <v>123</v>
      </c>
      <c r="E146" s="172" t="s">
        <v>220</v>
      </c>
      <c r="F146" s="173" t="s">
        <v>221</v>
      </c>
      <c r="G146" s="174" t="s">
        <v>126</v>
      </c>
      <c r="H146" s="175">
        <v>12750</v>
      </c>
      <c r="I146" s="176"/>
      <c r="J146" s="177">
        <f>ROUND(I146*H146,2)</f>
        <v>0</v>
      </c>
      <c r="K146" s="173" t="s">
        <v>127</v>
      </c>
      <c r="L146" s="40"/>
      <c r="M146" s="178" t="s">
        <v>32</v>
      </c>
      <c r="N146" s="179" t="s">
        <v>49</v>
      </c>
      <c r="O146" s="65"/>
      <c r="P146" s="180">
        <f>O146*H146</f>
        <v>0</v>
      </c>
      <c r="Q146" s="180">
        <v>0</v>
      </c>
      <c r="R146" s="180">
        <f>Q146*H146</f>
        <v>0</v>
      </c>
      <c r="S146" s="180">
        <v>0</v>
      </c>
      <c r="T146" s="181">
        <f>S146*H146</f>
        <v>0</v>
      </c>
      <c r="U146" s="35"/>
      <c r="V146" s="35"/>
      <c r="W146" s="35"/>
      <c r="X146" s="35"/>
      <c r="Y146" s="35"/>
      <c r="Z146" s="35"/>
      <c r="AA146" s="35"/>
      <c r="AB146" s="35"/>
      <c r="AC146" s="35"/>
      <c r="AD146" s="35"/>
      <c r="AE146" s="35"/>
      <c r="AR146" s="182" t="s">
        <v>128</v>
      </c>
      <c r="AT146" s="182" t="s">
        <v>123</v>
      </c>
      <c r="AU146" s="182" t="s">
        <v>85</v>
      </c>
      <c r="AY146" s="17" t="s">
        <v>121</v>
      </c>
      <c r="BE146" s="183">
        <f>IF(N146="základní",J146,0)</f>
        <v>0</v>
      </c>
      <c r="BF146" s="183">
        <f>IF(N146="snížená",J146,0)</f>
        <v>0</v>
      </c>
      <c r="BG146" s="183">
        <f>IF(N146="zákl. přenesená",J146,0)</f>
        <v>0</v>
      </c>
      <c r="BH146" s="183">
        <f>IF(N146="sníž. přenesená",J146,0)</f>
        <v>0</v>
      </c>
      <c r="BI146" s="183">
        <f>IF(N146="nulová",J146,0)</f>
        <v>0</v>
      </c>
      <c r="BJ146" s="17" t="s">
        <v>83</v>
      </c>
      <c r="BK146" s="183">
        <f>ROUND(I146*H146,2)</f>
        <v>0</v>
      </c>
      <c r="BL146" s="17" t="s">
        <v>128</v>
      </c>
      <c r="BM146" s="182" t="s">
        <v>222</v>
      </c>
    </row>
    <row r="147" spans="1:65" s="2" customFormat="1" ht="19.5">
      <c r="A147" s="35"/>
      <c r="B147" s="36"/>
      <c r="C147" s="37"/>
      <c r="D147" s="184" t="s">
        <v>130</v>
      </c>
      <c r="E147" s="37"/>
      <c r="F147" s="185" t="s">
        <v>223</v>
      </c>
      <c r="G147" s="37"/>
      <c r="H147" s="37"/>
      <c r="I147" s="186"/>
      <c r="J147" s="37"/>
      <c r="K147" s="37"/>
      <c r="L147" s="40"/>
      <c r="M147" s="187"/>
      <c r="N147" s="188"/>
      <c r="O147" s="65"/>
      <c r="P147" s="65"/>
      <c r="Q147" s="65"/>
      <c r="R147" s="65"/>
      <c r="S147" s="65"/>
      <c r="T147" s="66"/>
      <c r="U147" s="35"/>
      <c r="V147" s="35"/>
      <c r="W147" s="35"/>
      <c r="X147" s="35"/>
      <c r="Y147" s="35"/>
      <c r="Z147" s="35"/>
      <c r="AA147" s="35"/>
      <c r="AB147" s="35"/>
      <c r="AC147" s="35"/>
      <c r="AD147" s="35"/>
      <c r="AE147" s="35"/>
      <c r="AT147" s="17" t="s">
        <v>130</v>
      </c>
      <c r="AU147" s="17" t="s">
        <v>85</v>
      </c>
    </row>
    <row r="148" spans="1:65" s="2" customFormat="1" ht="68.25">
      <c r="A148" s="35"/>
      <c r="B148" s="36"/>
      <c r="C148" s="37"/>
      <c r="D148" s="184" t="s">
        <v>132</v>
      </c>
      <c r="E148" s="37"/>
      <c r="F148" s="189" t="s">
        <v>217</v>
      </c>
      <c r="G148" s="37"/>
      <c r="H148" s="37"/>
      <c r="I148" s="186"/>
      <c r="J148" s="37"/>
      <c r="K148" s="37"/>
      <c r="L148" s="40"/>
      <c r="M148" s="187"/>
      <c r="N148" s="188"/>
      <c r="O148" s="65"/>
      <c r="P148" s="65"/>
      <c r="Q148" s="65"/>
      <c r="R148" s="65"/>
      <c r="S148" s="65"/>
      <c r="T148" s="66"/>
      <c r="U148" s="35"/>
      <c r="V148" s="35"/>
      <c r="W148" s="35"/>
      <c r="X148" s="35"/>
      <c r="Y148" s="35"/>
      <c r="Z148" s="35"/>
      <c r="AA148" s="35"/>
      <c r="AB148" s="35"/>
      <c r="AC148" s="35"/>
      <c r="AD148" s="35"/>
      <c r="AE148" s="35"/>
      <c r="AT148" s="17" t="s">
        <v>132</v>
      </c>
      <c r="AU148" s="17" t="s">
        <v>85</v>
      </c>
    </row>
    <row r="149" spans="1:65" s="13" customFormat="1" ht="11.25">
      <c r="B149" s="190"/>
      <c r="C149" s="191"/>
      <c r="D149" s="184" t="s">
        <v>134</v>
      </c>
      <c r="E149" s="191"/>
      <c r="F149" s="193" t="s">
        <v>206</v>
      </c>
      <c r="G149" s="191"/>
      <c r="H149" s="194">
        <v>12750</v>
      </c>
      <c r="I149" s="195"/>
      <c r="J149" s="191"/>
      <c r="K149" s="191"/>
      <c r="L149" s="196"/>
      <c r="M149" s="197"/>
      <c r="N149" s="198"/>
      <c r="O149" s="198"/>
      <c r="P149" s="198"/>
      <c r="Q149" s="198"/>
      <c r="R149" s="198"/>
      <c r="S149" s="198"/>
      <c r="T149" s="199"/>
      <c r="AT149" s="200" t="s">
        <v>134</v>
      </c>
      <c r="AU149" s="200" t="s">
        <v>85</v>
      </c>
      <c r="AV149" s="13" t="s">
        <v>85</v>
      </c>
      <c r="AW149" s="13" t="s">
        <v>4</v>
      </c>
      <c r="AX149" s="13" t="s">
        <v>83</v>
      </c>
      <c r="AY149" s="200" t="s">
        <v>121</v>
      </c>
    </row>
    <row r="150" spans="1:65" s="2" customFormat="1" ht="21.75" customHeight="1">
      <c r="A150" s="35"/>
      <c r="B150" s="36"/>
      <c r="C150" s="171" t="s">
        <v>8</v>
      </c>
      <c r="D150" s="171" t="s">
        <v>123</v>
      </c>
      <c r="E150" s="172" t="s">
        <v>224</v>
      </c>
      <c r="F150" s="173" t="s">
        <v>225</v>
      </c>
      <c r="G150" s="174" t="s">
        <v>126</v>
      </c>
      <c r="H150" s="175">
        <v>425</v>
      </c>
      <c r="I150" s="176"/>
      <c r="J150" s="177">
        <f>ROUND(I150*H150,2)</f>
        <v>0</v>
      </c>
      <c r="K150" s="173" t="s">
        <v>127</v>
      </c>
      <c r="L150" s="40"/>
      <c r="M150" s="178" t="s">
        <v>32</v>
      </c>
      <c r="N150" s="179" t="s">
        <v>49</v>
      </c>
      <c r="O150" s="65"/>
      <c r="P150" s="180">
        <f>O150*H150</f>
        <v>0</v>
      </c>
      <c r="Q150" s="180">
        <v>0</v>
      </c>
      <c r="R150" s="180">
        <f>Q150*H150</f>
        <v>0</v>
      </c>
      <c r="S150" s="180">
        <v>0</v>
      </c>
      <c r="T150" s="181">
        <f>S150*H150</f>
        <v>0</v>
      </c>
      <c r="U150" s="35"/>
      <c r="V150" s="35"/>
      <c r="W150" s="35"/>
      <c r="X150" s="35"/>
      <c r="Y150" s="35"/>
      <c r="Z150" s="35"/>
      <c r="AA150" s="35"/>
      <c r="AB150" s="35"/>
      <c r="AC150" s="35"/>
      <c r="AD150" s="35"/>
      <c r="AE150" s="35"/>
      <c r="AR150" s="182" t="s">
        <v>128</v>
      </c>
      <c r="AT150" s="182" t="s">
        <v>123</v>
      </c>
      <c r="AU150" s="182" t="s">
        <v>85</v>
      </c>
      <c r="AY150" s="17" t="s">
        <v>121</v>
      </c>
      <c r="BE150" s="183">
        <f>IF(N150="základní",J150,0)</f>
        <v>0</v>
      </c>
      <c r="BF150" s="183">
        <f>IF(N150="snížená",J150,0)</f>
        <v>0</v>
      </c>
      <c r="BG150" s="183">
        <f>IF(N150="zákl. přenesená",J150,0)</f>
        <v>0</v>
      </c>
      <c r="BH150" s="183">
        <f>IF(N150="sníž. přenesená",J150,0)</f>
        <v>0</v>
      </c>
      <c r="BI150" s="183">
        <f>IF(N150="nulová",J150,0)</f>
        <v>0</v>
      </c>
      <c r="BJ150" s="17" t="s">
        <v>83</v>
      </c>
      <c r="BK150" s="183">
        <f>ROUND(I150*H150,2)</f>
        <v>0</v>
      </c>
      <c r="BL150" s="17" t="s">
        <v>128</v>
      </c>
      <c r="BM150" s="182" t="s">
        <v>226</v>
      </c>
    </row>
    <row r="151" spans="1:65" s="2" customFormat="1" ht="19.5">
      <c r="A151" s="35"/>
      <c r="B151" s="36"/>
      <c r="C151" s="37"/>
      <c r="D151" s="184" t="s">
        <v>130</v>
      </c>
      <c r="E151" s="37"/>
      <c r="F151" s="185" t="s">
        <v>227</v>
      </c>
      <c r="G151" s="37"/>
      <c r="H151" s="37"/>
      <c r="I151" s="186"/>
      <c r="J151" s="37"/>
      <c r="K151" s="37"/>
      <c r="L151" s="40"/>
      <c r="M151" s="187"/>
      <c r="N151" s="188"/>
      <c r="O151" s="65"/>
      <c r="P151" s="65"/>
      <c r="Q151" s="65"/>
      <c r="R151" s="65"/>
      <c r="S151" s="65"/>
      <c r="T151" s="66"/>
      <c r="U151" s="35"/>
      <c r="V151" s="35"/>
      <c r="W151" s="35"/>
      <c r="X151" s="35"/>
      <c r="Y151" s="35"/>
      <c r="Z151" s="35"/>
      <c r="AA151" s="35"/>
      <c r="AB151" s="35"/>
      <c r="AC151" s="35"/>
      <c r="AD151" s="35"/>
      <c r="AE151" s="35"/>
      <c r="AT151" s="17" t="s">
        <v>130</v>
      </c>
      <c r="AU151" s="17" t="s">
        <v>85</v>
      </c>
    </row>
    <row r="152" spans="1:65" s="2" customFormat="1" ht="48.75">
      <c r="A152" s="35"/>
      <c r="B152" s="36"/>
      <c r="C152" s="37"/>
      <c r="D152" s="184" t="s">
        <v>132</v>
      </c>
      <c r="E152" s="37"/>
      <c r="F152" s="189" t="s">
        <v>228</v>
      </c>
      <c r="G152" s="37"/>
      <c r="H152" s="37"/>
      <c r="I152" s="186"/>
      <c r="J152" s="37"/>
      <c r="K152" s="37"/>
      <c r="L152" s="40"/>
      <c r="M152" s="187"/>
      <c r="N152" s="188"/>
      <c r="O152" s="65"/>
      <c r="P152" s="65"/>
      <c r="Q152" s="65"/>
      <c r="R152" s="65"/>
      <c r="S152" s="65"/>
      <c r="T152" s="66"/>
      <c r="U152" s="35"/>
      <c r="V152" s="35"/>
      <c r="W152" s="35"/>
      <c r="X152" s="35"/>
      <c r="Y152" s="35"/>
      <c r="Z152" s="35"/>
      <c r="AA152" s="35"/>
      <c r="AB152" s="35"/>
      <c r="AC152" s="35"/>
      <c r="AD152" s="35"/>
      <c r="AE152" s="35"/>
      <c r="AT152" s="17" t="s">
        <v>132</v>
      </c>
      <c r="AU152" s="17" t="s">
        <v>85</v>
      </c>
    </row>
    <row r="153" spans="1:65" s="2" customFormat="1" ht="16.5" customHeight="1">
      <c r="A153" s="35"/>
      <c r="B153" s="36"/>
      <c r="C153" s="171" t="s">
        <v>229</v>
      </c>
      <c r="D153" s="171" t="s">
        <v>123</v>
      </c>
      <c r="E153" s="172" t="s">
        <v>230</v>
      </c>
      <c r="F153" s="173" t="s">
        <v>231</v>
      </c>
      <c r="G153" s="174" t="s">
        <v>126</v>
      </c>
      <c r="H153" s="175">
        <v>4</v>
      </c>
      <c r="I153" s="176"/>
      <c r="J153" s="177">
        <f>ROUND(I153*H153,2)</f>
        <v>0</v>
      </c>
      <c r="K153" s="173" t="s">
        <v>127</v>
      </c>
      <c r="L153" s="40"/>
      <c r="M153" s="178" t="s">
        <v>32</v>
      </c>
      <c r="N153" s="179" t="s">
        <v>49</v>
      </c>
      <c r="O153" s="65"/>
      <c r="P153" s="180">
        <f>O153*H153</f>
        <v>0</v>
      </c>
      <c r="Q153" s="180">
        <v>0</v>
      </c>
      <c r="R153" s="180">
        <f>Q153*H153</f>
        <v>0</v>
      </c>
      <c r="S153" s="180">
        <v>0</v>
      </c>
      <c r="T153" s="181">
        <f>S153*H153</f>
        <v>0</v>
      </c>
      <c r="U153" s="35"/>
      <c r="V153" s="35"/>
      <c r="W153" s="35"/>
      <c r="X153" s="35"/>
      <c r="Y153" s="35"/>
      <c r="Z153" s="35"/>
      <c r="AA153" s="35"/>
      <c r="AB153" s="35"/>
      <c r="AC153" s="35"/>
      <c r="AD153" s="35"/>
      <c r="AE153" s="35"/>
      <c r="AR153" s="182" t="s">
        <v>128</v>
      </c>
      <c r="AT153" s="182" t="s">
        <v>123</v>
      </c>
      <c r="AU153" s="182" t="s">
        <v>85</v>
      </c>
      <c r="AY153" s="17" t="s">
        <v>121</v>
      </c>
      <c r="BE153" s="183">
        <f>IF(N153="základní",J153,0)</f>
        <v>0</v>
      </c>
      <c r="BF153" s="183">
        <f>IF(N153="snížená",J153,0)</f>
        <v>0</v>
      </c>
      <c r="BG153" s="183">
        <f>IF(N153="zákl. přenesená",J153,0)</f>
        <v>0</v>
      </c>
      <c r="BH153" s="183">
        <f>IF(N153="sníž. přenesená",J153,0)</f>
        <v>0</v>
      </c>
      <c r="BI153" s="183">
        <f>IF(N153="nulová",J153,0)</f>
        <v>0</v>
      </c>
      <c r="BJ153" s="17" t="s">
        <v>83</v>
      </c>
      <c r="BK153" s="183">
        <f>ROUND(I153*H153,2)</f>
        <v>0</v>
      </c>
      <c r="BL153" s="17" t="s">
        <v>128</v>
      </c>
      <c r="BM153" s="182" t="s">
        <v>232</v>
      </c>
    </row>
    <row r="154" spans="1:65" s="2" customFormat="1" ht="11.25">
      <c r="A154" s="35"/>
      <c r="B154" s="36"/>
      <c r="C154" s="37"/>
      <c r="D154" s="184" t="s">
        <v>130</v>
      </c>
      <c r="E154" s="37"/>
      <c r="F154" s="185" t="s">
        <v>231</v>
      </c>
      <c r="G154" s="37"/>
      <c r="H154" s="37"/>
      <c r="I154" s="186"/>
      <c r="J154" s="37"/>
      <c r="K154" s="37"/>
      <c r="L154" s="40"/>
      <c r="M154" s="187"/>
      <c r="N154" s="188"/>
      <c r="O154" s="65"/>
      <c r="P154" s="65"/>
      <c r="Q154" s="65"/>
      <c r="R154" s="65"/>
      <c r="S154" s="65"/>
      <c r="T154" s="66"/>
      <c r="U154" s="35"/>
      <c r="V154" s="35"/>
      <c r="W154" s="35"/>
      <c r="X154" s="35"/>
      <c r="Y154" s="35"/>
      <c r="Z154" s="35"/>
      <c r="AA154" s="35"/>
      <c r="AB154" s="35"/>
      <c r="AC154" s="35"/>
      <c r="AD154" s="35"/>
      <c r="AE154" s="35"/>
      <c r="AT154" s="17" t="s">
        <v>130</v>
      </c>
      <c r="AU154" s="17" t="s">
        <v>85</v>
      </c>
    </row>
    <row r="155" spans="1:65" s="2" customFormat="1" ht="39">
      <c r="A155" s="35"/>
      <c r="B155" s="36"/>
      <c r="C155" s="37"/>
      <c r="D155" s="184" t="s">
        <v>132</v>
      </c>
      <c r="E155" s="37"/>
      <c r="F155" s="189" t="s">
        <v>233</v>
      </c>
      <c r="G155" s="37"/>
      <c r="H155" s="37"/>
      <c r="I155" s="186"/>
      <c r="J155" s="37"/>
      <c r="K155" s="37"/>
      <c r="L155" s="40"/>
      <c r="M155" s="187"/>
      <c r="N155" s="188"/>
      <c r="O155" s="65"/>
      <c r="P155" s="65"/>
      <c r="Q155" s="65"/>
      <c r="R155" s="65"/>
      <c r="S155" s="65"/>
      <c r="T155" s="66"/>
      <c r="U155" s="35"/>
      <c r="V155" s="35"/>
      <c r="W155" s="35"/>
      <c r="X155" s="35"/>
      <c r="Y155" s="35"/>
      <c r="Z155" s="35"/>
      <c r="AA155" s="35"/>
      <c r="AB155" s="35"/>
      <c r="AC155" s="35"/>
      <c r="AD155" s="35"/>
      <c r="AE155" s="35"/>
      <c r="AT155" s="17" t="s">
        <v>132</v>
      </c>
      <c r="AU155" s="17" t="s">
        <v>85</v>
      </c>
    </row>
    <row r="156" spans="1:65" s="14" customFormat="1" ht="11.25">
      <c r="B156" s="201"/>
      <c r="C156" s="202"/>
      <c r="D156" s="184" t="s">
        <v>134</v>
      </c>
      <c r="E156" s="203" t="s">
        <v>32</v>
      </c>
      <c r="F156" s="204" t="s">
        <v>234</v>
      </c>
      <c r="G156" s="202"/>
      <c r="H156" s="203" t="s">
        <v>32</v>
      </c>
      <c r="I156" s="205"/>
      <c r="J156" s="202"/>
      <c r="K156" s="202"/>
      <c r="L156" s="206"/>
      <c r="M156" s="207"/>
      <c r="N156" s="208"/>
      <c r="O156" s="208"/>
      <c r="P156" s="208"/>
      <c r="Q156" s="208"/>
      <c r="R156" s="208"/>
      <c r="S156" s="208"/>
      <c r="T156" s="209"/>
      <c r="AT156" s="210" t="s">
        <v>134</v>
      </c>
      <c r="AU156" s="210" t="s">
        <v>85</v>
      </c>
      <c r="AV156" s="14" t="s">
        <v>83</v>
      </c>
      <c r="AW156" s="14" t="s">
        <v>39</v>
      </c>
      <c r="AX156" s="14" t="s">
        <v>78</v>
      </c>
      <c r="AY156" s="210" t="s">
        <v>121</v>
      </c>
    </row>
    <row r="157" spans="1:65" s="13" customFormat="1" ht="11.25">
      <c r="B157" s="190"/>
      <c r="C157" s="191"/>
      <c r="D157" s="184" t="s">
        <v>134</v>
      </c>
      <c r="E157" s="192" t="s">
        <v>32</v>
      </c>
      <c r="F157" s="193" t="s">
        <v>235</v>
      </c>
      <c r="G157" s="191"/>
      <c r="H157" s="194">
        <v>4</v>
      </c>
      <c r="I157" s="195"/>
      <c r="J157" s="191"/>
      <c r="K157" s="191"/>
      <c r="L157" s="196"/>
      <c r="M157" s="197"/>
      <c r="N157" s="198"/>
      <c r="O157" s="198"/>
      <c r="P157" s="198"/>
      <c r="Q157" s="198"/>
      <c r="R157" s="198"/>
      <c r="S157" s="198"/>
      <c r="T157" s="199"/>
      <c r="AT157" s="200" t="s">
        <v>134</v>
      </c>
      <c r="AU157" s="200" t="s">
        <v>85</v>
      </c>
      <c r="AV157" s="13" t="s">
        <v>85</v>
      </c>
      <c r="AW157" s="13" t="s">
        <v>39</v>
      </c>
      <c r="AX157" s="13" t="s">
        <v>78</v>
      </c>
      <c r="AY157" s="200" t="s">
        <v>121</v>
      </c>
    </row>
    <row r="158" spans="1:65" s="2" customFormat="1" ht="16.5" customHeight="1">
      <c r="A158" s="35"/>
      <c r="B158" s="36"/>
      <c r="C158" s="171" t="s">
        <v>236</v>
      </c>
      <c r="D158" s="171" t="s">
        <v>123</v>
      </c>
      <c r="E158" s="172" t="s">
        <v>237</v>
      </c>
      <c r="F158" s="173" t="s">
        <v>238</v>
      </c>
      <c r="G158" s="174" t="s">
        <v>162</v>
      </c>
      <c r="H158" s="175">
        <v>20</v>
      </c>
      <c r="I158" s="176"/>
      <c r="J158" s="177">
        <f>ROUND(I158*H158,2)</f>
        <v>0</v>
      </c>
      <c r="K158" s="173" t="s">
        <v>127</v>
      </c>
      <c r="L158" s="40"/>
      <c r="M158" s="178" t="s">
        <v>32</v>
      </c>
      <c r="N158" s="179" t="s">
        <v>49</v>
      </c>
      <c r="O158" s="65"/>
      <c r="P158" s="180">
        <f>O158*H158</f>
        <v>0</v>
      </c>
      <c r="Q158" s="180">
        <v>0</v>
      </c>
      <c r="R158" s="180">
        <f>Q158*H158</f>
        <v>0</v>
      </c>
      <c r="S158" s="180">
        <v>0.01</v>
      </c>
      <c r="T158" s="181">
        <f>S158*H158</f>
        <v>0.2</v>
      </c>
      <c r="U158" s="35"/>
      <c r="V158" s="35"/>
      <c r="W158" s="35"/>
      <c r="X158" s="35"/>
      <c r="Y158" s="35"/>
      <c r="Z158" s="35"/>
      <c r="AA158" s="35"/>
      <c r="AB158" s="35"/>
      <c r="AC158" s="35"/>
      <c r="AD158" s="35"/>
      <c r="AE158" s="35"/>
      <c r="AR158" s="182" t="s">
        <v>128</v>
      </c>
      <c r="AT158" s="182" t="s">
        <v>123</v>
      </c>
      <c r="AU158" s="182" t="s">
        <v>85</v>
      </c>
      <c r="AY158" s="17" t="s">
        <v>121</v>
      </c>
      <c r="BE158" s="183">
        <f>IF(N158="základní",J158,0)</f>
        <v>0</v>
      </c>
      <c r="BF158" s="183">
        <f>IF(N158="snížená",J158,0)</f>
        <v>0</v>
      </c>
      <c r="BG158" s="183">
        <f>IF(N158="zákl. přenesená",J158,0)</f>
        <v>0</v>
      </c>
      <c r="BH158" s="183">
        <f>IF(N158="sníž. přenesená",J158,0)</f>
        <v>0</v>
      </c>
      <c r="BI158" s="183">
        <f>IF(N158="nulová",J158,0)</f>
        <v>0</v>
      </c>
      <c r="BJ158" s="17" t="s">
        <v>83</v>
      </c>
      <c r="BK158" s="183">
        <f>ROUND(I158*H158,2)</f>
        <v>0</v>
      </c>
      <c r="BL158" s="17" t="s">
        <v>128</v>
      </c>
      <c r="BM158" s="182" t="s">
        <v>239</v>
      </c>
    </row>
    <row r="159" spans="1:65" s="2" customFormat="1" ht="11.25">
      <c r="A159" s="35"/>
      <c r="B159" s="36"/>
      <c r="C159" s="37"/>
      <c r="D159" s="184" t="s">
        <v>130</v>
      </c>
      <c r="E159" s="37"/>
      <c r="F159" s="185" t="s">
        <v>240</v>
      </c>
      <c r="G159" s="37"/>
      <c r="H159" s="37"/>
      <c r="I159" s="186"/>
      <c r="J159" s="37"/>
      <c r="K159" s="37"/>
      <c r="L159" s="40"/>
      <c r="M159" s="187"/>
      <c r="N159" s="188"/>
      <c r="O159" s="65"/>
      <c r="P159" s="65"/>
      <c r="Q159" s="65"/>
      <c r="R159" s="65"/>
      <c r="S159" s="65"/>
      <c r="T159" s="66"/>
      <c r="U159" s="35"/>
      <c r="V159" s="35"/>
      <c r="W159" s="35"/>
      <c r="X159" s="35"/>
      <c r="Y159" s="35"/>
      <c r="Z159" s="35"/>
      <c r="AA159" s="35"/>
      <c r="AB159" s="35"/>
      <c r="AC159" s="35"/>
      <c r="AD159" s="35"/>
      <c r="AE159" s="35"/>
      <c r="AT159" s="17" t="s">
        <v>130</v>
      </c>
      <c r="AU159" s="17" t="s">
        <v>85</v>
      </c>
    </row>
    <row r="160" spans="1:65" s="2" customFormat="1" ht="29.25">
      <c r="A160" s="35"/>
      <c r="B160" s="36"/>
      <c r="C160" s="37"/>
      <c r="D160" s="184" t="s">
        <v>132</v>
      </c>
      <c r="E160" s="37"/>
      <c r="F160" s="189" t="s">
        <v>241</v>
      </c>
      <c r="G160" s="37"/>
      <c r="H160" s="37"/>
      <c r="I160" s="186"/>
      <c r="J160" s="37"/>
      <c r="K160" s="37"/>
      <c r="L160" s="40"/>
      <c r="M160" s="187"/>
      <c r="N160" s="188"/>
      <c r="O160" s="65"/>
      <c r="P160" s="65"/>
      <c r="Q160" s="65"/>
      <c r="R160" s="65"/>
      <c r="S160" s="65"/>
      <c r="T160" s="66"/>
      <c r="U160" s="35"/>
      <c r="V160" s="35"/>
      <c r="W160" s="35"/>
      <c r="X160" s="35"/>
      <c r="Y160" s="35"/>
      <c r="Z160" s="35"/>
      <c r="AA160" s="35"/>
      <c r="AB160" s="35"/>
      <c r="AC160" s="35"/>
      <c r="AD160" s="35"/>
      <c r="AE160" s="35"/>
      <c r="AT160" s="17" t="s">
        <v>132</v>
      </c>
      <c r="AU160" s="17" t="s">
        <v>85</v>
      </c>
    </row>
    <row r="161" spans="1:65" s="2" customFormat="1" ht="16.5" customHeight="1">
      <c r="A161" s="35"/>
      <c r="B161" s="36"/>
      <c r="C161" s="171" t="s">
        <v>242</v>
      </c>
      <c r="D161" s="171" t="s">
        <v>123</v>
      </c>
      <c r="E161" s="172" t="s">
        <v>243</v>
      </c>
      <c r="F161" s="173" t="s">
        <v>244</v>
      </c>
      <c r="G161" s="174" t="s">
        <v>126</v>
      </c>
      <c r="H161" s="175">
        <v>114.699</v>
      </c>
      <c r="I161" s="176"/>
      <c r="J161" s="177">
        <f>ROUND(I161*H161,2)</f>
        <v>0</v>
      </c>
      <c r="K161" s="173" t="s">
        <v>127</v>
      </c>
      <c r="L161" s="40"/>
      <c r="M161" s="178" t="s">
        <v>32</v>
      </c>
      <c r="N161" s="179" t="s">
        <v>49</v>
      </c>
      <c r="O161" s="65"/>
      <c r="P161" s="180">
        <f>O161*H161</f>
        <v>0</v>
      </c>
      <c r="Q161" s="180">
        <v>0</v>
      </c>
      <c r="R161" s="180">
        <f>Q161*H161</f>
        <v>0</v>
      </c>
      <c r="S161" s="180">
        <v>6.6000000000000003E-2</v>
      </c>
      <c r="T161" s="181">
        <f>S161*H161</f>
        <v>7.5701340000000004</v>
      </c>
      <c r="U161" s="35"/>
      <c r="V161" s="35"/>
      <c r="W161" s="35"/>
      <c r="X161" s="35"/>
      <c r="Y161" s="35"/>
      <c r="Z161" s="35"/>
      <c r="AA161" s="35"/>
      <c r="AB161" s="35"/>
      <c r="AC161" s="35"/>
      <c r="AD161" s="35"/>
      <c r="AE161" s="35"/>
      <c r="AR161" s="182" t="s">
        <v>128</v>
      </c>
      <c r="AT161" s="182" t="s">
        <v>123</v>
      </c>
      <c r="AU161" s="182" t="s">
        <v>85</v>
      </c>
      <c r="AY161" s="17" t="s">
        <v>121</v>
      </c>
      <c r="BE161" s="183">
        <f>IF(N161="základní",J161,0)</f>
        <v>0</v>
      </c>
      <c r="BF161" s="183">
        <f>IF(N161="snížená",J161,0)</f>
        <v>0</v>
      </c>
      <c r="BG161" s="183">
        <f>IF(N161="zákl. přenesená",J161,0)</f>
        <v>0</v>
      </c>
      <c r="BH161" s="183">
        <f>IF(N161="sníž. přenesená",J161,0)</f>
        <v>0</v>
      </c>
      <c r="BI161" s="183">
        <f>IF(N161="nulová",J161,0)</f>
        <v>0</v>
      </c>
      <c r="BJ161" s="17" t="s">
        <v>83</v>
      </c>
      <c r="BK161" s="183">
        <f>ROUND(I161*H161,2)</f>
        <v>0</v>
      </c>
      <c r="BL161" s="17" t="s">
        <v>128</v>
      </c>
      <c r="BM161" s="182" t="s">
        <v>245</v>
      </c>
    </row>
    <row r="162" spans="1:65" s="2" customFormat="1" ht="11.25">
      <c r="A162" s="35"/>
      <c r="B162" s="36"/>
      <c r="C162" s="37"/>
      <c r="D162" s="184" t="s">
        <v>130</v>
      </c>
      <c r="E162" s="37"/>
      <c r="F162" s="185" t="s">
        <v>246</v>
      </c>
      <c r="G162" s="37"/>
      <c r="H162" s="37"/>
      <c r="I162" s="186"/>
      <c r="J162" s="37"/>
      <c r="K162" s="37"/>
      <c r="L162" s="40"/>
      <c r="M162" s="187"/>
      <c r="N162" s="188"/>
      <c r="O162" s="65"/>
      <c r="P162" s="65"/>
      <c r="Q162" s="65"/>
      <c r="R162" s="65"/>
      <c r="S162" s="65"/>
      <c r="T162" s="66"/>
      <c r="U162" s="35"/>
      <c r="V162" s="35"/>
      <c r="W162" s="35"/>
      <c r="X162" s="35"/>
      <c r="Y162" s="35"/>
      <c r="Z162" s="35"/>
      <c r="AA162" s="35"/>
      <c r="AB162" s="35"/>
      <c r="AC162" s="35"/>
      <c r="AD162" s="35"/>
      <c r="AE162" s="35"/>
      <c r="AT162" s="17" t="s">
        <v>130</v>
      </c>
      <c r="AU162" s="17" t="s">
        <v>85</v>
      </c>
    </row>
    <row r="163" spans="1:65" s="2" customFormat="1" ht="39">
      <c r="A163" s="35"/>
      <c r="B163" s="36"/>
      <c r="C163" s="37"/>
      <c r="D163" s="184" t="s">
        <v>132</v>
      </c>
      <c r="E163" s="37"/>
      <c r="F163" s="189" t="s">
        <v>247</v>
      </c>
      <c r="G163" s="37"/>
      <c r="H163" s="37"/>
      <c r="I163" s="186"/>
      <c r="J163" s="37"/>
      <c r="K163" s="37"/>
      <c r="L163" s="40"/>
      <c r="M163" s="187"/>
      <c r="N163" s="188"/>
      <c r="O163" s="65"/>
      <c r="P163" s="65"/>
      <c r="Q163" s="65"/>
      <c r="R163" s="65"/>
      <c r="S163" s="65"/>
      <c r="T163" s="66"/>
      <c r="U163" s="35"/>
      <c r="V163" s="35"/>
      <c r="W163" s="35"/>
      <c r="X163" s="35"/>
      <c r="Y163" s="35"/>
      <c r="Z163" s="35"/>
      <c r="AA163" s="35"/>
      <c r="AB163" s="35"/>
      <c r="AC163" s="35"/>
      <c r="AD163" s="35"/>
      <c r="AE163" s="35"/>
      <c r="AT163" s="17" t="s">
        <v>132</v>
      </c>
      <c r="AU163" s="17" t="s">
        <v>85</v>
      </c>
    </row>
    <row r="164" spans="1:65" s="14" customFormat="1" ht="11.25">
      <c r="B164" s="201"/>
      <c r="C164" s="202"/>
      <c r="D164" s="184" t="s">
        <v>134</v>
      </c>
      <c r="E164" s="203" t="s">
        <v>32</v>
      </c>
      <c r="F164" s="204" t="s">
        <v>248</v>
      </c>
      <c r="G164" s="202"/>
      <c r="H164" s="203" t="s">
        <v>32</v>
      </c>
      <c r="I164" s="205"/>
      <c r="J164" s="202"/>
      <c r="K164" s="202"/>
      <c r="L164" s="206"/>
      <c r="M164" s="207"/>
      <c r="N164" s="208"/>
      <c r="O164" s="208"/>
      <c r="P164" s="208"/>
      <c r="Q164" s="208"/>
      <c r="R164" s="208"/>
      <c r="S164" s="208"/>
      <c r="T164" s="209"/>
      <c r="AT164" s="210" t="s">
        <v>134</v>
      </c>
      <c r="AU164" s="210" t="s">
        <v>85</v>
      </c>
      <c r="AV164" s="14" t="s">
        <v>83</v>
      </c>
      <c r="AW164" s="14" t="s">
        <v>39</v>
      </c>
      <c r="AX164" s="14" t="s">
        <v>78</v>
      </c>
      <c r="AY164" s="210" t="s">
        <v>121</v>
      </c>
    </row>
    <row r="165" spans="1:65" s="13" customFormat="1" ht="11.25">
      <c r="B165" s="190"/>
      <c r="C165" s="191"/>
      <c r="D165" s="184" t="s">
        <v>134</v>
      </c>
      <c r="E165" s="192" t="s">
        <v>32</v>
      </c>
      <c r="F165" s="193" t="s">
        <v>249</v>
      </c>
      <c r="G165" s="191"/>
      <c r="H165" s="194">
        <v>114.699</v>
      </c>
      <c r="I165" s="195"/>
      <c r="J165" s="191"/>
      <c r="K165" s="191"/>
      <c r="L165" s="196"/>
      <c r="M165" s="197"/>
      <c r="N165" s="198"/>
      <c r="O165" s="198"/>
      <c r="P165" s="198"/>
      <c r="Q165" s="198"/>
      <c r="R165" s="198"/>
      <c r="S165" s="198"/>
      <c r="T165" s="199"/>
      <c r="AT165" s="200" t="s">
        <v>134</v>
      </c>
      <c r="AU165" s="200" t="s">
        <v>85</v>
      </c>
      <c r="AV165" s="13" t="s">
        <v>85</v>
      </c>
      <c r="AW165" s="13" t="s">
        <v>39</v>
      </c>
      <c r="AX165" s="13" t="s">
        <v>78</v>
      </c>
      <c r="AY165" s="200" t="s">
        <v>121</v>
      </c>
    </row>
    <row r="166" spans="1:65" s="2" customFormat="1" ht="16.5" customHeight="1">
      <c r="A166" s="35"/>
      <c r="B166" s="36"/>
      <c r="C166" s="171" t="s">
        <v>250</v>
      </c>
      <c r="D166" s="171" t="s">
        <v>123</v>
      </c>
      <c r="E166" s="172" t="s">
        <v>251</v>
      </c>
      <c r="F166" s="173" t="s">
        <v>252</v>
      </c>
      <c r="G166" s="174" t="s">
        <v>126</v>
      </c>
      <c r="H166" s="175">
        <v>573.49400000000003</v>
      </c>
      <c r="I166" s="176"/>
      <c r="J166" s="177">
        <f>ROUND(I166*H166,2)</f>
        <v>0</v>
      </c>
      <c r="K166" s="173" t="s">
        <v>127</v>
      </c>
      <c r="L166" s="40"/>
      <c r="M166" s="178" t="s">
        <v>32</v>
      </c>
      <c r="N166" s="179" t="s">
        <v>49</v>
      </c>
      <c r="O166" s="65"/>
      <c r="P166" s="180">
        <f>O166*H166</f>
        <v>0</v>
      </c>
      <c r="Q166" s="180">
        <v>0</v>
      </c>
      <c r="R166" s="180">
        <f>Q166*H166</f>
        <v>0</v>
      </c>
      <c r="S166" s="180">
        <v>7.0000000000000007E-2</v>
      </c>
      <c r="T166" s="181">
        <f>S166*H166</f>
        <v>40.144580000000005</v>
      </c>
      <c r="U166" s="35"/>
      <c r="V166" s="35"/>
      <c r="W166" s="35"/>
      <c r="X166" s="35"/>
      <c r="Y166" s="35"/>
      <c r="Z166" s="35"/>
      <c r="AA166" s="35"/>
      <c r="AB166" s="35"/>
      <c r="AC166" s="35"/>
      <c r="AD166" s="35"/>
      <c r="AE166" s="35"/>
      <c r="AR166" s="182" t="s">
        <v>128</v>
      </c>
      <c r="AT166" s="182" t="s">
        <v>123</v>
      </c>
      <c r="AU166" s="182" t="s">
        <v>85</v>
      </c>
      <c r="AY166" s="17" t="s">
        <v>121</v>
      </c>
      <c r="BE166" s="183">
        <f>IF(N166="základní",J166,0)</f>
        <v>0</v>
      </c>
      <c r="BF166" s="183">
        <f>IF(N166="snížená",J166,0)</f>
        <v>0</v>
      </c>
      <c r="BG166" s="183">
        <f>IF(N166="zákl. přenesená",J166,0)</f>
        <v>0</v>
      </c>
      <c r="BH166" s="183">
        <f>IF(N166="sníž. přenesená",J166,0)</f>
        <v>0</v>
      </c>
      <c r="BI166" s="183">
        <f>IF(N166="nulová",J166,0)</f>
        <v>0</v>
      </c>
      <c r="BJ166" s="17" t="s">
        <v>83</v>
      </c>
      <c r="BK166" s="183">
        <f>ROUND(I166*H166,2)</f>
        <v>0</v>
      </c>
      <c r="BL166" s="17" t="s">
        <v>128</v>
      </c>
      <c r="BM166" s="182" t="s">
        <v>253</v>
      </c>
    </row>
    <row r="167" spans="1:65" s="2" customFormat="1" ht="11.25">
      <c r="A167" s="35"/>
      <c r="B167" s="36"/>
      <c r="C167" s="37"/>
      <c r="D167" s="184" t="s">
        <v>130</v>
      </c>
      <c r="E167" s="37"/>
      <c r="F167" s="185" t="s">
        <v>254</v>
      </c>
      <c r="G167" s="37"/>
      <c r="H167" s="37"/>
      <c r="I167" s="186"/>
      <c r="J167" s="37"/>
      <c r="K167" s="37"/>
      <c r="L167" s="40"/>
      <c r="M167" s="187"/>
      <c r="N167" s="188"/>
      <c r="O167" s="65"/>
      <c r="P167" s="65"/>
      <c r="Q167" s="65"/>
      <c r="R167" s="65"/>
      <c r="S167" s="65"/>
      <c r="T167" s="66"/>
      <c r="U167" s="35"/>
      <c r="V167" s="35"/>
      <c r="W167" s="35"/>
      <c r="X167" s="35"/>
      <c r="Y167" s="35"/>
      <c r="Z167" s="35"/>
      <c r="AA167" s="35"/>
      <c r="AB167" s="35"/>
      <c r="AC167" s="35"/>
      <c r="AD167" s="35"/>
      <c r="AE167" s="35"/>
      <c r="AT167" s="17" t="s">
        <v>130</v>
      </c>
      <c r="AU167" s="17" t="s">
        <v>85</v>
      </c>
    </row>
    <row r="168" spans="1:65" s="2" customFormat="1" ht="58.5">
      <c r="A168" s="35"/>
      <c r="B168" s="36"/>
      <c r="C168" s="37"/>
      <c r="D168" s="184" t="s">
        <v>132</v>
      </c>
      <c r="E168" s="37"/>
      <c r="F168" s="189" t="s">
        <v>255</v>
      </c>
      <c r="G168" s="37"/>
      <c r="H168" s="37"/>
      <c r="I168" s="186"/>
      <c r="J168" s="37"/>
      <c r="K168" s="37"/>
      <c r="L168" s="40"/>
      <c r="M168" s="187"/>
      <c r="N168" s="188"/>
      <c r="O168" s="65"/>
      <c r="P168" s="65"/>
      <c r="Q168" s="65"/>
      <c r="R168" s="65"/>
      <c r="S168" s="65"/>
      <c r="T168" s="66"/>
      <c r="U168" s="35"/>
      <c r="V168" s="35"/>
      <c r="W168" s="35"/>
      <c r="X168" s="35"/>
      <c r="Y168" s="35"/>
      <c r="Z168" s="35"/>
      <c r="AA168" s="35"/>
      <c r="AB168" s="35"/>
      <c r="AC168" s="35"/>
      <c r="AD168" s="35"/>
      <c r="AE168" s="35"/>
      <c r="AT168" s="17" t="s">
        <v>132</v>
      </c>
      <c r="AU168" s="17" t="s">
        <v>85</v>
      </c>
    </row>
    <row r="169" spans="1:65" s="14" customFormat="1" ht="11.25">
      <c r="B169" s="201"/>
      <c r="C169" s="202"/>
      <c r="D169" s="184" t="s">
        <v>134</v>
      </c>
      <c r="E169" s="203" t="s">
        <v>32</v>
      </c>
      <c r="F169" s="204" t="s">
        <v>153</v>
      </c>
      <c r="G169" s="202"/>
      <c r="H169" s="203" t="s">
        <v>32</v>
      </c>
      <c r="I169" s="205"/>
      <c r="J169" s="202"/>
      <c r="K169" s="202"/>
      <c r="L169" s="206"/>
      <c r="M169" s="207"/>
      <c r="N169" s="208"/>
      <c r="O169" s="208"/>
      <c r="P169" s="208"/>
      <c r="Q169" s="208"/>
      <c r="R169" s="208"/>
      <c r="S169" s="208"/>
      <c r="T169" s="209"/>
      <c r="AT169" s="210" t="s">
        <v>134</v>
      </c>
      <c r="AU169" s="210" t="s">
        <v>85</v>
      </c>
      <c r="AV169" s="14" t="s">
        <v>83</v>
      </c>
      <c r="AW169" s="14" t="s">
        <v>39</v>
      </c>
      <c r="AX169" s="14" t="s">
        <v>78</v>
      </c>
      <c r="AY169" s="210" t="s">
        <v>121</v>
      </c>
    </row>
    <row r="170" spans="1:65" s="13" customFormat="1" ht="11.25">
      <c r="B170" s="190"/>
      <c r="C170" s="191"/>
      <c r="D170" s="184" t="s">
        <v>134</v>
      </c>
      <c r="E170" s="192" t="s">
        <v>32</v>
      </c>
      <c r="F170" s="193" t="s">
        <v>146</v>
      </c>
      <c r="G170" s="191"/>
      <c r="H170" s="194">
        <v>573.49400000000003</v>
      </c>
      <c r="I170" s="195"/>
      <c r="J170" s="191"/>
      <c r="K170" s="191"/>
      <c r="L170" s="196"/>
      <c r="M170" s="197"/>
      <c r="N170" s="198"/>
      <c r="O170" s="198"/>
      <c r="P170" s="198"/>
      <c r="Q170" s="198"/>
      <c r="R170" s="198"/>
      <c r="S170" s="198"/>
      <c r="T170" s="199"/>
      <c r="AT170" s="200" t="s">
        <v>134</v>
      </c>
      <c r="AU170" s="200" t="s">
        <v>85</v>
      </c>
      <c r="AV170" s="13" t="s">
        <v>85</v>
      </c>
      <c r="AW170" s="13" t="s">
        <v>39</v>
      </c>
      <c r="AX170" s="13" t="s">
        <v>78</v>
      </c>
      <c r="AY170" s="200" t="s">
        <v>121</v>
      </c>
    </row>
    <row r="171" spans="1:65" s="2" customFormat="1" ht="16.5" customHeight="1">
      <c r="A171" s="35"/>
      <c r="B171" s="36"/>
      <c r="C171" s="171" t="s">
        <v>256</v>
      </c>
      <c r="D171" s="171" t="s">
        <v>123</v>
      </c>
      <c r="E171" s="172" t="s">
        <v>257</v>
      </c>
      <c r="F171" s="173" t="s">
        <v>258</v>
      </c>
      <c r="G171" s="174" t="s">
        <v>126</v>
      </c>
      <c r="H171" s="175">
        <v>374.67200000000003</v>
      </c>
      <c r="I171" s="176"/>
      <c r="J171" s="177">
        <f>ROUND(I171*H171,2)</f>
        <v>0</v>
      </c>
      <c r="K171" s="173" t="s">
        <v>127</v>
      </c>
      <c r="L171" s="40"/>
      <c r="M171" s="178" t="s">
        <v>32</v>
      </c>
      <c r="N171" s="179" t="s">
        <v>49</v>
      </c>
      <c r="O171" s="65"/>
      <c r="P171" s="180">
        <f>O171*H171</f>
        <v>0</v>
      </c>
      <c r="Q171" s="180">
        <v>0</v>
      </c>
      <c r="R171" s="180">
        <f>Q171*H171</f>
        <v>0</v>
      </c>
      <c r="S171" s="180">
        <v>7.0000000000000007E-2</v>
      </c>
      <c r="T171" s="181">
        <f>S171*H171</f>
        <v>26.227040000000006</v>
      </c>
      <c r="U171" s="35"/>
      <c r="V171" s="35"/>
      <c r="W171" s="35"/>
      <c r="X171" s="35"/>
      <c r="Y171" s="35"/>
      <c r="Z171" s="35"/>
      <c r="AA171" s="35"/>
      <c r="AB171" s="35"/>
      <c r="AC171" s="35"/>
      <c r="AD171" s="35"/>
      <c r="AE171" s="35"/>
      <c r="AR171" s="182" t="s">
        <v>128</v>
      </c>
      <c r="AT171" s="182" t="s">
        <v>123</v>
      </c>
      <c r="AU171" s="182" t="s">
        <v>85</v>
      </c>
      <c r="AY171" s="17" t="s">
        <v>121</v>
      </c>
      <c r="BE171" s="183">
        <f>IF(N171="základní",J171,0)</f>
        <v>0</v>
      </c>
      <c r="BF171" s="183">
        <f>IF(N171="snížená",J171,0)</f>
        <v>0</v>
      </c>
      <c r="BG171" s="183">
        <f>IF(N171="zákl. přenesená",J171,0)</f>
        <v>0</v>
      </c>
      <c r="BH171" s="183">
        <f>IF(N171="sníž. přenesená",J171,0)</f>
        <v>0</v>
      </c>
      <c r="BI171" s="183">
        <f>IF(N171="nulová",J171,0)</f>
        <v>0</v>
      </c>
      <c r="BJ171" s="17" t="s">
        <v>83</v>
      </c>
      <c r="BK171" s="183">
        <f>ROUND(I171*H171,2)</f>
        <v>0</v>
      </c>
      <c r="BL171" s="17" t="s">
        <v>128</v>
      </c>
      <c r="BM171" s="182" t="s">
        <v>259</v>
      </c>
    </row>
    <row r="172" spans="1:65" s="2" customFormat="1" ht="11.25">
      <c r="A172" s="35"/>
      <c r="B172" s="36"/>
      <c r="C172" s="37"/>
      <c r="D172" s="184" t="s">
        <v>130</v>
      </c>
      <c r="E172" s="37"/>
      <c r="F172" s="185" t="s">
        <v>260</v>
      </c>
      <c r="G172" s="37"/>
      <c r="H172" s="37"/>
      <c r="I172" s="186"/>
      <c r="J172" s="37"/>
      <c r="K172" s="37"/>
      <c r="L172" s="40"/>
      <c r="M172" s="187"/>
      <c r="N172" s="188"/>
      <c r="O172" s="65"/>
      <c r="P172" s="65"/>
      <c r="Q172" s="65"/>
      <c r="R172" s="65"/>
      <c r="S172" s="65"/>
      <c r="T172" s="66"/>
      <c r="U172" s="35"/>
      <c r="V172" s="35"/>
      <c r="W172" s="35"/>
      <c r="X172" s="35"/>
      <c r="Y172" s="35"/>
      <c r="Z172" s="35"/>
      <c r="AA172" s="35"/>
      <c r="AB172" s="35"/>
      <c r="AC172" s="35"/>
      <c r="AD172" s="35"/>
      <c r="AE172" s="35"/>
      <c r="AT172" s="17" t="s">
        <v>130</v>
      </c>
      <c r="AU172" s="17" t="s">
        <v>85</v>
      </c>
    </row>
    <row r="173" spans="1:65" s="2" customFormat="1" ht="58.5">
      <c r="A173" s="35"/>
      <c r="B173" s="36"/>
      <c r="C173" s="37"/>
      <c r="D173" s="184" t="s">
        <v>132</v>
      </c>
      <c r="E173" s="37"/>
      <c r="F173" s="189" t="s">
        <v>255</v>
      </c>
      <c r="G173" s="37"/>
      <c r="H173" s="37"/>
      <c r="I173" s="186"/>
      <c r="J173" s="37"/>
      <c r="K173" s="37"/>
      <c r="L173" s="40"/>
      <c r="M173" s="187"/>
      <c r="N173" s="188"/>
      <c r="O173" s="65"/>
      <c r="P173" s="65"/>
      <c r="Q173" s="65"/>
      <c r="R173" s="65"/>
      <c r="S173" s="65"/>
      <c r="T173" s="66"/>
      <c r="U173" s="35"/>
      <c r="V173" s="35"/>
      <c r="W173" s="35"/>
      <c r="X173" s="35"/>
      <c r="Y173" s="35"/>
      <c r="Z173" s="35"/>
      <c r="AA173" s="35"/>
      <c r="AB173" s="35"/>
      <c r="AC173" s="35"/>
      <c r="AD173" s="35"/>
      <c r="AE173" s="35"/>
      <c r="AT173" s="17" t="s">
        <v>132</v>
      </c>
      <c r="AU173" s="17" t="s">
        <v>85</v>
      </c>
    </row>
    <row r="174" spans="1:65" s="14" customFormat="1" ht="11.25">
      <c r="B174" s="201"/>
      <c r="C174" s="202"/>
      <c r="D174" s="184" t="s">
        <v>134</v>
      </c>
      <c r="E174" s="203" t="s">
        <v>32</v>
      </c>
      <c r="F174" s="204" t="s">
        <v>261</v>
      </c>
      <c r="G174" s="202"/>
      <c r="H174" s="203" t="s">
        <v>32</v>
      </c>
      <c r="I174" s="205"/>
      <c r="J174" s="202"/>
      <c r="K174" s="202"/>
      <c r="L174" s="206"/>
      <c r="M174" s="207"/>
      <c r="N174" s="208"/>
      <c r="O174" s="208"/>
      <c r="P174" s="208"/>
      <c r="Q174" s="208"/>
      <c r="R174" s="208"/>
      <c r="S174" s="208"/>
      <c r="T174" s="209"/>
      <c r="AT174" s="210" t="s">
        <v>134</v>
      </c>
      <c r="AU174" s="210" t="s">
        <v>85</v>
      </c>
      <c r="AV174" s="14" t="s">
        <v>83</v>
      </c>
      <c r="AW174" s="14" t="s">
        <v>39</v>
      </c>
      <c r="AX174" s="14" t="s">
        <v>78</v>
      </c>
      <c r="AY174" s="210" t="s">
        <v>121</v>
      </c>
    </row>
    <row r="175" spans="1:65" s="13" customFormat="1" ht="11.25">
      <c r="B175" s="190"/>
      <c r="C175" s="191"/>
      <c r="D175" s="184" t="s">
        <v>134</v>
      </c>
      <c r="E175" s="192" t="s">
        <v>32</v>
      </c>
      <c r="F175" s="193" t="s">
        <v>262</v>
      </c>
      <c r="G175" s="191"/>
      <c r="H175" s="194">
        <v>51.558</v>
      </c>
      <c r="I175" s="195"/>
      <c r="J175" s="191"/>
      <c r="K175" s="191"/>
      <c r="L175" s="196"/>
      <c r="M175" s="197"/>
      <c r="N175" s="198"/>
      <c r="O175" s="198"/>
      <c r="P175" s="198"/>
      <c r="Q175" s="198"/>
      <c r="R175" s="198"/>
      <c r="S175" s="198"/>
      <c r="T175" s="199"/>
      <c r="AT175" s="200" t="s">
        <v>134</v>
      </c>
      <c r="AU175" s="200" t="s">
        <v>85</v>
      </c>
      <c r="AV175" s="13" t="s">
        <v>85</v>
      </c>
      <c r="AW175" s="13" t="s">
        <v>39</v>
      </c>
      <c r="AX175" s="13" t="s">
        <v>78</v>
      </c>
      <c r="AY175" s="200" t="s">
        <v>121</v>
      </c>
    </row>
    <row r="176" spans="1:65" s="13" customFormat="1" ht="11.25">
      <c r="B176" s="190"/>
      <c r="C176" s="191"/>
      <c r="D176" s="184" t="s">
        <v>134</v>
      </c>
      <c r="E176" s="192" t="s">
        <v>32</v>
      </c>
      <c r="F176" s="193" t="s">
        <v>263</v>
      </c>
      <c r="G176" s="191"/>
      <c r="H176" s="194">
        <v>12.778</v>
      </c>
      <c r="I176" s="195"/>
      <c r="J176" s="191"/>
      <c r="K176" s="191"/>
      <c r="L176" s="196"/>
      <c r="M176" s="197"/>
      <c r="N176" s="198"/>
      <c r="O176" s="198"/>
      <c r="P176" s="198"/>
      <c r="Q176" s="198"/>
      <c r="R176" s="198"/>
      <c r="S176" s="198"/>
      <c r="T176" s="199"/>
      <c r="AT176" s="200" t="s">
        <v>134</v>
      </c>
      <c r="AU176" s="200" t="s">
        <v>85</v>
      </c>
      <c r="AV176" s="13" t="s">
        <v>85</v>
      </c>
      <c r="AW176" s="13" t="s">
        <v>39</v>
      </c>
      <c r="AX176" s="13" t="s">
        <v>78</v>
      </c>
      <c r="AY176" s="200" t="s">
        <v>121</v>
      </c>
    </row>
    <row r="177" spans="1:65" s="13" customFormat="1" ht="11.25">
      <c r="B177" s="190"/>
      <c r="C177" s="191"/>
      <c r="D177" s="184" t="s">
        <v>134</v>
      </c>
      <c r="E177" s="192" t="s">
        <v>32</v>
      </c>
      <c r="F177" s="193" t="s">
        <v>264</v>
      </c>
      <c r="G177" s="191"/>
      <c r="H177" s="194">
        <v>242.958</v>
      </c>
      <c r="I177" s="195"/>
      <c r="J177" s="191"/>
      <c r="K177" s="191"/>
      <c r="L177" s="196"/>
      <c r="M177" s="197"/>
      <c r="N177" s="198"/>
      <c r="O177" s="198"/>
      <c r="P177" s="198"/>
      <c r="Q177" s="198"/>
      <c r="R177" s="198"/>
      <c r="S177" s="198"/>
      <c r="T177" s="199"/>
      <c r="AT177" s="200" t="s">
        <v>134</v>
      </c>
      <c r="AU177" s="200" t="s">
        <v>85</v>
      </c>
      <c r="AV177" s="13" t="s">
        <v>85</v>
      </c>
      <c r="AW177" s="13" t="s">
        <v>39</v>
      </c>
      <c r="AX177" s="13" t="s">
        <v>78</v>
      </c>
      <c r="AY177" s="200" t="s">
        <v>121</v>
      </c>
    </row>
    <row r="178" spans="1:65" s="13" customFormat="1" ht="11.25">
      <c r="B178" s="190"/>
      <c r="C178" s="191"/>
      <c r="D178" s="184" t="s">
        <v>134</v>
      </c>
      <c r="E178" s="192" t="s">
        <v>32</v>
      </c>
      <c r="F178" s="193" t="s">
        <v>265</v>
      </c>
      <c r="G178" s="191"/>
      <c r="H178" s="194">
        <v>25.672999999999998</v>
      </c>
      <c r="I178" s="195"/>
      <c r="J178" s="191"/>
      <c r="K178" s="191"/>
      <c r="L178" s="196"/>
      <c r="M178" s="197"/>
      <c r="N178" s="198"/>
      <c r="O178" s="198"/>
      <c r="P178" s="198"/>
      <c r="Q178" s="198"/>
      <c r="R178" s="198"/>
      <c r="S178" s="198"/>
      <c r="T178" s="199"/>
      <c r="AT178" s="200" t="s">
        <v>134</v>
      </c>
      <c r="AU178" s="200" t="s">
        <v>85</v>
      </c>
      <c r="AV178" s="13" t="s">
        <v>85</v>
      </c>
      <c r="AW178" s="13" t="s">
        <v>39</v>
      </c>
      <c r="AX178" s="13" t="s">
        <v>78</v>
      </c>
      <c r="AY178" s="200" t="s">
        <v>121</v>
      </c>
    </row>
    <row r="179" spans="1:65" s="14" customFormat="1" ht="11.25">
      <c r="B179" s="201"/>
      <c r="C179" s="202"/>
      <c r="D179" s="184" t="s">
        <v>134</v>
      </c>
      <c r="E179" s="203" t="s">
        <v>32</v>
      </c>
      <c r="F179" s="204" t="s">
        <v>266</v>
      </c>
      <c r="G179" s="202"/>
      <c r="H179" s="203" t="s">
        <v>32</v>
      </c>
      <c r="I179" s="205"/>
      <c r="J179" s="202"/>
      <c r="K179" s="202"/>
      <c r="L179" s="206"/>
      <c r="M179" s="207"/>
      <c r="N179" s="208"/>
      <c r="O179" s="208"/>
      <c r="P179" s="208"/>
      <c r="Q179" s="208"/>
      <c r="R179" s="208"/>
      <c r="S179" s="208"/>
      <c r="T179" s="209"/>
      <c r="AT179" s="210" t="s">
        <v>134</v>
      </c>
      <c r="AU179" s="210" t="s">
        <v>85</v>
      </c>
      <c r="AV179" s="14" t="s">
        <v>83</v>
      </c>
      <c r="AW179" s="14" t="s">
        <v>39</v>
      </c>
      <c r="AX179" s="14" t="s">
        <v>78</v>
      </c>
      <c r="AY179" s="210" t="s">
        <v>121</v>
      </c>
    </row>
    <row r="180" spans="1:65" s="13" customFormat="1" ht="11.25">
      <c r="B180" s="190"/>
      <c r="C180" s="191"/>
      <c r="D180" s="184" t="s">
        <v>134</v>
      </c>
      <c r="E180" s="192" t="s">
        <v>32</v>
      </c>
      <c r="F180" s="193" t="s">
        <v>267</v>
      </c>
      <c r="G180" s="191"/>
      <c r="H180" s="194">
        <v>41.704999999999998</v>
      </c>
      <c r="I180" s="195"/>
      <c r="J180" s="191"/>
      <c r="K180" s="191"/>
      <c r="L180" s="196"/>
      <c r="M180" s="197"/>
      <c r="N180" s="198"/>
      <c r="O180" s="198"/>
      <c r="P180" s="198"/>
      <c r="Q180" s="198"/>
      <c r="R180" s="198"/>
      <c r="S180" s="198"/>
      <c r="T180" s="199"/>
      <c r="AT180" s="200" t="s">
        <v>134</v>
      </c>
      <c r="AU180" s="200" t="s">
        <v>85</v>
      </c>
      <c r="AV180" s="13" t="s">
        <v>85</v>
      </c>
      <c r="AW180" s="13" t="s">
        <v>39</v>
      </c>
      <c r="AX180" s="13" t="s">
        <v>78</v>
      </c>
      <c r="AY180" s="200" t="s">
        <v>121</v>
      </c>
    </row>
    <row r="181" spans="1:65" s="2" customFormat="1" ht="16.5" customHeight="1">
      <c r="A181" s="35"/>
      <c r="B181" s="36"/>
      <c r="C181" s="171" t="s">
        <v>7</v>
      </c>
      <c r="D181" s="171" t="s">
        <v>123</v>
      </c>
      <c r="E181" s="172" t="s">
        <v>268</v>
      </c>
      <c r="F181" s="173" t="s">
        <v>269</v>
      </c>
      <c r="G181" s="174" t="s">
        <v>126</v>
      </c>
      <c r="H181" s="175">
        <v>74.933999999999997</v>
      </c>
      <c r="I181" s="176"/>
      <c r="J181" s="177">
        <f>ROUND(I181*H181,2)</f>
        <v>0</v>
      </c>
      <c r="K181" s="173" t="s">
        <v>127</v>
      </c>
      <c r="L181" s="40"/>
      <c r="M181" s="178" t="s">
        <v>32</v>
      </c>
      <c r="N181" s="179" t="s">
        <v>49</v>
      </c>
      <c r="O181" s="65"/>
      <c r="P181" s="180">
        <f>O181*H181</f>
        <v>0</v>
      </c>
      <c r="Q181" s="180">
        <v>0</v>
      </c>
      <c r="R181" s="180">
        <f>Q181*H181</f>
        <v>0</v>
      </c>
      <c r="S181" s="180">
        <v>0</v>
      </c>
      <c r="T181" s="181">
        <f>S181*H181</f>
        <v>0</v>
      </c>
      <c r="U181" s="35"/>
      <c r="V181" s="35"/>
      <c r="W181" s="35"/>
      <c r="X181" s="35"/>
      <c r="Y181" s="35"/>
      <c r="Z181" s="35"/>
      <c r="AA181" s="35"/>
      <c r="AB181" s="35"/>
      <c r="AC181" s="35"/>
      <c r="AD181" s="35"/>
      <c r="AE181" s="35"/>
      <c r="AR181" s="182" t="s">
        <v>128</v>
      </c>
      <c r="AT181" s="182" t="s">
        <v>123</v>
      </c>
      <c r="AU181" s="182" t="s">
        <v>85</v>
      </c>
      <c r="AY181" s="17" t="s">
        <v>121</v>
      </c>
      <c r="BE181" s="183">
        <f>IF(N181="základní",J181,0)</f>
        <v>0</v>
      </c>
      <c r="BF181" s="183">
        <f>IF(N181="snížená",J181,0)</f>
        <v>0</v>
      </c>
      <c r="BG181" s="183">
        <f>IF(N181="zákl. přenesená",J181,0)</f>
        <v>0</v>
      </c>
      <c r="BH181" s="183">
        <f>IF(N181="sníž. přenesená",J181,0)</f>
        <v>0</v>
      </c>
      <c r="BI181" s="183">
        <f>IF(N181="nulová",J181,0)</f>
        <v>0</v>
      </c>
      <c r="BJ181" s="17" t="s">
        <v>83</v>
      </c>
      <c r="BK181" s="183">
        <f>ROUND(I181*H181,2)</f>
        <v>0</v>
      </c>
      <c r="BL181" s="17" t="s">
        <v>128</v>
      </c>
      <c r="BM181" s="182" t="s">
        <v>270</v>
      </c>
    </row>
    <row r="182" spans="1:65" s="2" customFormat="1" ht="11.25">
      <c r="A182" s="35"/>
      <c r="B182" s="36"/>
      <c r="C182" s="37"/>
      <c r="D182" s="184" t="s">
        <v>130</v>
      </c>
      <c r="E182" s="37"/>
      <c r="F182" s="185" t="s">
        <v>271</v>
      </c>
      <c r="G182" s="37"/>
      <c r="H182" s="37"/>
      <c r="I182" s="186"/>
      <c r="J182" s="37"/>
      <c r="K182" s="37"/>
      <c r="L182" s="40"/>
      <c r="M182" s="187"/>
      <c r="N182" s="188"/>
      <c r="O182" s="65"/>
      <c r="P182" s="65"/>
      <c r="Q182" s="65"/>
      <c r="R182" s="65"/>
      <c r="S182" s="65"/>
      <c r="T182" s="66"/>
      <c r="U182" s="35"/>
      <c r="V182" s="35"/>
      <c r="W182" s="35"/>
      <c r="X182" s="35"/>
      <c r="Y182" s="35"/>
      <c r="Z182" s="35"/>
      <c r="AA182" s="35"/>
      <c r="AB182" s="35"/>
      <c r="AC182" s="35"/>
      <c r="AD182" s="35"/>
      <c r="AE182" s="35"/>
      <c r="AT182" s="17" t="s">
        <v>130</v>
      </c>
      <c r="AU182" s="17" t="s">
        <v>85</v>
      </c>
    </row>
    <row r="183" spans="1:65" s="2" customFormat="1" ht="58.5">
      <c r="A183" s="35"/>
      <c r="B183" s="36"/>
      <c r="C183" s="37"/>
      <c r="D183" s="184" t="s">
        <v>132</v>
      </c>
      <c r="E183" s="37"/>
      <c r="F183" s="189" t="s">
        <v>272</v>
      </c>
      <c r="G183" s="37"/>
      <c r="H183" s="37"/>
      <c r="I183" s="186"/>
      <c r="J183" s="37"/>
      <c r="K183" s="37"/>
      <c r="L183" s="40"/>
      <c r="M183" s="187"/>
      <c r="N183" s="188"/>
      <c r="O183" s="65"/>
      <c r="P183" s="65"/>
      <c r="Q183" s="65"/>
      <c r="R183" s="65"/>
      <c r="S183" s="65"/>
      <c r="T183" s="66"/>
      <c r="U183" s="35"/>
      <c r="V183" s="35"/>
      <c r="W183" s="35"/>
      <c r="X183" s="35"/>
      <c r="Y183" s="35"/>
      <c r="Z183" s="35"/>
      <c r="AA183" s="35"/>
      <c r="AB183" s="35"/>
      <c r="AC183" s="35"/>
      <c r="AD183" s="35"/>
      <c r="AE183" s="35"/>
      <c r="AT183" s="17" t="s">
        <v>132</v>
      </c>
      <c r="AU183" s="17" t="s">
        <v>85</v>
      </c>
    </row>
    <row r="184" spans="1:65" s="14" customFormat="1" ht="11.25">
      <c r="B184" s="201"/>
      <c r="C184" s="202"/>
      <c r="D184" s="184" t="s">
        <v>134</v>
      </c>
      <c r="E184" s="203" t="s">
        <v>32</v>
      </c>
      <c r="F184" s="204" t="s">
        <v>273</v>
      </c>
      <c r="G184" s="202"/>
      <c r="H184" s="203" t="s">
        <v>32</v>
      </c>
      <c r="I184" s="205"/>
      <c r="J184" s="202"/>
      <c r="K184" s="202"/>
      <c r="L184" s="206"/>
      <c r="M184" s="207"/>
      <c r="N184" s="208"/>
      <c r="O184" s="208"/>
      <c r="P184" s="208"/>
      <c r="Q184" s="208"/>
      <c r="R184" s="208"/>
      <c r="S184" s="208"/>
      <c r="T184" s="209"/>
      <c r="AT184" s="210" t="s">
        <v>134</v>
      </c>
      <c r="AU184" s="210" t="s">
        <v>85</v>
      </c>
      <c r="AV184" s="14" t="s">
        <v>83</v>
      </c>
      <c r="AW184" s="14" t="s">
        <v>39</v>
      </c>
      <c r="AX184" s="14" t="s">
        <v>78</v>
      </c>
      <c r="AY184" s="210" t="s">
        <v>121</v>
      </c>
    </row>
    <row r="185" spans="1:65" s="13" customFormat="1" ht="11.25">
      <c r="B185" s="190"/>
      <c r="C185" s="191"/>
      <c r="D185" s="184" t="s">
        <v>134</v>
      </c>
      <c r="E185" s="192" t="s">
        <v>32</v>
      </c>
      <c r="F185" s="193" t="s">
        <v>274</v>
      </c>
      <c r="G185" s="191"/>
      <c r="H185" s="194">
        <v>74.933999999999997</v>
      </c>
      <c r="I185" s="195"/>
      <c r="J185" s="191"/>
      <c r="K185" s="191"/>
      <c r="L185" s="196"/>
      <c r="M185" s="197"/>
      <c r="N185" s="198"/>
      <c r="O185" s="198"/>
      <c r="P185" s="198"/>
      <c r="Q185" s="198"/>
      <c r="R185" s="198"/>
      <c r="S185" s="198"/>
      <c r="T185" s="199"/>
      <c r="AT185" s="200" t="s">
        <v>134</v>
      </c>
      <c r="AU185" s="200" t="s">
        <v>85</v>
      </c>
      <c r="AV185" s="13" t="s">
        <v>85</v>
      </c>
      <c r="AW185" s="13" t="s">
        <v>39</v>
      </c>
      <c r="AX185" s="13" t="s">
        <v>78</v>
      </c>
      <c r="AY185" s="200" t="s">
        <v>121</v>
      </c>
    </row>
    <row r="186" spans="1:65" s="2" customFormat="1" ht="16.5" customHeight="1">
      <c r="A186" s="35"/>
      <c r="B186" s="36"/>
      <c r="C186" s="171" t="s">
        <v>275</v>
      </c>
      <c r="D186" s="171" t="s">
        <v>123</v>
      </c>
      <c r="E186" s="172" t="s">
        <v>276</v>
      </c>
      <c r="F186" s="173" t="s">
        <v>277</v>
      </c>
      <c r="G186" s="174" t="s">
        <v>162</v>
      </c>
      <c r="H186" s="175">
        <v>76</v>
      </c>
      <c r="I186" s="176"/>
      <c r="J186" s="177">
        <f>ROUND(I186*H186,2)</f>
        <v>0</v>
      </c>
      <c r="K186" s="173" t="s">
        <v>127</v>
      </c>
      <c r="L186" s="40"/>
      <c r="M186" s="178" t="s">
        <v>32</v>
      </c>
      <c r="N186" s="179" t="s">
        <v>49</v>
      </c>
      <c r="O186" s="65"/>
      <c r="P186" s="180">
        <f>O186*H186</f>
        <v>0</v>
      </c>
      <c r="Q186" s="180">
        <v>0</v>
      </c>
      <c r="R186" s="180">
        <f>Q186*H186</f>
        <v>0</v>
      </c>
      <c r="S186" s="180">
        <v>0</v>
      </c>
      <c r="T186" s="181">
        <f>S186*H186</f>
        <v>0</v>
      </c>
      <c r="U186" s="35"/>
      <c r="V186" s="35"/>
      <c r="W186" s="35"/>
      <c r="X186" s="35"/>
      <c r="Y186" s="35"/>
      <c r="Z186" s="35"/>
      <c r="AA186" s="35"/>
      <c r="AB186" s="35"/>
      <c r="AC186" s="35"/>
      <c r="AD186" s="35"/>
      <c r="AE186" s="35"/>
      <c r="AR186" s="182" t="s">
        <v>128</v>
      </c>
      <c r="AT186" s="182" t="s">
        <v>123</v>
      </c>
      <c r="AU186" s="182" t="s">
        <v>85</v>
      </c>
      <c r="AY186" s="17" t="s">
        <v>121</v>
      </c>
      <c r="BE186" s="183">
        <f>IF(N186="základní",J186,0)</f>
        <v>0</v>
      </c>
      <c r="BF186" s="183">
        <f>IF(N186="snížená",J186,0)</f>
        <v>0</v>
      </c>
      <c r="BG186" s="183">
        <f>IF(N186="zákl. přenesená",J186,0)</f>
        <v>0</v>
      </c>
      <c r="BH186" s="183">
        <f>IF(N186="sníž. přenesená",J186,0)</f>
        <v>0</v>
      </c>
      <c r="BI186" s="183">
        <f>IF(N186="nulová",J186,0)</f>
        <v>0</v>
      </c>
      <c r="BJ186" s="17" t="s">
        <v>83</v>
      </c>
      <c r="BK186" s="183">
        <f>ROUND(I186*H186,2)</f>
        <v>0</v>
      </c>
      <c r="BL186" s="17" t="s">
        <v>128</v>
      </c>
      <c r="BM186" s="182" t="s">
        <v>278</v>
      </c>
    </row>
    <row r="187" spans="1:65" s="2" customFormat="1" ht="11.25">
      <c r="A187" s="35"/>
      <c r="B187" s="36"/>
      <c r="C187" s="37"/>
      <c r="D187" s="184" t="s">
        <v>130</v>
      </c>
      <c r="E187" s="37"/>
      <c r="F187" s="185" t="s">
        <v>279</v>
      </c>
      <c r="G187" s="37"/>
      <c r="H187" s="37"/>
      <c r="I187" s="186"/>
      <c r="J187" s="37"/>
      <c r="K187" s="37"/>
      <c r="L187" s="40"/>
      <c r="M187" s="187"/>
      <c r="N187" s="188"/>
      <c r="O187" s="65"/>
      <c r="P187" s="65"/>
      <c r="Q187" s="65"/>
      <c r="R187" s="65"/>
      <c r="S187" s="65"/>
      <c r="T187" s="66"/>
      <c r="U187" s="35"/>
      <c r="V187" s="35"/>
      <c r="W187" s="35"/>
      <c r="X187" s="35"/>
      <c r="Y187" s="35"/>
      <c r="Z187" s="35"/>
      <c r="AA187" s="35"/>
      <c r="AB187" s="35"/>
      <c r="AC187" s="35"/>
      <c r="AD187" s="35"/>
      <c r="AE187" s="35"/>
      <c r="AT187" s="17" t="s">
        <v>130</v>
      </c>
      <c r="AU187" s="17" t="s">
        <v>85</v>
      </c>
    </row>
    <row r="188" spans="1:65" s="2" customFormat="1" ht="68.25">
      <c r="A188" s="35"/>
      <c r="B188" s="36"/>
      <c r="C188" s="37"/>
      <c r="D188" s="184" t="s">
        <v>132</v>
      </c>
      <c r="E188" s="37"/>
      <c r="F188" s="189" t="s">
        <v>280</v>
      </c>
      <c r="G188" s="37"/>
      <c r="H188" s="37"/>
      <c r="I188" s="186"/>
      <c r="J188" s="37"/>
      <c r="K188" s="37"/>
      <c r="L188" s="40"/>
      <c r="M188" s="187"/>
      <c r="N188" s="188"/>
      <c r="O188" s="65"/>
      <c r="P188" s="65"/>
      <c r="Q188" s="65"/>
      <c r="R188" s="65"/>
      <c r="S188" s="65"/>
      <c r="T188" s="66"/>
      <c r="U188" s="35"/>
      <c r="V188" s="35"/>
      <c r="W188" s="35"/>
      <c r="X188" s="35"/>
      <c r="Y188" s="35"/>
      <c r="Z188" s="35"/>
      <c r="AA188" s="35"/>
      <c r="AB188" s="35"/>
      <c r="AC188" s="35"/>
      <c r="AD188" s="35"/>
      <c r="AE188" s="35"/>
      <c r="AT188" s="17" t="s">
        <v>132</v>
      </c>
      <c r="AU188" s="17" t="s">
        <v>85</v>
      </c>
    </row>
    <row r="189" spans="1:65" s="14" customFormat="1" ht="11.25">
      <c r="B189" s="201"/>
      <c r="C189" s="202"/>
      <c r="D189" s="184" t="s">
        <v>134</v>
      </c>
      <c r="E189" s="203" t="s">
        <v>32</v>
      </c>
      <c r="F189" s="204" t="s">
        <v>281</v>
      </c>
      <c r="G189" s="202"/>
      <c r="H189" s="203" t="s">
        <v>32</v>
      </c>
      <c r="I189" s="205"/>
      <c r="J189" s="202"/>
      <c r="K189" s="202"/>
      <c r="L189" s="206"/>
      <c r="M189" s="207"/>
      <c r="N189" s="208"/>
      <c r="O189" s="208"/>
      <c r="P189" s="208"/>
      <c r="Q189" s="208"/>
      <c r="R189" s="208"/>
      <c r="S189" s="208"/>
      <c r="T189" s="209"/>
      <c r="AT189" s="210" t="s">
        <v>134</v>
      </c>
      <c r="AU189" s="210" t="s">
        <v>85</v>
      </c>
      <c r="AV189" s="14" t="s">
        <v>83</v>
      </c>
      <c r="AW189" s="14" t="s">
        <v>39</v>
      </c>
      <c r="AX189" s="14" t="s">
        <v>78</v>
      </c>
      <c r="AY189" s="210" t="s">
        <v>121</v>
      </c>
    </row>
    <row r="190" spans="1:65" s="13" customFormat="1" ht="11.25">
      <c r="B190" s="190"/>
      <c r="C190" s="191"/>
      <c r="D190" s="184" t="s">
        <v>134</v>
      </c>
      <c r="E190" s="192" t="s">
        <v>32</v>
      </c>
      <c r="F190" s="193" t="s">
        <v>188</v>
      </c>
      <c r="G190" s="191"/>
      <c r="H190" s="194">
        <v>76</v>
      </c>
      <c r="I190" s="195"/>
      <c r="J190" s="191"/>
      <c r="K190" s="191"/>
      <c r="L190" s="196"/>
      <c r="M190" s="197"/>
      <c r="N190" s="198"/>
      <c r="O190" s="198"/>
      <c r="P190" s="198"/>
      <c r="Q190" s="198"/>
      <c r="R190" s="198"/>
      <c r="S190" s="198"/>
      <c r="T190" s="199"/>
      <c r="AT190" s="200" t="s">
        <v>134</v>
      </c>
      <c r="AU190" s="200" t="s">
        <v>85</v>
      </c>
      <c r="AV190" s="13" t="s">
        <v>85</v>
      </c>
      <c r="AW190" s="13" t="s">
        <v>39</v>
      </c>
      <c r="AX190" s="13" t="s">
        <v>78</v>
      </c>
      <c r="AY190" s="200" t="s">
        <v>121</v>
      </c>
    </row>
    <row r="191" spans="1:65" s="2" customFormat="1" ht="16.5" customHeight="1">
      <c r="A191" s="35"/>
      <c r="B191" s="36"/>
      <c r="C191" s="171" t="s">
        <v>282</v>
      </c>
      <c r="D191" s="171" t="s">
        <v>123</v>
      </c>
      <c r="E191" s="172" t="s">
        <v>283</v>
      </c>
      <c r="F191" s="173" t="s">
        <v>284</v>
      </c>
      <c r="G191" s="174" t="s">
        <v>285</v>
      </c>
      <c r="H191" s="175">
        <v>4.4999999999999998E-2</v>
      </c>
      <c r="I191" s="176"/>
      <c r="J191" s="177">
        <f>ROUND(I191*H191,2)</f>
        <v>0</v>
      </c>
      <c r="K191" s="173" t="s">
        <v>127</v>
      </c>
      <c r="L191" s="40"/>
      <c r="M191" s="178" t="s">
        <v>32</v>
      </c>
      <c r="N191" s="179" t="s">
        <v>49</v>
      </c>
      <c r="O191" s="65"/>
      <c r="P191" s="180">
        <f>O191*H191</f>
        <v>0</v>
      </c>
      <c r="Q191" s="180">
        <v>2.9965799999999998</v>
      </c>
      <c r="R191" s="180">
        <f>Q191*H191</f>
        <v>0.1348461</v>
      </c>
      <c r="S191" s="180">
        <v>1.95</v>
      </c>
      <c r="T191" s="181">
        <f>S191*H191</f>
        <v>8.7749999999999995E-2</v>
      </c>
      <c r="U191" s="35"/>
      <c r="V191" s="35"/>
      <c r="W191" s="35"/>
      <c r="X191" s="35"/>
      <c r="Y191" s="35"/>
      <c r="Z191" s="35"/>
      <c r="AA191" s="35"/>
      <c r="AB191" s="35"/>
      <c r="AC191" s="35"/>
      <c r="AD191" s="35"/>
      <c r="AE191" s="35"/>
      <c r="AR191" s="182" t="s">
        <v>128</v>
      </c>
      <c r="AT191" s="182" t="s">
        <v>123</v>
      </c>
      <c r="AU191" s="182" t="s">
        <v>85</v>
      </c>
      <c r="AY191" s="17" t="s">
        <v>121</v>
      </c>
      <c r="BE191" s="183">
        <f>IF(N191="základní",J191,0)</f>
        <v>0</v>
      </c>
      <c r="BF191" s="183">
        <f>IF(N191="snížená",J191,0)</f>
        <v>0</v>
      </c>
      <c r="BG191" s="183">
        <f>IF(N191="zákl. přenesená",J191,0)</f>
        <v>0</v>
      </c>
      <c r="BH191" s="183">
        <f>IF(N191="sníž. přenesená",J191,0)</f>
        <v>0</v>
      </c>
      <c r="BI191" s="183">
        <f>IF(N191="nulová",J191,0)</f>
        <v>0</v>
      </c>
      <c r="BJ191" s="17" t="s">
        <v>83</v>
      </c>
      <c r="BK191" s="183">
        <f>ROUND(I191*H191,2)</f>
        <v>0</v>
      </c>
      <c r="BL191" s="17" t="s">
        <v>128</v>
      </c>
      <c r="BM191" s="182" t="s">
        <v>286</v>
      </c>
    </row>
    <row r="192" spans="1:65" s="2" customFormat="1" ht="11.25">
      <c r="A192" s="35"/>
      <c r="B192" s="36"/>
      <c r="C192" s="37"/>
      <c r="D192" s="184" t="s">
        <v>130</v>
      </c>
      <c r="E192" s="37"/>
      <c r="F192" s="185" t="s">
        <v>287</v>
      </c>
      <c r="G192" s="37"/>
      <c r="H192" s="37"/>
      <c r="I192" s="186"/>
      <c r="J192" s="37"/>
      <c r="K192" s="37"/>
      <c r="L192" s="40"/>
      <c r="M192" s="187"/>
      <c r="N192" s="188"/>
      <c r="O192" s="65"/>
      <c r="P192" s="65"/>
      <c r="Q192" s="65"/>
      <c r="R192" s="65"/>
      <c r="S192" s="65"/>
      <c r="T192" s="66"/>
      <c r="U192" s="35"/>
      <c r="V192" s="35"/>
      <c r="W192" s="35"/>
      <c r="X192" s="35"/>
      <c r="Y192" s="35"/>
      <c r="Z192" s="35"/>
      <c r="AA192" s="35"/>
      <c r="AB192" s="35"/>
      <c r="AC192" s="35"/>
      <c r="AD192" s="35"/>
      <c r="AE192" s="35"/>
      <c r="AT192" s="17" t="s">
        <v>130</v>
      </c>
      <c r="AU192" s="17" t="s">
        <v>85</v>
      </c>
    </row>
    <row r="193" spans="1:65" s="2" customFormat="1" ht="78">
      <c r="A193" s="35"/>
      <c r="B193" s="36"/>
      <c r="C193" s="37"/>
      <c r="D193" s="184" t="s">
        <v>132</v>
      </c>
      <c r="E193" s="37"/>
      <c r="F193" s="189" t="s">
        <v>288</v>
      </c>
      <c r="G193" s="37"/>
      <c r="H193" s="37"/>
      <c r="I193" s="186"/>
      <c r="J193" s="37"/>
      <c r="K193" s="37"/>
      <c r="L193" s="40"/>
      <c r="M193" s="187"/>
      <c r="N193" s="188"/>
      <c r="O193" s="65"/>
      <c r="P193" s="65"/>
      <c r="Q193" s="65"/>
      <c r="R193" s="65"/>
      <c r="S193" s="65"/>
      <c r="T193" s="66"/>
      <c r="U193" s="35"/>
      <c r="V193" s="35"/>
      <c r="W193" s="35"/>
      <c r="X193" s="35"/>
      <c r="Y193" s="35"/>
      <c r="Z193" s="35"/>
      <c r="AA193" s="35"/>
      <c r="AB193" s="35"/>
      <c r="AC193" s="35"/>
      <c r="AD193" s="35"/>
      <c r="AE193" s="35"/>
      <c r="AT193" s="17" t="s">
        <v>132</v>
      </c>
      <c r="AU193" s="17" t="s">
        <v>85</v>
      </c>
    </row>
    <row r="194" spans="1:65" s="14" customFormat="1" ht="11.25">
      <c r="B194" s="201"/>
      <c r="C194" s="202"/>
      <c r="D194" s="184" t="s">
        <v>134</v>
      </c>
      <c r="E194" s="203" t="s">
        <v>32</v>
      </c>
      <c r="F194" s="204" t="s">
        <v>289</v>
      </c>
      <c r="G194" s="202"/>
      <c r="H194" s="203" t="s">
        <v>32</v>
      </c>
      <c r="I194" s="205"/>
      <c r="J194" s="202"/>
      <c r="K194" s="202"/>
      <c r="L194" s="206"/>
      <c r="M194" s="207"/>
      <c r="N194" s="208"/>
      <c r="O194" s="208"/>
      <c r="P194" s="208"/>
      <c r="Q194" s="208"/>
      <c r="R194" s="208"/>
      <c r="S194" s="208"/>
      <c r="T194" s="209"/>
      <c r="AT194" s="210" t="s">
        <v>134</v>
      </c>
      <c r="AU194" s="210" t="s">
        <v>85</v>
      </c>
      <c r="AV194" s="14" t="s">
        <v>83</v>
      </c>
      <c r="AW194" s="14" t="s">
        <v>39</v>
      </c>
      <c r="AX194" s="14" t="s">
        <v>78</v>
      </c>
      <c r="AY194" s="210" t="s">
        <v>121</v>
      </c>
    </row>
    <row r="195" spans="1:65" s="13" customFormat="1" ht="11.25">
      <c r="B195" s="190"/>
      <c r="C195" s="191"/>
      <c r="D195" s="184" t="s">
        <v>134</v>
      </c>
      <c r="E195" s="192" t="s">
        <v>32</v>
      </c>
      <c r="F195" s="193" t="s">
        <v>290</v>
      </c>
      <c r="G195" s="191"/>
      <c r="H195" s="194">
        <v>4.4999999999999998E-2</v>
      </c>
      <c r="I195" s="195"/>
      <c r="J195" s="191"/>
      <c r="K195" s="191"/>
      <c r="L195" s="196"/>
      <c r="M195" s="197"/>
      <c r="N195" s="198"/>
      <c r="O195" s="198"/>
      <c r="P195" s="198"/>
      <c r="Q195" s="198"/>
      <c r="R195" s="198"/>
      <c r="S195" s="198"/>
      <c r="T195" s="199"/>
      <c r="AT195" s="200" t="s">
        <v>134</v>
      </c>
      <c r="AU195" s="200" t="s">
        <v>85</v>
      </c>
      <c r="AV195" s="13" t="s">
        <v>85</v>
      </c>
      <c r="AW195" s="13" t="s">
        <v>39</v>
      </c>
      <c r="AX195" s="13" t="s">
        <v>78</v>
      </c>
      <c r="AY195" s="200" t="s">
        <v>121</v>
      </c>
    </row>
    <row r="196" spans="1:65" s="2" customFormat="1" ht="16.5" customHeight="1">
      <c r="A196" s="35"/>
      <c r="B196" s="36"/>
      <c r="C196" s="171" t="s">
        <v>291</v>
      </c>
      <c r="D196" s="171" t="s">
        <v>123</v>
      </c>
      <c r="E196" s="172" t="s">
        <v>292</v>
      </c>
      <c r="F196" s="173" t="s">
        <v>293</v>
      </c>
      <c r="G196" s="174" t="s">
        <v>126</v>
      </c>
      <c r="H196" s="175">
        <v>374.67200000000003</v>
      </c>
      <c r="I196" s="176"/>
      <c r="J196" s="177">
        <f>ROUND(I196*H196,2)</f>
        <v>0</v>
      </c>
      <c r="K196" s="173" t="s">
        <v>127</v>
      </c>
      <c r="L196" s="40"/>
      <c r="M196" s="178" t="s">
        <v>32</v>
      </c>
      <c r="N196" s="179" t="s">
        <v>49</v>
      </c>
      <c r="O196" s="65"/>
      <c r="P196" s="180">
        <f>O196*H196</f>
        <v>0</v>
      </c>
      <c r="Q196" s="180">
        <v>5.8279999999999998E-2</v>
      </c>
      <c r="R196" s="180">
        <f>Q196*H196</f>
        <v>21.835884160000003</v>
      </c>
      <c r="S196" s="180">
        <v>0</v>
      </c>
      <c r="T196" s="181">
        <f>S196*H196</f>
        <v>0</v>
      </c>
      <c r="U196" s="35"/>
      <c r="V196" s="35"/>
      <c r="W196" s="35"/>
      <c r="X196" s="35"/>
      <c r="Y196" s="35"/>
      <c r="Z196" s="35"/>
      <c r="AA196" s="35"/>
      <c r="AB196" s="35"/>
      <c r="AC196" s="35"/>
      <c r="AD196" s="35"/>
      <c r="AE196" s="35"/>
      <c r="AR196" s="182" t="s">
        <v>128</v>
      </c>
      <c r="AT196" s="182" t="s">
        <v>123</v>
      </c>
      <c r="AU196" s="182" t="s">
        <v>85</v>
      </c>
      <c r="AY196" s="17" t="s">
        <v>121</v>
      </c>
      <c r="BE196" s="183">
        <f>IF(N196="základní",J196,0)</f>
        <v>0</v>
      </c>
      <c r="BF196" s="183">
        <f>IF(N196="snížená",J196,0)</f>
        <v>0</v>
      </c>
      <c r="BG196" s="183">
        <f>IF(N196="zákl. přenesená",J196,0)</f>
        <v>0</v>
      </c>
      <c r="BH196" s="183">
        <f>IF(N196="sníž. přenesená",J196,0)</f>
        <v>0</v>
      </c>
      <c r="BI196" s="183">
        <f>IF(N196="nulová",J196,0)</f>
        <v>0</v>
      </c>
      <c r="BJ196" s="17" t="s">
        <v>83</v>
      </c>
      <c r="BK196" s="183">
        <f>ROUND(I196*H196,2)</f>
        <v>0</v>
      </c>
      <c r="BL196" s="17" t="s">
        <v>128</v>
      </c>
      <c r="BM196" s="182" t="s">
        <v>294</v>
      </c>
    </row>
    <row r="197" spans="1:65" s="2" customFormat="1" ht="11.25">
      <c r="A197" s="35"/>
      <c r="B197" s="36"/>
      <c r="C197" s="37"/>
      <c r="D197" s="184" t="s">
        <v>130</v>
      </c>
      <c r="E197" s="37"/>
      <c r="F197" s="185" t="s">
        <v>295</v>
      </c>
      <c r="G197" s="37"/>
      <c r="H197" s="37"/>
      <c r="I197" s="186"/>
      <c r="J197" s="37"/>
      <c r="K197" s="37"/>
      <c r="L197" s="40"/>
      <c r="M197" s="187"/>
      <c r="N197" s="188"/>
      <c r="O197" s="65"/>
      <c r="P197" s="65"/>
      <c r="Q197" s="65"/>
      <c r="R197" s="65"/>
      <c r="S197" s="65"/>
      <c r="T197" s="66"/>
      <c r="U197" s="35"/>
      <c r="V197" s="35"/>
      <c r="W197" s="35"/>
      <c r="X197" s="35"/>
      <c r="Y197" s="35"/>
      <c r="Z197" s="35"/>
      <c r="AA197" s="35"/>
      <c r="AB197" s="35"/>
      <c r="AC197" s="35"/>
      <c r="AD197" s="35"/>
      <c r="AE197" s="35"/>
      <c r="AT197" s="17" t="s">
        <v>130</v>
      </c>
      <c r="AU197" s="17" t="s">
        <v>85</v>
      </c>
    </row>
    <row r="198" spans="1:65" s="2" customFormat="1" ht="107.25">
      <c r="A198" s="35"/>
      <c r="B198" s="36"/>
      <c r="C198" s="37"/>
      <c r="D198" s="184" t="s">
        <v>132</v>
      </c>
      <c r="E198" s="37"/>
      <c r="F198" s="189" t="s">
        <v>296</v>
      </c>
      <c r="G198" s="37"/>
      <c r="H198" s="37"/>
      <c r="I198" s="186"/>
      <c r="J198" s="37"/>
      <c r="K198" s="37"/>
      <c r="L198" s="40"/>
      <c r="M198" s="187"/>
      <c r="N198" s="188"/>
      <c r="O198" s="65"/>
      <c r="P198" s="65"/>
      <c r="Q198" s="65"/>
      <c r="R198" s="65"/>
      <c r="S198" s="65"/>
      <c r="T198" s="66"/>
      <c r="U198" s="35"/>
      <c r="V198" s="35"/>
      <c r="W198" s="35"/>
      <c r="X198" s="35"/>
      <c r="Y198" s="35"/>
      <c r="Z198" s="35"/>
      <c r="AA198" s="35"/>
      <c r="AB198" s="35"/>
      <c r="AC198" s="35"/>
      <c r="AD198" s="35"/>
      <c r="AE198" s="35"/>
      <c r="AT198" s="17" t="s">
        <v>132</v>
      </c>
      <c r="AU198" s="17" t="s">
        <v>85</v>
      </c>
    </row>
    <row r="199" spans="1:65" s="14" customFormat="1" ht="11.25">
      <c r="B199" s="201"/>
      <c r="C199" s="202"/>
      <c r="D199" s="184" t="s">
        <v>134</v>
      </c>
      <c r="E199" s="203" t="s">
        <v>32</v>
      </c>
      <c r="F199" s="204" t="s">
        <v>297</v>
      </c>
      <c r="G199" s="202"/>
      <c r="H199" s="203" t="s">
        <v>32</v>
      </c>
      <c r="I199" s="205"/>
      <c r="J199" s="202"/>
      <c r="K199" s="202"/>
      <c r="L199" s="206"/>
      <c r="M199" s="207"/>
      <c r="N199" s="208"/>
      <c r="O199" s="208"/>
      <c r="P199" s="208"/>
      <c r="Q199" s="208"/>
      <c r="R199" s="208"/>
      <c r="S199" s="208"/>
      <c r="T199" s="209"/>
      <c r="AT199" s="210" t="s">
        <v>134</v>
      </c>
      <c r="AU199" s="210" t="s">
        <v>85</v>
      </c>
      <c r="AV199" s="14" t="s">
        <v>83</v>
      </c>
      <c r="AW199" s="14" t="s">
        <v>39</v>
      </c>
      <c r="AX199" s="14" t="s">
        <v>78</v>
      </c>
      <c r="AY199" s="210" t="s">
        <v>121</v>
      </c>
    </row>
    <row r="200" spans="1:65" s="13" customFormat="1" ht="11.25">
      <c r="B200" s="190"/>
      <c r="C200" s="191"/>
      <c r="D200" s="184" t="s">
        <v>134</v>
      </c>
      <c r="E200" s="192" t="s">
        <v>32</v>
      </c>
      <c r="F200" s="193" t="s">
        <v>298</v>
      </c>
      <c r="G200" s="191"/>
      <c r="H200" s="194">
        <v>374.67200000000003</v>
      </c>
      <c r="I200" s="195"/>
      <c r="J200" s="191"/>
      <c r="K200" s="191"/>
      <c r="L200" s="196"/>
      <c r="M200" s="197"/>
      <c r="N200" s="198"/>
      <c r="O200" s="198"/>
      <c r="P200" s="198"/>
      <c r="Q200" s="198"/>
      <c r="R200" s="198"/>
      <c r="S200" s="198"/>
      <c r="T200" s="199"/>
      <c r="AT200" s="200" t="s">
        <v>134</v>
      </c>
      <c r="AU200" s="200" t="s">
        <v>85</v>
      </c>
      <c r="AV200" s="13" t="s">
        <v>85</v>
      </c>
      <c r="AW200" s="13" t="s">
        <v>39</v>
      </c>
      <c r="AX200" s="13" t="s">
        <v>78</v>
      </c>
      <c r="AY200" s="200" t="s">
        <v>121</v>
      </c>
    </row>
    <row r="201" spans="1:65" s="2" customFormat="1" ht="16.5" customHeight="1">
      <c r="A201" s="35"/>
      <c r="B201" s="36"/>
      <c r="C201" s="171" t="s">
        <v>299</v>
      </c>
      <c r="D201" s="171" t="s">
        <v>123</v>
      </c>
      <c r="E201" s="172" t="s">
        <v>300</v>
      </c>
      <c r="F201" s="173" t="s">
        <v>301</v>
      </c>
      <c r="G201" s="174" t="s">
        <v>126</v>
      </c>
      <c r="H201" s="175">
        <v>573.49400000000003</v>
      </c>
      <c r="I201" s="176"/>
      <c r="J201" s="177">
        <f>ROUND(I201*H201,2)</f>
        <v>0</v>
      </c>
      <c r="K201" s="173" t="s">
        <v>127</v>
      </c>
      <c r="L201" s="40"/>
      <c r="M201" s="178" t="s">
        <v>32</v>
      </c>
      <c r="N201" s="179" t="s">
        <v>49</v>
      </c>
      <c r="O201" s="65"/>
      <c r="P201" s="180">
        <f>O201*H201</f>
        <v>0</v>
      </c>
      <c r="Q201" s="180">
        <v>5.985E-2</v>
      </c>
      <c r="R201" s="180">
        <f>Q201*H201</f>
        <v>34.3236159</v>
      </c>
      <c r="S201" s="180">
        <v>0</v>
      </c>
      <c r="T201" s="181">
        <f>S201*H201</f>
        <v>0</v>
      </c>
      <c r="U201" s="35"/>
      <c r="V201" s="35"/>
      <c r="W201" s="35"/>
      <c r="X201" s="35"/>
      <c r="Y201" s="35"/>
      <c r="Z201" s="35"/>
      <c r="AA201" s="35"/>
      <c r="AB201" s="35"/>
      <c r="AC201" s="35"/>
      <c r="AD201" s="35"/>
      <c r="AE201" s="35"/>
      <c r="AR201" s="182" t="s">
        <v>128</v>
      </c>
      <c r="AT201" s="182" t="s">
        <v>123</v>
      </c>
      <c r="AU201" s="182" t="s">
        <v>85</v>
      </c>
      <c r="AY201" s="17" t="s">
        <v>121</v>
      </c>
      <c r="BE201" s="183">
        <f>IF(N201="základní",J201,0)</f>
        <v>0</v>
      </c>
      <c r="BF201" s="183">
        <f>IF(N201="snížená",J201,0)</f>
        <v>0</v>
      </c>
      <c r="BG201" s="183">
        <f>IF(N201="zákl. přenesená",J201,0)</f>
        <v>0</v>
      </c>
      <c r="BH201" s="183">
        <f>IF(N201="sníž. přenesená",J201,0)</f>
        <v>0</v>
      </c>
      <c r="BI201" s="183">
        <f>IF(N201="nulová",J201,0)</f>
        <v>0</v>
      </c>
      <c r="BJ201" s="17" t="s">
        <v>83</v>
      </c>
      <c r="BK201" s="183">
        <f>ROUND(I201*H201,2)</f>
        <v>0</v>
      </c>
      <c r="BL201" s="17" t="s">
        <v>128</v>
      </c>
      <c r="BM201" s="182" t="s">
        <v>302</v>
      </c>
    </row>
    <row r="202" spans="1:65" s="2" customFormat="1" ht="11.25">
      <c r="A202" s="35"/>
      <c r="B202" s="36"/>
      <c r="C202" s="37"/>
      <c r="D202" s="184" t="s">
        <v>130</v>
      </c>
      <c r="E202" s="37"/>
      <c r="F202" s="185" t="s">
        <v>303</v>
      </c>
      <c r="G202" s="37"/>
      <c r="H202" s="37"/>
      <c r="I202" s="186"/>
      <c r="J202" s="37"/>
      <c r="K202" s="37"/>
      <c r="L202" s="40"/>
      <c r="M202" s="187"/>
      <c r="N202" s="188"/>
      <c r="O202" s="65"/>
      <c r="P202" s="65"/>
      <c r="Q202" s="65"/>
      <c r="R202" s="65"/>
      <c r="S202" s="65"/>
      <c r="T202" s="66"/>
      <c r="U202" s="35"/>
      <c r="V202" s="35"/>
      <c r="W202" s="35"/>
      <c r="X202" s="35"/>
      <c r="Y202" s="35"/>
      <c r="Z202" s="35"/>
      <c r="AA202" s="35"/>
      <c r="AB202" s="35"/>
      <c r="AC202" s="35"/>
      <c r="AD202" s="35"/>
      <c r="AE202" s="35"/>
      <c r="AT202" s="17" t="s">
        <v>130</v>
      </c>
      <c r="AU202" s="17" t="s">
        <v>85</v>
      </c>
    </row>
    <row r="203" spans="1:65" s="2" customFormat="1" ht="107.25">
      <c r="A203" s="35"/>
      <c r="B203" s="36"/>
      <c r="C203" s="37"/>
      <c r="D203" s="184" t="s">
        <v>132</v>
      </c>
      <c r="E203" s="37"/>
      <c r="F203" s="189" t="s">
        <v>296</v>
      </c>
      <c r="G203" s="37"/>
      <c r="H203" s="37"/>
      <c r="I203" s="186"/>
      <c r="J203" s="37"/>
      <c r="K203" s="37"/>
      <c r="L203" s="40"/>
      <c r="M203" s="187"/>
      <c r="N203" s="188"/>
      <c r="O203" s="65"/>
      <c r="P203" s="65"/>
      <c r="Q203" s="65"/>
      <c r="R203" s="65"/>
      <c r="S203" s="65"/>
      <c r="T203" s="66"/>
      <c r="U203" s="35"/>
      <c r="V203" s="35"/>
      <c r="W203" s="35"/>
      <c r="X203" s="35"/>
      <c r="Y203" s="35"/>
      <c r="Z203" s="35"/>
      <c r="AA203" s="35"/>
      <c r="AB203" s="35"/>
      <c r="AC203" s="35"/>
      <c r="AD203" s="35"/>
      <c r="AE203" s="35"/>
      <c r="AT203" s="17" t="s">
        <v>132</v>
      </c>
      <c r="AU203" s="17" t="s">
        <v>85</v>
      </c>
    </row>
    <row r="204" spans="1:65" s="14" customFormat="1" ht="11.25">
      <c r="B204" s="201"/>
      <c r="C204" s="202"/>
      <c r="D204" s="184" t="s">
        <v>134</v>
      </c>
      <c r="E204" s="203" t="s">
        <v>32</v>
      </c>
      <c r="F204" s="204" t="s">
        <v>145</v>
      </c>
      <c r="G204" s="202"/>
      <c r="H204" s="203" t="s">
        <v>32</v>
      </c>
      <c r="I204" s="205"/>
      <c r="J204" s="202"/>
      <c r="K204" s="202"/>
      <c r="L204" s="206"/>
      <c r="M204" s="207"/>
      <c r="N204" s="208"/>
      <c r="O204" s="208"/>
      <c r="P204" s="208"/>
      <c r="Q204" s="208"/>
      <c r="R204" s="208"/>
      <c r="S204" s="208"/>
      <c r="T204" s="209"/>
      <c r="AT204" s="210" t="s">
        <v>134</v>
      </c>
      <c r="AU204" s="210" t="s">
        <v>85</v>
      </c>
      <c r="AV204" s="14" t="s">
        <v>83</v>
      </c>
      <c r="AW204" s="14" t="s">
        <v>39</v>
      </c>
      <c r="AX204" s="14" t="s">
        <v>78</v>
      </c>
      <c r="AY204" s="210" t="s">
        <v>121</v>
      </c>
    </row>
    <row r="205" spans="1:65" s="13" customFormat="1" ht="11.25">
      <c r="B205" s="190"/>
      <c r="C205" s="191"/>
      <c r="D205" s="184" t="s">
        <v>134</v>
      </c>
      <c r="E205" s="192" t="s">
        <v>32</v>
      </c>
      <c r="F205" s="193" t="s">
        <v>146</v>
      </c>
      <c r="G205" s="191"/>
      <c r="H205" s="194">
        <v>573.49400000000003</v>
      </c>
      <c r="I205" s="195"/>
      <c r="J205" s="191"/>
      <c r="K205" s="191"/>
      <c r="L205" s="196"/>
      <c r="M205" s="197"/>
      <c r="N205" s="198"/>
      <c r="O205" s="198"/>
      <c r="P205" s="198"/>
      <c r="Q205" s="198"/>
      <c r="R205" s="198"/>
      <c r="S205" s="198"/>
      <c r="T205" s="199"/>
      <c r="AT205" s="200" t="s">
        <v>134</v>
      </c>
      <c r="AU205" s="200" t="s">
        <v>85</v>
      </c>
      <c r="AV205" s="13" t="s">
        <v>85</v>
      </c>
      <c r="AW205" s="13" t="s">
        <v>39</v>
      </c>
      <c r="AX205" s="13" t="s">
        <v>78</v>
      </c>
      <c r="AY205" s="200" t="s">
        <v>121</v>
      </c>
    </row>
    <row r="206" spans="1:65" s="2" customFormat="1" ht="16.5" customHeight="1">
      <c r="A206" s="35"/>
      <c r="B206" s="36"/>
      <c r="C206" s="171" t="s">
        <v>304</v>
      </c>
      <c r="D206" s="171" t="s">
        <v>123</v>
      </c>
      <c r="E206" s="172" t="s">
        <v>305</v>
      </c>
      <c r="F206" s="173" t="s">
        <v>306</v>
      </c>
      <c r="G206" s="174" t="s">
        <v>126</v>
      </c>
      <c r="H206" s="175">
        <v>374.67200000000003</v>
      </c>
      <c r="I206" s="176"/>
      <c r="J206" s="177">
        <f>ROUND(I206*H206,2)</f>
        <v>0</v>
      </c>
      <c r="K206" s="173" t="s">
        <v>127</v>
      </c>
      <c r="L206" s="40"/>
      <c r="M206" s="178" t="s">
        <v>32</v>
      </c>
      <c r="N206" s="179" t="s">
        <v>49</v>
      </c>
      <c r="O206" s="65"/>
      <c r="P206" s="180">
        <f>O206*H206</f>
        <v>0</v>
      </c>
      <c r="Q206" s="180">
        <v>5.3400000000000001E-3</v>
      </c>
      <c r="R206" s="180">
        <f>Q206*H206</f>
        <v>2.0007484800000004</v>
      </c>
      <c r="S206" s="180">
        <v>0</v>
      </c>
      <c r="T206" s="181">
        <f>S206*H206</f>
        <v>0</v>
      </c>
      <c r="U206" s="35"/>
      <c r="V206" s="35"/>
      <c r="W206" s="35"/>
      <c r="X206" s="35"/>
      <c r="Y206" s="35"/>
      <c r="Z206" s="35"/>
      <c r="AA206" s="35"/>
      <c r="AB206" s="35"/>
      <c r="AC206" s="35"/>
      <c r="AD206" s="35"/>
      <c r="AE206" s="35"/>
      <c r="AR206" s="182" t="s">
        <v>128</v>
      </c>
      <c r="AT206" s="182" t="s">
        <v>123</v>
      </c>
      <c r="AU206" s="182" t="s">
        <v>85</v>
      </c>
      <c r="AY206" s="17" t="s">
        <v>121</v>
      </c>
      <c r="BE206" s="183">
        <f>IF(N206="základní",J206,0)</f>
        <v>0</v>
      </c>
      <c r="BF206" s="183">
        <f>IF(N206="snížená",J206,0)</f>
        <v>0</v>
      </c>
      <c r="BG206" s="183">
        <f>IF(N206="zákl. přenesená",J206,0)</f>
        <v>0</v>
      </c>
      <c r="BH206" s="183">
        <f>IF(N206="sníž. přenesená",J206,0)</f>
        <v>0</v>
      </c>
      <c r="BI206" s="183">
        <f>IF(N206="nulová",J206,0)</f>
        <v>0</v>
      </c>
      <c r="BJ206" s="17" t="s">
        <v>83</v>
      </c>
      <c r="BK206" s="183">
        <f>ROUND(I206*H206,2)</f>
        <v>0</v>
      </c>
      <c r="BL206" s="17" t="s">
        <v>128</v>
      </c>
      <c r="BM206" s="182" t="s">
        <v>307</v>
      </c>
    </row>
    <row r="207" spans="1:65" s="2" customFormat="1" ht="11.25">
      <c r="A207" s="35"/>
      <c r="B207" s="36"/>
      <c r="C207" s="37"/>
      <c r="D207" s="184" t="s">
        <v>130</v>
      </c>
      <c r="E207" s="37"/>
      <c r="F207" s="185" t="s">
        <v>308</v>
      </c>
      <c r="G207" s="37"/>
      <c r="H207" s="37"/>
      <c r="I207" s="186"/>
      <c r="J207" s="37"/>
      <c r="K207" s="37"/>
      <c r="L207" s="40"/>
      <c r="M207" s="187"/>
      <c r="N207" s="188"/>
      <c r="O207" s="65"/>
      <c r="P207" s="65"/>
      <c r="Q207" s="65"/>
      <c r="R207" s="65"/>
      <c r="S207" s="65"/>
      <c r="T207" s="66"/>
      <c r="U207" s="35"/>
      <c r="V207" s="35"/>
      <c r="W207" s="35"/>
      <c r="X207" s="35"/>
      <c r="Y207" s="35"/>
      <c r="Z207" s="35"/>
      <c r="AA207" s="35"/>
      <c r="AB207" s="35"/>
      <c r="AC207" s="35"/>
      <c r="AD207" s="35"/>
      <c r="AE207" s="35"/>
      <c r="AT207" s="17" t="s">
        <v>130</v>
      </c>
      <c r="AU207" s="17" t="s">
        <v>85</v>
      </c>
    </row>
    <row r="208" spans="1:65" s="2" customFormat="1" ht="29.25">
      <c r="A208" s="35"/>
      <c r="B208" s="36"/>
      <c r="C208" s="37"/>
      <c r="D208" s="184" t="s">
        <v>132</v>
      </c>
      <c r="E208" s="37"/>
      <c r="F208" s="189" t="s">
        <v>309</v>
      </c>
      <c r="G208" s="37"/>
      <c r="H208" s="37"/>
      <c r="I208" s="186"/>
      <c r="J208" s="37"/>
      <c r="K208" s="37"/>
      <c r="L208" s="40"/>
      <c r="M208" s="187"/>
      <c r="N208" s="188"/>
      <c r="O208" s="65"/>
      <c r="P208" s="65"/>
      <c r="Q208" s="65"/>
      <c r="R208" s="65"/>
      <c r="S208" s="65"/>
      <c r="T208" s="66"/>
      <c r="U208" s="35"/>
      <c r="V208" s="35"/>
      <c r="W208" s="35"/>
      <c r="X208" s="35"/>
      <c r="Y208" s="35"/>
      <c r="Z208" s="35"/>
      <c r="AA208" s="35"/>
      <c r="AB208" s="35"/>
      <c r="AC208" s="35"/>
      <c r="AD208" s="35"/>
      <c r="AE208" s="35"/>
      <c r="AT208" s="17" t="s">
        <v>132</v>
      </c>
      <c r="AU208" s="17" t="s">
        <v>85</v>
      </c>
    </row>
    <row r="209" spans="1:65" s="14" customFormat="1" ht="11.25">
      <c r="B209" s="201"/>
      <c r="C209" s="202"/>
      <c r="D209" s="184" t="s">
        <v>134</v>
      </c>
      <c r="E209" s="203" t="s">
        <v>32</v>
      </c>
      <c r="F209" s="204" t="s">
        <v>297</v>
      </c>
      <c r="G209" s="202"/>
      <c r="H209" s="203" t="s">
        <v>32</v>
      </c>
      <c r="I209" s="205"/>
      <c r="J209" s="202"/>
      <c r="K209" s="202"/>
      <c r="L209" s="206"/>
      <c r="M209" s="207"/>
      <c r="N209" s="208"/>
      <c r="O209" s="208"/>
      <c r="P209" s="208"/>
      <c r="Q209" s="208"/>
      <c r="R209" s="208"/>
      <c r="S209" s="208"/>
      <c r="T209" s="209"/>
      <c r="AT209" s="210" t="s">
        <v>134</v>
      </c>
      <c r="AU209" s="210" t="s">
        <v>85</v>
      </c>
      <c r="AV209" s="14" t="s">
        <v>83</v>
      </c>
      <c r="AW209" s="14" t="s">
        <v>39</v>
      </c>
      <c r="AX209" s="14" t="s">
        <v>78</v>
      </c>
      <c r="AY209" s="210" t="s">
        <v>121</v>
      </c>
    </row>
    <row r="210" spans="1:65" s="13" customFormat="1" ht="11.25">
      <c r="B210" s="190"/>
      <c r="C210" s="191"/>
      <c r="D210" s="184" t="s">
        <v>134</v>
      </c>
      <c r="E210" s="192" t="s">
        <v>32</v>
      </c>
      <c r="F210" s="193" t="s">
        <v>298</v>
      </c>
      <c r="G210" s="191"/>
      <c r="H210" s="194">
        <v>374.67200000000003</v>
      </c>
      <c r="I210" s="195"/>
      <c r="J210" s="191"/>
      <c r="K210" s="191"/>
      <c r="L210" s="196"/>
      <c r="M210" s="197"/>
      <c r="N210" s="198"/>
      <c r="O210" s="198"/>
      <c r="P210" s="198"/>
      <c r="Q210" s="198"/>
      <c r="R210" s="198"/>
      <c r="S210" s="198"/>
      <c r="T210" s="199"/>
      <c r="AT210" s="200" t="s">
        <v>134</v>
      </c>
      <c r="AU210" s="200" t="s">
        <v>85</v>
      </c>
      <c r="AV210" s="13" t="s">
        <v>85</v>
      </c>
      <c r="AW210" s="13" t="s">
        <v>39</v>
      </c>
      <c r="AX210" s="13" t="s">
        <v>78</v>
      </c>
      <c r="AY210" s="200" t="s">
        <v>121</v>
      </c>
    </row>
    <row r="211" spans="1:65" s="2" customFormat="1" ht="16.5" customHeight="1">
      <c r="A211" s="35"/>
      <c r="B211" s="36"/>
      <c r="C211" s="171" t="s">
        <v>310</v>
      </c>
      <c r="D211" s="171" t="s">
        <v>123</v>
      </c>
      <c r="E211" s="172" t="s">
        <v>311</v>
      </c>
      <c r="F211" s="173" t="s">
        <v>312</v>
      </c>
      <c r="G211" s="174" t="s">
        <v>126</v>
      </c>
      <c r="H211" s="175">
        <v>573.49400000000003</v>
      </c>
      <c r="I211" s="176"/>
      <c r="J211" s="177">
        <f>ROUND(I211*H211,2)</f>
        <v>0</v>
      </c>
      <c r="K211" s="173" t="s">
        <v>127</v>
      </c>
      <c r="L211" s="40"/>
      <c r="M211" s="178" t="s">
        <v>32</v>
      </c>
      <c r="N211" s="179" t="s">
        <v>49</v>
      </c>
      <c r="O211" s="65"/>
      <c r="P211" s="180">
        <f>O211*H211</f>
        <v>0</v>
      </c>
      <c r="Q211" s="180">
        <v>9.8999999999999999E-4</v>
      </c>
      <c r="R211" s="180">
        <f>Q211*H211</f>
        <v>0.56775905999999998</v>
      </c>
      <c r="S211" s="180">
        <v>0</v>
      </c>
      <c r="T211" s="181">
        <f>S211*H211</f>
        <v>0</v>
      </c>
      <c r="U211" s="35"/>
      <c r="V211" s="35"/>
      <c r="W211" s="35"/>
      <c r="X211" s="35"/>
      <c r="Y211" s="35"/>
      <c r="Z211" s="35"/>
      <c r="AA211" s="35"/>
      <c r="AB211" s="35"/>
      <c r="AC211" s="35"/>
      <c r="AD211" s="35"/>
      <c r="AE211" s="35"/>
      <c r="AR211" s="182" t="s">
        <v>128</v>
      </c>
      <c r="AT211" s="182" t="s">
        <v>123</v>
      </c>
      <c r="AU211" s="182" t="s">
        <v>85</v>
      </c>
      <c r="AY211" s="17" t="s">
        <v>121</v>
      </c>
      <c r="BE211" s="183">
        <f>IF(N211="základní",J211,0)</f>
        <v>0</v>
      </c>
      <c r="BF211" s="183">
        <f>IF(N211="snížená",J211,0)</f>
        <v>0</v>
      </c>
      <c r="BG211" s="183">
        <f>IF(N211="zákl. přenesená",J211,0)</f>
        <v>0</v>
      </c>
      <c r="BH211" s="183">
        <f>IF(N211="sníž. přenesená",J211,0)</f>
        <v>0</v>
      </c>
      <c r="BI211" s="183">
        <f>IF(N211="nulová",J211,0)</f>
        <v>0</v>
      </c>
      <c r="BJ211" s="17" t="s">
        <v>83</v>
      </c>
      <c r="BK211" s="183">
        <f>ROUND(I211*H211,2)</f>
        <v>0</v>
      </c>
      <c r="BL211" s="17" t="s">
        <v>128</v>
      </c>
      <c r="BM211" s="182" t="s">
        <v>313</v>
      </c>
    </row>
    <row r="212" spans="1:65" s="2" customFormat="1" ht="11.25">
      <c r="A212" s="35"/>
      <c r="B212" s="36"/>
      <c r="C212" s="37"/>
      <c r="D212" s="184" t="s">
        <v>130</v>
      </c>
      <c r="E212" s="37"/>
      <c r="F212" s="185" t="s">
        <v>314</v>
      </c>
      <c r="G212" s="37"/>
      <c r="H212" s="37"/>
      <c r="I212" s="186"/>
      <c r="J212" s="37"/>
      <c r="K212" s="37"/>
      <c r="L212" s="40"/>
      <c r="M212" s="187"/>
      <c r="N212" s="188"/>
      <c r="O212" s="65"/>
      <c r="P212" s="65"/>
      <c r="Q212" s="65"/>
      <c r="R212" s="65"/>
      <c r="S212" s="65"/>
      <c r="T212" s="66"/>
      <c r="U212" s="35"/>
      <c r="V212" s="35"/>
      <c r="W212" s="35"/>
      <c r="X212" s="35"/>
      <c r="Y212" s="35"/>
      <c r="Z212" s="35"/>
      <c r="AA212" s="35"/>
      <c r="AB212" s="35"/>
      <c r="AC212" s="35"/>
      <c r="AD212" s="35"/>
      <c r="AE212" s="35"/>
      <c r="AT212" s="17" t="s">
        <v>130</v>
      </c>
      <c r="AU212" s="17" t="s">
        <v>85</v>
      </c>
    </row>
    <row r="213" spans="1:65" s="2" customFormat="1" ht="39">
      <c r="A213" s="35"/>
      <c r="B213" s="36"/>
      <c r="C213" s="37"/>
      <c r="D213" s="184" t="s">
        <v>132</v>
      </c>
      <c r="E213" s="37"/>
      <c r="F213" s="189" t="s">
        <v>315</v>
      </c>
      <c r="G213" s="37"/>
      <c r="H213" s="37"/>
      <c r="I213" s="186"/>
      <c r="J213" s="37"/>
      <c r="K213" s="37"/>
      <c r="L213" s="40"/>
      <c r="M213" s="187"/>
      <c r="N213" s="188"/>
      <c r="O213" s="65"/>
      <c r="P213" s="65"/>
      <c r="Q213" s="65"/>
      <c r="R213" s="65"/>
      <c r="S213" s="65"/>
      <c r="T213" s="66"/>
      <c r="U213" s="35"/>
      <c r="V213" s="35"/>
      <c r="W213" s="35"/>
      <c r="X213" s="35"/>
      <c r="Y213" s="35"/>
      <c r="Z213" s="35"/>
      <c r="AA213" s="35"/>
      <c r="AB213" s="35"/>
      <c r="AC213" s="35"/>
      <c r="AD213" s="35"/>
      <c r="AE213" s="35"/>
      <c r="AT213" s="17" t="s">
        <v>132</v>
      </c>
      <c r="AU213" s="17" t="s">
        <v>85</v>
      </c>
    </row>
    <row r="214" spans="1:65" s="14" customFormat="1" ht="11.25">
      <c r="B214" s="201"/>
      <c r="C214" s="202"/>
      <c r="D214" s="184" t="s">
        <v>134</v>
      </c>
      <c r="E214" s="203" t="s">
        <v>32</v>
      </c>
      <c r="F214" s="204" t="s">
        <v>145</v>
      </c>
      <c r="G214" s="202"/>
      <c r="H214" s="203" t="s">
        <v>32</v>
      </c>
      <c r="I214" s="205"/>
      <c r="J214" s="202"/>
      <c r="K214" s="202"/>
      <c r="L214" s="206"/>
      <c r="M214" s="207"/>
      <c r="N214" s="208"/>
      <c r="O214" s="208"/>
      <c r="P214" s="208"/>
      <c r="Q214" s="208"/>
      <c r="R214" s="208"/>
      <c r="S214" s="208"/>
      <c r="T214" s="209"/>
      <c r="AT214" s="210" t="s">
        <v>134</v>
      </c>
      <c r="AU214" s="210" t="s">
        <v>85</v>
      </c>
      <c r="AV214" s="14" t="s">
        <v>83</v>
      </c>
      <c r="AW214" s="14" t="s">
        <v>39</v>
      </c>
      <c r="AX214" s="14" t="s">
        <v>78</v>
      </c>
      <c r="AY214" s="210" t="s">
        <v>121</v>
      </c>
    </row>
    <row r="215" spans="1:65" s="13" customFormat="1" ht="11.25">
      <c r="B215" s="190"/>
      <c r="C215" s="191"/>
      <c r="D215" s="184" t="s">
        <v>134</v>
      </c>
      <c r="E215" s="192" t="s">
        <v>32</v>
      </c>
      <c r="F215" s="193" t="s">
        <v>146</v>
      </c>
      <c r="G215" s="191"/>
      <c r="H215" s="194">
        <v>573.49400000000003</v>
      </c>
      <c r="I215" s="195"/>
      <c r="J215" s="191"/>
      <c r="K215" s="191"/>
      <c r="L215" s="196"/>
      <c r="M215" s="197"/>
      <c r="N215" s="198"/>
      <c r="O215" s="198"/>
      <c r="P215" s="198"/>
      <c r="Q215" s="198"/>
      <c r="R215" s="198"/>
      <c r="S215" s="198"/>
      <c r="T215" s="199"/>
      <c r="AT215" s="200" t="s">
        <v>134</v>
      </c>
      <c r="AU215" s="200" t="s">
        <v>85</v>
      </c>
      <c r="AV215" s="13" t="s">
        <v>85</v>
      </c>
      <c r="AW215" s="13" t="s">
        <v>39</v>
      </c>
      <c r="AX215" s="13" t="s">
        <v>78</v>
      </c>
      <c r="AY215" s="200" t="s">
        <v>121</v>
      </c>
    </row>
    <row r="216" spans="1:65" s="2" customFormat="1" ht="16.5" customHeight="1">
      <c r="A216" s="35"/>
      <c r="B216" s="36"/>
      <c r="C216" s="171" t="s">
        <v>316</v>
      </c>
      <c r="D216" s="171" t="s">
        <v>123</v>
      </c>
      <c r="E216" s="172" t="s">
        <v>317</v>
      </c>
      <c r="F216" s="173" t="s">
        <v>318</v>
      </c>
      <c r="G216" s="174" t="s">
        <v>126</v>
      </c>
      <c r="H216" s="175">
        <v>948.16600000000005</v>
      </c>
      <c r="I216" s="176"/>
      <c r="J216" s="177">
        <f>ROUND(I216*H216,2)</f>
        <v>0</v>
      </c>
      <c r="K216" s="173" t="s">
        <v>127</v>
      </c>
      <c r="L216" s="40"/>
      <c r="M216" s="178" t="s">
        <v>32</v>
      </c>
      <c r="N216" s="179" t="s">
        <v>49</v>
      </c>
      <c r="O216" s="65"/>
      <c r="P216" s="180">
        <f>O216*H216</f>
        <v>0</v>
      </c>
      <c r="Q216" s="180">
        <v>3.15E-3</v>
      </c>
      <c r="R216" s="180">
        <f>Q216*H216</f>
        <v>2.9867229000000002</v>
      </c>
      <c r="S216" s="180">
        <v>0</v>
      </c>
      <c r="T216" s="181">
        <f>S216*H216</f>
        <v>0</v>
      </c>
      <c r="U216" s="35"/>
      <c r="V216" s="35"/>
      <c r="W216" s="35"/>
      <c r="X216" s="35"/>
      <c r="Y216" s="35"/>
      <c r="Z216" s="35"/>
      <c r="AA216" s="35"/>
      <c r="AB216" s="35"/>
      <c r="AC216" s="35"/>
      <c r="AD216" s="35"/>
      <c r="AE216" s="35"/>
      <c r="AR216" s="182" t="s">
        <v>128</v>
      </c>
      <c r="AT216" s="182" t="s">
        <v>123</v>
      </c>
      <c r="AU216" s="182" t="s">
        <v>85</v>
      </c>
      <c r="AY216" s="17" t="s">
        <v>121</v>
      </c>
      <c r="BE216" s="183">
        <f>IF(N216="základní",J216,0)</f>
        <v>0</v>
      </c>
      <c r="BF216" s="183">
        <f>IF(N216="snížená",J216,0)</f>
        <v>0</v>
      </c>
      <c r="BG216" s="183">
        <f>IF(N216="zákl. přenesená",J216,0)</f>
        <v>0</v>
      </c>
      <c r="BH216" s="183">
        <f>IF(N216="sníž. přenesená",J216,0)</f>
        <v>0</v>
      </c>
      <c r="BI216" s="183">
        <f>IF(N216="nulová",J216,0)</f>
        <v>0</v>
      </c>
      <c r="BJ216" s="17" t="s">
        <v>83</v>
      </c>
      <c r="BK216" s="183">
        <f>ROUND(I216*H216,2)</f>
        <v>0</v>
      </c>
      <c r="BL216" s="17" t="s">
        <v>128</v>
      </c>
      <c r="BM216" s="182" t="s">
        <v>319</v>
      </c>
    </row>
    <row r="217" spans="1:65" s="2" customFormat="1" ht="11.25">
      <c r="A217" s="35"/>
      <c r="B217" s="36"/>
      <c r="C217" s="37"/>
      <c r="D217" s="184" t="s">
        <v>130</v>
      </c>
      <c r="E217" s="37"/>
      <c r="F217" s="185" t="s">
        <v>320</v>
      </c>
      <c r="G217" s="37"/>
      <c r="H217" s="37"/>
      <c r="I217" s="186"/>
      <c r="J217" s="37"/>
      <c r="K217" s="37"/>
      <c r="L217" s="40"/>
      <c r="M217" s="187"/>
      <c r="N217" s="188"/>
      <c r="O217" s="65"/>
      <c r="P217" s="65"/>
      <c r="Q217" s="65"/>
      <c r="R217" s="65"/>
      <c r="S217" s="65"/>
      <c r="T217" s="66"/>
      <c r="U217" s="35"/>
      <c r="V217" s="35"/>
      <c r="W217" s="35"/>
      <c r="X217" s="35"/>
      <c r="Y217" s="35"/>
      <c r="Z217" s="35"/>
      <c r="AA217" s="35"/>
      <c r="AB217" s="35"/>
      <c r="AC217" s="35"/>
      <c r="AD217" s="35"/>
      <c r="AE217" s="35"/>
      <c r="AT217" s="17" t="s">
        <v>130</v>
      </c>
      <c r="AU217" s="17" t="s">
        <v>85</v>
      </c>
    </row>
    <row r="218" spans="1:65" s="14" customFormat="1" ht="11.25">
      <c r="B218" s="201"/>
      <c r="C218" s="202"/>
      <c r="D218" s="184" t="s">
        <v>134</v>
      </c>
      <c r="E218" s="203" t="s">
        <v>32</v>
      </c>
      <c r="F218" s="204" t="s">
        <v>153</v>
      </c>
      <c r="G218" s="202"/>
      <c r="H218" s="203" t="s">
        <v>32</v>
      </c>
      <c r="I218" s="205"/>
      <c r="J218" s="202"/>
      <c r="K218" s="202"/>
      <c r="L218" s="206"/>
      <c r="M218" s="207"/>
      <c r="N218" s="208"/>
      <c r="O218" s="208"/>
      <c r="P218" s="208"/>
      <c r="Q218" s="208"/>
      <c r="R218" s="208"/>
      <c r="S218" s="208"/>
      <c r="T218" s="209"/>
      <c r="AT218" s="210" t="s">
        <v>134</v>
      </c>
      <c r="AU218" s="210" t="s">
        <v>85</v>
      </c>
      <c r="AV218" s="14" t="s">
        <v>83</v>
      </c>
      <c r="AW218" s="14" t="s">
        <v>39</v>
      </c>
      <c r="AX218" s="14" t="s">
        <v>78</v>
      </c>
      <c r="AY218" s="210" t="s">
        <v>121</v>
      </c>
    </row>
    <row r="219" spans="1:65" s="13" customFormat="1" ht="11.25">
      <c r="B219" s="190"/>
      <c r="C219" s="191"/>
      <c r="D219" s="184" t="s">
        <v>134</v>
      </c>
      <c r="E219" s="192" t="s">
        <v>32</v>
      </c>
      <c r="F219" s="193" t="s">
        <v>146</v>
      </c>
      <c r="G219" s="191"/>
      <c r="H219" s="194">
        <v>573.49400000000003</v>
      </c>
      <c r="I219" s="195"/>
      <c r="J219" s="191"/>
      <c r="K219" s="191"/>
      <c r="L219" s="196"/>
      <c r="M219" s="197"/>
      <c r="N219" s="198"/>
      <c r="O219" s="198"/>
      <c r="P219" s="198"/>
      <c r="Q219" s="198"/>
      <c r="R219" s="198"/>
      <c r="S219" s="198"/>
      <c r="T219" s="199"/>
      <c r="AT219" s="200" t="s">
        <v>134</v>
      </c>
      <c r="AU219" s="200" t="s">
        <v>85</v>
      </c>
      <c r="AV219" s="13" t="s">
        <v>85</v>
      </c>
      <c r="AW219" s="13" t="s">
        <v>39</v>
      </c>
      <c r="AX219" s="13" t="s">
        <v>78</v>
      </c>
      <c r="AY219" s="200" t="s">
        <v>121</v>
      </c>
    </row>
    <row r="220" spans="1:65" s="14" customFormat="1" ht="11.25">
      <c r="B220" s="201"/>
      <c r="C220" s="202"/>
      <c r="D220" s="184" t="s">
        <v>134</v>
      </c>
      <c r="E220" s="203" t="s">
        <v>32</v>
      </c>
      <c r="F220" s="204" t="s">
        <v>297</v>
      </c>
      <c r="G220" s="202"/>
      <c r="H220" s="203" t="s">
        <v>32</v>
      </c>
      <c r="I220" s="205"/>
      <c r="J220" s="202"/>
      <c r="K220" s="202"/>
      <c r="L220" s="206"/>
      <c r="M220" s="207"/>
      <c r="N220" s="208"/>
      <c r="O220" s="208"/>
      <c r="P220" s="208"/>
      <c r="Q220" s="208"/>
      <c r="R220" s="208"/>
      <c r="S220" s="208"/>
      <c r="T220" s="209"/>
      <c r="AT220" s="210" t="s">
        <v>134</v>
      </c>
      <c r="AU220" s="210" t="s">
        <v>85</v>
      </c>
      <c r="AV220" s="14" t="s">
        <v>83</v>
      </c>
      <c r="AW220" s="14" t="s">
        <v>39</v>
      </c>
      <c r="AX220" s="14" t="s">
        <v>78</v>
      </c>
      <c r="AY220" s="210" t="s">
        <v>121</v>
      </c>
    </row>
    <row r="221" spans="1:65" s="13" customFormat="1" ht="11.25">
      <c r="B221" s="190"/>
      <c r="C221" s="191"/>
      <c r="D221" s="184" t="s">
        <v>134</v>
      </c>
      <c r="E221" s="192" t="s">
        <v>32</v>
      </c>
      <c r="F221" s="193" t="s">
        <v>298</v>
      </c>
      <c r="G221" s="191"/>
      <c r="H221" s="194">
        <v>374.67200000000003</v>
      </c>
      <c r="I221" s="195"/>
      <c r="J221" s="191"/>
      <c r="K221" s="191"/>
      <c r="L221" s="196"/>
      <c r="M221" s="197"/>
      <c r="N221" s="198"/>
      <c r="O221" s="198"/>
      <c r="P221" s="198"/>
      <c r="Q221" s="198"/>
      <c r="R221" s="198"/>
      <c r="S221" s="198"/>
      <c r="T221" s="199"/>
      <c r="AT221" s="200" t="s">
        <v>134</v>
      </c>
      <c r="AU221" s="200" t="s">
        <v>85</v>
      </c>
      <c r="AV221" s="13" t="s">
        <v>85</v>
      </c>
      <c r="AW221" s="13" t="s">
        <v>39</v>
      </c>
      <c r="AX221" s="13" t="s">
        <v>78</v>
      </c>
      <c r="AY221" s="200" t="s">
        <v>121</v>
      </c>
    </row>
    <row r="222" spans="1:65" s="2" customFormat="1" ht="16.5" customHeight="1">
      <c r="A222" s="35"/>
      <c r="B222" s="36"/>
      <c r="C222" s="171" t="s">
        <v>321</v>
      </c>
      <c r="D222" s="171" t="s">
        <v>123</v>
      </c>
      <c r="E222" s="172" t="s">
        <v>322</v>
      </c>
      <c r="F222" s="173" t="s">
        <v>323</v>
      </c>
      <c r="G222" s="174" t="s">
        <v>162</v>
      </c>
      <c r="H222" s="175">
        <v>400</v>
      </c>
      <c r="I222" s="176"/>
      <c r="J222" s="177">
        <f>ROUND(I222*H222,2)</f>
        <v>0</v>
      </c>
      <c r="K222" s="173" t="s">
        <v>127</v>
      </c>
      <c r="L222" s="40"/>
      <c r="M222" s="178" t="s">
        <v>32</v>
      </c>
      <c r="N222" s="179" t="s">
        <v>49</v>
      </c>
      <c r="O222" s="65"/>
      <c r="P222" s="180">
        <f>O222*H222</f>
        <v>0</v>
      </c>
      <c r="Q222" s="180">
        <v>1.8000000000000001E-4</v>
      </c>
      <c r="R222" s="180">
        <f>Q222*H222</f>
        <v>7.2000000000000008E-2</v>
      </c>
      <c r="S222" s="180">
        <v>0</v>
      </c>
      <c r="T222" s="181">
        <f>S222*H222</f>
        <v>0</v>
      </c>
      <c r="U222" s="35"/>
      <c r="V222" s="35"/>
      <c r="W222" s="35"/>
      <c r="X222" s="35"/>
      <c r="Y222" s="35"/>
      <c r="Z222" s="35"/>
      <c r="AA222" s="35"/>
      <c r="AB222" s="35"/>
      <c r="AC222" s="35"/>
      <c r="AD222" s="35"/>
      <c r="AE222" s="35"/>
      <c r="AR222" s="182" t="s">
        <v>128</v>
      </c>
      <c r="AT222" s="182" t="s">
        <v>123</v>
      </c>
      <c r="AU222" s="182" t="s">
        <v>85</v>
      </c>
      <c r="AY222" s="17" t="s">
        <v>121</v>
      </c>
      <c r="BE222" s="183">
        <f>IF(N222="základní",J222,0)</f>
        <v>0</v>
      </c>
      <c r="BF222" s="183">
        <f>IF(N222="snížená",J222,0)</f>
        <v>0</v>
      </c>
      <c r="BG222" s="183">
        <f>IF(N222="zákl. přenesená",J222,0)</f>
        <v>0</v>
      </c>
      <c r="BH222" s="183">
        <f>IF(N222="sníž. přenesená",J222,0)</f>
        <v>0</v>
      </c>
      <c r="BI222" s="183">
        <f>IF(N222="nulová",J222,0)</f>
        <v>0</v>
      </c>
      <c r="BJ222" s="17" t="s">
        <v>83</v>
      </c>
      <c r="BK222" s="183">
        <f>ROUND(I222*H222,2)</f>
        <v>0</v>
      </c>
      <c r="BL222" s="17" t="s">
        <v>128</v>
      </c>
      <c r="BM222" s="182" t="s">
        <v>324</v>
      </c>
    </row>
    <row r="223" spans="1:65" s="2" customFormat="1" ht="11.25">
      <c r="A223" s="35"/>
      <c r="B223" s="36"/>
      <c r="C223" s="37"/>
      <c r="D223" s="184" t="s">
        <v>130</v>
      </c>
      <c r="E223" s="37"/>
      <c r="F223" s="185" t="s">
        <v>325</v>
      </c>
      <c r="G223" s="37"/>
      <c r="H223" s="37"/>
      <c r="I223" s="186"/>
      <c r="J223" s="37"/>
      <c r="K223" s="37"/>
      <c r="L223" s="40"/>
      <c r="M223" s="187"/>
      <c r="N223" s="188"/>
      <c r="O223" s="65"/>
      <c r="P223" s="65"/>
      <c r="Q223" s="65"/>
      <c r="R223" s="65"/>
      <c r="S223" s="65"/>
      <c r="T223" s="66"/>
      <c r="U223" s="35"/>
      <c r="V223" s="35"/>
      <c r="W223" s="35"/>
      <c r="X223" s="35"/>
      <c r="Y223" s="35"/>
      <c r="Z223" s="35"/>
      <c r="AA223" s="35"/>
      <c r="AB223" s="35"/>
      <c r="AC223" s="35"/>
      <c r="AD223" s="35"/>
      <c r="AE223" s="35"/>
      <c r="AT223" s="17" t="s">
        <v>130</v>
      </c>
      <c r="AU223" s="17" t="s">
        <v>85</v>
      </c>
    </row>
    <row r="224" spans="1:65" s="2" customFormat="1" ht="78">
      <c r="A224" s="35"/>
      <c r="B224" s="36"/>
      <c r="C224" s="37"/>
      <c r="D224" s="184" t="s">
        <v>132</v>
      </c>
      <c r="E224" s="37"/>
      <c r="F224" s="189" t="s">
        <v>326</v>
      </c>
      <c r="G224" s="37"/>
      <c r="H224" s="37"/>
      <c r="I224" s="186"/>
      <c r="J224" s="37"/>
      <c r="K224" s="37"/>
      <c r="L224" s="40"/>
      <c r="M224" s="187"/>
      <c r="N224" s="188"/>
      <c r="O224" s="65"/>
      <c r="P224" s="65"/>
      <c r="Q224" s="65"/>
      <c r="R224" s="65"/>
      <c r="S224" s="65"/>
      <c r="T224" s="66"/>
      <c r="U224" s="35"/>
      <c r="V224" s="35"/>
      <c r="W224" s="35"/>
      <c r="X224" s="35"/>
      <c r="Y224" s="35"/>
      <c r="Z224" s="35"/>
      <c r="AA224" s="35"/>
      <c r="AB224" s="35"/>
      <c r="AC224" s="35"/>
      <c r="AD224" s="35"/>
      <c r="AE224" s="35"/>
      <c r="AT224" s="17" t="s">
        <v>132</v>
      </c>
      <c r="AU224" s="17" t="s">
        <v>85</v>
      </c>
    </row>
    <row r="225" spans="1:65" s="14" customFormat="1" ht="11.25">
      <c r="B225" s="201"/>
      <c r="C225" s="202"/>
      <c r="D225" s="184" t="s">
        <v>134</v>
      </c>
      <c r="E225" s="203" t="s">
        <v>32</v>
      </c>
      <c r="F225" s="204" t="s">
        <v>297</v>
      </c>
      <c r="G225" s="202"/>
      <c r="H225" s="203" t="s">
        <v>32</v>
      </c>
      <c r="I225" s="205"/>
      <c r="J225" s="202"/>
      <c r="K225" s="202"/>
      <c r="L225" s="206"/>
      <c r="M225" s="207"/>
      <c r="N225" s="208"/>
      <c r="O225" s="208"/>
      <c r="P225" s="208"/>
      <c r="Q225" s="208"/>
      <c r="R225" s="208"/>
      <c r="S225" s="208"/>
      <c r="T225" s="209"/>
      <c r="AT225" s="210" t="s">
        <v>134</v>
      </c>
      <c r="AU225" s="210" t="s">
        <v>85</v>
      </c>
      <c r="AV225" s="14" t="s">
        <v>83</v>
      </c>
      <c r="AW225" s="14" t="s">
        <v>39</v>
      </c>
      <c r="AX225" s="14" t="s">
        <v>78</v>
      </c>
      <c r="AY225" s="210" t="s">
        <v>121</v>
      </c>
    </row>
    <row r="226" spans="1:65" s="13" customFormat="1" ht="11.25">
      <c r="B226" s="190"/>
      <c r="C226" s="191"/>
      <c r="D226" s="184" t="s">
        <v>134</v>
      </c>
      <c r="E226" s="192" t="s">
        <v>32</v>
      </c>
      <c r="F226" s="193" t="s">
        <v>327</v>
      </c>
      <c r="G226" s="191"/>
      <c r="H226" s="194">
        <v>400</v>
      </c>
      <c r="I226" s="195"/>
      <c r="J226" s="191"/>
      <c r="K226" s="191"/>
      <c r="L226" s="196"/>
      <c r="M226" s="197"/>
      <c r="N226" s="198"/>
      <c r="O226" s="198"/>
      <c r="P226" s="198"/>
      <c r="Q226" s="198"/>
      <c r="R226" s="198"/>
      <c r="S226" s="198"/>
      <c r="T226" s="199"/>
      <c r="AT226" s="200" t="s">
        <v>134</v>
      </c>
      <c r="AU226" s="200" t="s">
        <v>85</v>
      </c>
      <c r="AV226" s="13" t="s">
        <v>85</v>
      </c>
      <c r="AW226" s="13" t="s">
        <v>39</v>
      </c>
      <c r="AX226" s="13" t="s">
        <v>78</v>
      </c>
      <c r="AY226" s="200" t="s">
        <v>121</v>
      </c>
    </row>
    <row r="227" spans="1:65" s="2" customFormat="1" ht="16.5" customHeight="1">
      <c r="A227" s="35"/>
      <c r="B227" s="36"/>
      <c r="C227" s="211" t="s">
        <v>328</v>
      </c>
      <c r="D227" s="211" t="s">
        <v>166</v>
      </c>
      <c r="E227" s="212" t="s">
        <v>329</v>
      </c>
      <c r="F227" s="213" t="s">
        <v>330</v>
      </c>
      <c r="G227" s="214" t="s">
        <v>331</v>
      </c>
      <c r="H227" s="215">
        <v>0.17599999999999999</v>
      </c>
      <c r="I227" s="216"/>
      <c r="J227" s="217">
        <f>ROUND(I227*H227,2)</f>
        <v>0</v>
      </c>
      <c r="K227" s="213" t="s">
        <v>127</v>
      </c>
      <c r="L227" s="218"/>
      <c r="M227" s="219" t="s">
        <v>32</v>
      </c>
      <c r="N227" s="220" t="s">
        <v>49</v>
      </c>
      <c r="O227" s="65"/>
      <c r="P227" s="180">
        <f>O227*H227</f>
        <v>0</v>
      </c>
      <c r="Q227" s="180">
        <v>1</v>
      </c>
      <c r="R227" s="180">
        <f>Q227*H227</f>
        <v>0.17599999999999999</v>
      </c>
      <c r="S227" s="180">
        <v>0</v>
      </c>
      <c r="T227" s="181">
        <f>S227*H227</f>
        <v>0</v>
      </c>
      <c r="U227" s="35"/>
      <c r="V227" s="35"/>
      <c r="W227" s="35"/>
      <c r="X227" s="35"/>
      <c r="Y227" s="35"/>
      <c r="Z227" s="35"/>
      <c r="AA227" s="35"/>
      <c r="AB227" s="35"/>
      <c r="AC227" s="35"/>
      <c r="AD227" s="35"/>
      <c r="AE227" s="35"/>
      <c r="AR227" s="182" t="s">
        <v>169</v>
      </c>
      <c r="AT227" s="182" t="s">
        <v>166</v>
      </c>
      <c r="AU227" s="182" t="s">
        <v>85</v>
      </c>
      <c r="AY227" s="17" t="s">
        <v>121</v>
      </c>
      <c r="BE227" s="183">
        <f>IF(N227="základní",J227,0)</f>
        <v>0</v>
      </c>
      <c r="BF227" s="183">
        <f>IF(N227="snížená",J227,0)</f>
        <v>0</v>
      </c>
      <c r="BG227" s="183">
        <f>IF(N227="zákl. přenesená",J227,0)</f>
        <v>0</v>
      </c>
      <c r="BH227" s="183">
        <f>IF(N227="sníž. přenesená",J227,0)</f>
        <v>0</v>
      </c>
      <c r="BI227" s="183">
        <f>IF(N227="nulová",J227,0)</f>
        <v>0</v>
      </c>
      <c r="BJ227" s="17" t="s">
        <v>83</v>
      </c>
      <c r="BK227" s="183">
        <f>ROUND(I227*H227,2)</f>
        <v>0</v>
      </c>
      <c r="BL227" s="17" t="s">
        <v>128</v>
      </c>
      <c r="BM227" s="182" t="s">
        <v>332</v>
      </c>
    </row>
    <row r="228" spans="1:65" s="2" customFormat="1" ht="11.25">
      <c r="A228" s="35"/>
      <c r="B228" s="36"/>
      <c r="C228" s="37"/>
      <c r="D228" s="184" t="s">
        <v>130</v>
      </c>
      <c r="E228" s="37"/>
      <c r="F228" s="185" t="s">
        <v>330</v>
      </c>
      <c r="G228" s="37"/>
      <c r="H228" s="37"/>
      <c r="I228" s="186"/>
      <c r="J228" s="37"/>
      <c r="K228" s="37"/>
      <c r="L228" s="40"/>
      <c r="M228" s="187"/>
      <c r="N228" s="188"/>
      <c r="O228" s="65"/>
      <c r="P228" s="65"/>
      <c r="Q228" s="65"/>
      <c r="R228" s="65"/>
      <c r="S228" s="65"/>
      <c r="T228" s="66"/>
      <c r="U228" s="35"/>
      <c r="V228" s="35"/>
      <c r="W228" s="35"/>
      <c r="X228" s="35"/>
      <c r="Y228" s="35"/>
      <c r="Z228" s="35"/>
      <c r="AA228" s="35"/>
      <c r="AB228" s="35"/>
      <c r="AC228" s="35"/>
      <c r="AD228" s="35"/>
      <c r="AE228" s="35"/>
      <c r="AT228" s="17" t="s">
        <v>130</v>
      </c>
      <c r="AU228" s="17" t="s">
        <v>85</v>
      </c>
    </row>
    <row r="229" spans="1:65" s="13" customFormat="1" ht="11.25">
      <c r="B229" s="190"/>
      <c r="C229" s="191"/>
      <c r="D229" s="184" t="s">
        <v>134</v>
      </c>
      <c r="E229" s="192" t="s">
        <v>32</v>
      </c>
      <c r="F229" s="193" t="s">
        <v>333</v>
      </c>
      <c r="G229" s="191"/>
      <c r="H229" s="194">
        <v>0.17599999999999999</v>
      </c>
      <c r="I229" s="195"/>
      <c r="J229" s="191"/>
      <c r="K229" s="191"/>
      <c r="L229" s="196"/>
      <c r="M229" s="197"/>
      <c r="N229" s="198"/>
      <c r="O229" s="198"/>
      <c r="P229" s="198"/>
      <c r="Q229" s="198"/>
      <c r="R229" s="198"/>
      <c r="S229" s="198"/>
      <c r="T229" s="199"/>
      <c r="AT229" s="200" t="s">
        <v>134</v>
      </c>
      <c r="AU229" s="200" t="s">
        <v>85</v>
      </c>
      <c r="AV229" s="13" t="s">
        <v>85</v>
      </c>
      <c r="AW229" s="13" t="s">
        <v>39</v>
      </c>
      <c r="AX229" s="13" t="s">
        <v>78</v>
      </c>
      <c r="AY229" s="200" t="s">
        <v>121</v>
      </c>
    </row>
    <row r="230" spans="1:65" s="12" customFormat="1" ht="22.9" customHeight="1">
      <c r="B230" s="155"/>
      <c r="C230" s="156"/>
      <c r="D230" s="157" t="s">
        <v>77</v>
      </c>
      <c r="E230" s="169" t="s">
        <v>334</v>
      </c>
      <c r="F230" s="169" t="s">
        <v>335</v>
      </c>
      <c r="G230" s="156"/>
      <c r="H230" s="156"/>
      <c r="I230" s="159"/>
      <c r="J230" s="170">
        <f>BK230</f>
        <v>0</v>
      </c>
      <c r="K230" s="156"/>
      <c r="L230" s="161"/>
      <c r="M230" s="162"/>
      <c r="N230" s="163"/>
      <c r="O230" s="163"/>
      <c r="P230" s="164">
        <f>SUM(P231:P247)</f>
        <v>0</v>
      </c>
      <c r="Q230" s="163"/>
      <c r="R230" s="164">
        <f>SUM(R231:R247)</f>
        <v>0</v>
      </c>
      <c r="S230" s="163"/>
      <c r="T230" s="165">
        <f>SUM(T231:T247)</f>
        <v>0</v>
      </c>
      <c r="AR230" s="166" t="s">
        <v>83</v>
      </c>
      <c r="AT230" s="167" t="s">
        <v>77</v>
      </c>
      <c r="AU230" s="167" t="s">
        <v>83</v>
      </c>
      <c r="AY230" s="166" t="s">
        <v>121</v>
      </c>
      <c r="BK230" s="168">
        <f>SUM(BK231:BK247)</f>
        <v>0</v>
      </c>
    </row>
    <row r="231" spans="1:65" s="2" customFormat="1" ht="16.5" customHeight="1">
      <c r="A231" s="35"/>
      <c r="B231" s="36"/>
      <c r="C231" s="171" t="s">
        <v>336</v>
      </c>
      <c r="D231" s="171" t="s">
        <v>123</v>
      </c>
      <c r="E231" s="172" t="s">
        <v>337</v>
      </c>
      <c r="F231" s="173" t="s">
        <v>338</v>
      </c>
      <c r="G231" s="174" t="s">
        <v>331</v>
      </c>
      <c r="H231" s="175">
        <v>200.77</v>
      </c>
      <c r="I231" s="176"/>
      <c r="J231" s="177">
        <f>ROUND(I231*H231,2)</f>
        <v>0</v>
      </c>
      <c r="K231" s="173" t="s">
        <v>127</v>
      </c>
      <c r="L231" s="40"/>
      <c r="M231" s="178" t="s">
        <v>32</v>
      </c>
      <c r="N231" s="179" t="s">
        <v>49</v>
      </c>
      <c r="O231" s="65"/>
      <c r="P231" s="180">
        <f>O231*H231</f>
        <v>0</v>
      </c>
      <c r="Q231" s="180">
        <v>0</v>
      </c>
      <c r="R231" s="180">
        <f>Q231*H231</f>
        <v>0</v>
      </c>
      <c r="S231" s="180">
        <v>0</v>
      </c>
      <c r="T231" s="181">
        <f>S231*H231</f>
        <v>0</v>
      </c>
      <c r="U231" s="35"/>
      <c r="V231" s="35"/>
      <c r="W231" s="35"/>
      <c r="X231" s="35"/>
      <c r="Y231" s="35"/>
      <c r="Z231" s="35"/>
      <c r="AA231" s="35"/>
      <c r="AB231" s="35"/>
      <c r="AC231" s="35"/>
      <c r="AD231" s="35"/>
      <c r="AE231" s="35"/>
      <c r="AR231" s="182" t="s">
        <v>128</v>
      </c>
      <c r="AT231" s="182" t="s">
        <v>123</v>
      </c>
      <c r="AU231" s="182" t="s">
        <v>85</v>
      </c>
      <c r="AY231" s="17" t="s">
        <v>121</v>
      </c>
      <c r="BE231" s="183">
        <f>IF(N231="základní",J231,0)</f>
        <v>0</v>
      </c>
      <c r="BF231" s="183">
        <f>IF(N231="snížená",J231,0)</f>
        <v>0</v>
      </c>
      <c r="BG231" s="183">
        <f>IF(N231="zákl. přenesená",J231,0)</f>
        <v>0</v>
      </c>
      <c r="BH231" s="183">
        <f>IF(N231="sníž. přenesená",J231,0)</f>
        <v>0</v>
      </c>
      <c r="BI231" s="183">
        <f>IF(N231="nulová",J231,0)</f>
        <v>0</v>
      </c>
      <c r="BJ231" s="17" t="s">
        <v>83</v>
      </c>
      <c r="BK231" s="183">
        <f>ROUND(I231*H231,2)</f>
        <v>0</v>
      </c>
      <c r="BL231" s="17" t="s">
        <v>128</v>
      </c>
      <c r="BM231" s="182" t="s">
        <v>339</v>
      </c>
    </row>
    <row r="232" spans="1:65" s="2" customFormat="1" ht="11.25">
      <c r="A232" s="35"/>
      <c r="B232" s="36"/>
      <c r="C232" s="37"/>
      <c r="D232" s="184" t="s">
        <v>130</v>
      </c>
      <c r="E232" s="37"/>
      <c r="F232" s="185" t="s">
        <v>340</v>
      </c>
      <c r="G232" s="37"/>
      <c r="H232" s="37"/>
      <c r="I232" s="186"/>
      <c r="J232" s="37"/>
      <c r="K232" s="37"/>
      <c r="L232" s="40"/>
      <c r="M232" s="187"/>
      <c r="N232" s="188"/>
      <c r="O232" s="65"/>
      <c r="P232" s="65"/>
      <c r="Q232" s="65"/>
      <c r="R232" s="65"/>
      <c r="S232" s="65"/>
      <c r="T232" s="66"/>
      <c r="U232" s="35"/>
      <c r="V232" s="35"/>
      <c r="W232" s="35"/>
      <c r="X232" s="35"/>
      <c r="Y232" s="35"/>
      <c r="Z232" s="35"/>
      <c r="AA232" s="35"/>
      <c r="AB232" s="35"/>
      <c r="AC232" s="35"/>
      <c r="AD232" s="35"/>
      <c r="AE232" s="35"/>
      <c r="AT232" s="17" t="s">
        <v>130</v>
      </c>
      <c r="AU232" s="17" t="s">
        <v>85</v>
      </c>
    </row>
    <row r="233" spans="1:65" s="2" customFormat="1" ht="107.25">
      <c r="A233" s="35"/>
      <c r="B233" s="36"/>
      <c r="C233" s="37"/>
      <c r="D233" s="184" t="s">
        <v>132</v>
      </c>
      <c r="E233" s="37"/>
      <c r="F233" s="189" t="s">
        <v>341</v>
      </c>
      <c r="G233" s="37"/>
      <c r="H233" s="37"/>
      <c r="I233" s="186"/>
      <c r="J233" s="37"/>
      <c r="K233" s="37"/>
      <c r="L233" s="40"/>
      <c r="M233" s="187"/>
      <c r="N233" s="188"/>
      <c r="O233" s="65"/>
      <c r="P233" s="65"/>
      <c r="Q233" s="65"/>
      <c r="R233" s="65"/>
      <c r="S233" s="65"/>
      <c r="T233" s="66"/>
      <c r="U233" s="35"/>
      <c r="V233" s="35"/>
      <c r="W233" s="35"/>
      <c r="X233" s="35"/>
      <c r="Y233" s="35"/>
      <c r="Z233" s="35"/>
      <c r="AA233" s="35"/>
      <c r="AB233" s="35"/>
      <c r="AC233" s="35"/>
      <c r="AD233" s="35"/>
      <c r="AE233" s="35"/>
      <c r="AT233" s="17" t="s">
        <v>132</v>
      </c>
      <c r="AU233" s="17" t="s">
        <v>85</v>
      </c>
    </row>
    <row r="234" spans="1:65" s="2" customFormat="1" ht="21.75" customHeight="1">
      <c r="A234" s="35"/>
      <c r="B234" s="36"/>
      <c r="C234" s="171" t="s">
        <v>342</v>
      </c>
      <c r="D234" s="171" t="s">
        <v>123</v>
      </c>
      <c r="E234" s="172" t="s">
        <v>343</v>
      </c>
      <c r="F234" s="173" t="s">
        <v>344</v>
      </c>
      <c r="G234" s="174" t="s">
        <v>331</v>
      </c>
      <c r="H234" s="175">
        <v>2007.7</v>
      </c>
      <c r="I234" s="176"/>
      <c r="J234" s="177">
        <f>ROUND(I234*H234,2)</f>
        <v>0</v>
      </c>
      <c r="K234" s="173" t="s">
        <v>127</v>
      </c>
      <c r="L234" s="40"/>
      <c r="M234" s="178" t="s">
        <v>32</v>
      </c>
      <c r="N234" s="179" t="s">
        <v>49</v>
      </c>
      <c r="O234" s="65"/>
      <c r="P234" s="180">
        <f>O234*H234</f>
        <v>0</v>
      </c>
      <c r="Q234" s="180">
        <v>0</v>
      </c>
      <c r="R234" s="180">
        <f>Q234*H234</f>
        <v>0</v>
      </c>
      <c r="S234" s="180">
        <v>0</v>
      </c>
      <c r="T234" s="181">
        <f>S234*H234</f>
        <v>0</v>
      </c>
      <c r="U234" s="35"/>
      <c r="V234" s="35"/>
      <c r="W234" s="35"/>
      <c r="X234" s="35"/>
      <c r="Y234" s="35"/>
      <c r="Z234" s="35"/>
      <c r="AA234" s="35"/>
      <c r="AB234" s="35"/>
      <c r="AC234" s="35"/>
      <c r="AD234" s="35"/>
      <c r="AE234" s="35"/>
      <c r="AR234" s="182" t="s">
        <v>128</v>
      </c>
      <c r="AT234" s="182" t="s">
        <v>123</v>
      </c>
      <c r="AU234" s="182" t="s">
        <v>85</v>
      </c>
      <c r="AY234" s="17" t="s">
        <v>121</v>
      </c>
      <c r="BE234" s="183">
        <f>IF(N234="základní",J234,0)</f>
        <v>0</v>
      </c>
      <c r="BF234" s="183">
        <f>IF(N234="snížená",J234,0)</f>
        <v>0</v>
      </c>
      <c r="BG234" s="183">
        <f>IF(N234="zákl. přenesená",J234,0)</f>
        <v>0</v>
      </c>
      <c r="BH234" s="183">
        <f>IF(N234="sníž. přenesená",J234,0)</f>
        <v>0</v>
      </c>
      <c r="BI234" s="183">
        <f>IF(N234="nulová",J234,0)</f>
        <v>0</v>
      </c>
      <c r="BJ234" s="17" t="s">
        <v>83</v>
      </c>
      <c r="BK234" s="183">
        <f>ROUND(I234*H234,2)</f>
        <v>0</v>
      </c>
      <c r="BL234" s="17" t="s">
        <v>128</v>
      </c>
      <c r="BM234" s="182" t="s">
        <v>345</v>
      </c>
    </row>
    <row r="235" spans="1:65" s="2" customFormat="1" ht="19.5">
      <c r="A235" s="35"/>
      <c r="B235" s="36"/>
      <c r="C235" s="37"/>
      <c r="D235" s="184" t="s">
        <v>130</v>
      </c>
      <c r="E235" s="37"/>
      <c r="F235" s="185" t="s">
        <v>346</v>
      </c>
      <c r="G235" s="37"/>
      <c r="H235" s="37"/>
      <c r="I235" s="186"/>
      <c r="J235" s="37"/>
      <c r="K235" s="37"/>
      <c r="L235" s="40"/>
      <c r="M235" s="187"/>
      <c r="N235" s="188"/>
      <c r="O235" s="65"/>
      <c r="P235" s="65"/>
      <c r="Q235" s="65"/>
      <c r="R235" s="65"/>
      <c r="S235" s="65"/>
      <c r="T235" s="66"/>
      <c r="U235" s="35"/>
      <c r="V235" s="35"/>
      <c r="W235" s="35"/>
      <c r="X235" s="35"/>
      <c r="Y235" s="35"/>
      <c r="Z235" s="35"/>
      <c r="AA235" s="35"/>
      <c r="AB235" s="35"/>
      <c r="AC235" s="35"/>
      <c r="AD235" s="35"/>
      <c r="AE235" s="35"/>
      <c r="AT235" s="17" t="s">
        <v>130</v>
      </c>
      <c r="AU235" s="17" t="s">
        <v>85</v>
      </c>
    </row>
    <row r="236" spans="1:65" s="2" customFormat="1" ht="107.25">
      <c r="A236" s="35"/>
      <c r="B236" s="36"/>
      <c r="C236" s="37"/>
      <c r="D236" s="184" t="s">
        <v>132</v>
      </c>
      <c r="E236" s="37"/>
      <c r="F236" s="189" t="s">
        <v>341</v>
      </c>
      <c r="G236" s="37"/>
      <c r="H236" s="37"/>
      <c r="I236" s="186"/>
      <c r="J236" s="37"/>
      <c r="K236" s="37"/>
      <c r="L236" s="40"/>
      <c r="M236" s="187"/>
      <c r="N236" s="188"/>
      <c r="O236" s="65"/>
      <c r="P236" s="65"/>
      <c r="Q236" s="65"/>
      <c r="R236" s="65"/>
      <c r="S236" s="65"/>
      <c r="T236" s="66"/>
      <c r="U236" s="35"/>
      <c r="V236" s="35"/>
      <c r="W236" s="35"/>
      <c r="X236" s="35"/>
      <c r="Y236" s="35"/>
      <c r="Z236" s="35"/>
      <c r="AA236" s="35"/>
      <c r="AB236" s="35"/>
      <c r="AC236" s="35"/>
      <c r="AD236" s="35"/>
      <c r="AE236" s="35"/>
      <c r="AT236" s="17" t="s">
        <v>132</v>
      </c>
      <c r="AU236" s="17" t="s">
        <v>85</v>
      </c>
    </row>
    <row r="237" spans="1:65" s="13" customFormat="1" ht="11.25">
      <c r="B237" s="190"/>
      <c r="C237" s="191"/>
      <c r="D237" s="184" t="s">
        <v>134</v>
      </c>
      <c r="E237" s="191"/>
      <c r="F237" s="193" t="s">
        <v>347</v>
      </c>
      <c r="G237" s="191"/>
      <c r="H237" s="194">
        <v>2007.7</v>
      </c>
      <c r="I237" s="195"/>
      <c r="J237" s="191"/>
      <c r="K237" s="191"/>
      <c r="L237" s="196"/>
      <c r="M237" s="197"/>
      <c r="N237" s="198"/>
      <c r="O237" s="198"/>
      <c r="P237" s="198"/>
      <c r="Q237" s="198"/>
      <c r="R237" s="198"/>
      <c r="S237" s="198"/>
      <c r="T237" s="199"/>
      <c r="AT237" s="200" t="s">
        <v>134</v>
      </c>
      <c r="AU237" s="200" t="s">
        <v>85</v>
      </c>
      <c r="AV237" s="13" t="s">
        <v>85</v>
      </c>
      <c r="AW237" s="13" t="s">
        <v>4</v>
      </c>
      <c r="AX237" s="13" t="s">
        <v>83</v>
      </c>
      <c r="AY237" s="200" t="s">
        <v>121</v>
      </c>
    </row>
    <row r="238" spans="1:65" s="2" customFormat="1" ht="16.5" customHeight="1">
      <c r="A238" s="35"/>
      <c r="B238" s="36"/>
      <c r="C238" s="171" t="s">
        <v>348</v>
      </c>
      <c r="D238" s="171" t="s">
        <v>123</v>
      </c>
      <c r="E238" s="172" t="s">
        <v>349</v>
      </c>
      <c r="F238" s="173" t="s">
        <v>350</v>
      </c>
      <c r="G238" s="174" t="s">
        <v>331</v>
      </c>
      <c r="H238" s="175">
        <v>200.77</v>
      </c>
      <c r="I238" s="176"/>
      <c r="J238" s="177">
        <f>ROUND(I238*H238,2)</f>
        <v>0</v>
      </c>
      <c r="K238" s="173" t="s">
        <v>127</v>
      </c>
      <c r="L238" s="40"/>
      <c r="M238" s="178" t="s">
        <v>32</v>
      </c>
      <c r="N238" s="179" t="s">
        <v>49</v>
      </c>
      <c r="O238" s="65"/>
      <c r="P238" s="180">
        <f>O238*H238</f>
        <v>0</v>
      </c>
      <c r="Q238" s="180">
        <v>0</v>
      </c>
      <c r="R238" s="180">
        <f>Q238*H238</f>
        <v>0</v>
      </c>
      <c r="S238" s="180">
        <v>0</v>
      </c>
      <c r="T238" s="181">
        <f>S238*H238</f>
        <v>0</v>
      </c>
      <c r="U238" s="35"/>
      <c r="V238" s="35"/>
      <c r="W238" s="35"/>
      <c r="X238" s="35"/>
      <c r="Y238" s="35"/>
      <c r="Z238" s="35"/>
      <c r="AA238" s="35"/>
      <c r="AB238" s="35"/>
      <c r="AC238" s="35"/>
      <c r="AD238" s="35"/>
      <c r="AE238" s="35"/>
      <c r="AR238" s="182" t="s">
        <v>128</v>
      </c>
      <c r="AT238" s="182" t="s">
        <v>123</v>
      </c>
      <c r="AU238" s="182" t="s">
        <v>85</v>
      </c>
      <c r="AY238" s="17" t="s">
        <v>121</v>
      </c>
      <c r="BE238" s="183">
        <f>IF(N238="základní",J238,0)</f>
        <v>0</v>
      </c>
      <c r="BF238" s="183">
        <f>IF(N238="snížená",J238,0)</f>
        <v>0</v>
      </c>
      <c r="BG238" s="183">
        <f>IF(N238="zákl. přenesená",J238,0)</f>
        <v>0</v>
      </c>
      <c r="BH238" s="183">
        <f>IF(N238="sníž. přenesená",J238,0)</f>
        <v>0</v>
      </c>
      <c r="BI238" s="183">
        <f>IF(N238="nulová",J238,0)</f>
        <v>0</v>
      </c>
      <c r="BJ238" s="17" t="s">
        <v>83</v>
      </c>
      <c r="BK238" s="183">
        <f>ROUND(I238*H238,2)</f>
        <v>0</v>
      </c>
      <c r="BL238" s="17" t="s">
        <v>128</v>
      </c>
      <c r="BM238" s="182" t="s">
        <v>351</v>
      </c>
    </row>
    <row r="239" spans="1:65" s="2" customFormat="1" ht="11.25">
      <c r="A239" s="35"/>
      <c r="B239" s="36"/>
      <c r="C239" s="37"/>
      <c r="D239" s="184" t="s">
        <v>130</v>
      </c>
      <c r="E239" s="37"/>
      <c r="F239" s="185" t="s">
        <v>352</v>
      </c>
      <c r="G239" s="37"/>
      <c r="H239" s="37"/>
      <c r="I239" s="186"/>
      <c r="J239" s="37"/>
      <c r="K239" s="37"/>
      <c r="L239" s="40"/>
      <c r="M239" s="187"/>
      <c r="N239" s="188"/>
      <c r="O239" s="65"/>
      <c r="P239" s="65"/>
      <c r="Q239" s="65"/>
      <c r="R239" s="65"/>
      <c r="S239" s="65"/>
      <c r="T239" s="66"/>
      <c r="U239" s="35"/>
      <c r="V239" s="35"/>
      <c r="W239" s="35"/>
      <c r="X239" s="35"/>
      <c r="Y239" s="35"/>
      <c r="Z239" s="35"/>
      <c r="AA239" s="35"/>
      <c r="AB239" s="35"/>
      <c r="AC239" s="35"/>
      <c r="AD239" s="35"/>
      <c r="AE239" s="35"/>
      <c r="AT239" s="17" t="s">
        <v>130</v>
      </c>
      <c r="AU239" s="17" t="s">
        <v>85</v>
      </c>
    </row>
    <row r="240" spans="1:65" s="2" customFormat="1" ht="58.5">
      <c r="A240" s="35"/>
      <c r="B240" s="36"/>
      <c r="C240" s="37"/>
      <c r="D240" s="184" t="s">
        <v>132</v>
      </c>
      <c r="E240" s="37"/>
      <c r="F240" s="189" t="s">
        <v>353</v>
      </c>
      <c r="G240" s="37"/>
      <c r="H240" s="37"/>
      <c r="I240" s="186"/>
      <c r="J240" s="37"/>
      <c r="K240" s="37"/>
      <c r="L240" s="40"/>
      <c r="M240" s="187"/>
      <c r="N240" s="188"/>
      <c r="O240" s="65"/>
      <c r="P240" s="65"/>
      <c r="Q240" s="65"/>
      <c r="R240" s="65"/>
      <c r="S240" s="65"/>
      <c r="T240" s="66"/>
      <c r="U240" s="35"/>
      <c r="V240" s="35"/>
      <c r="W240" s="35"/>
      <c r="X240" s="35"/>
      <c r="Y240" s="35"/>
      <c r="Z240" s="35"/>
      <c r="AA240" s="35"/>
      <c r="AB240" s="35"/>
      <c r="AC240" s="35"/>
      <c r="AD240" s="35"/>
      <c r="AE240" s="35"/>
      <c r="AT240" s="17" t="s">
        <v>132</v>
      </c>
      <c r="AU240" s="17" t="s">
        <v>85</v>
      </c>
    </row>
    <row r="241" spans="1:65" s="2" customFormat="1" ht="16.5" customHeight="1">
      <c r="A241" s="35"/>
      <c r="B241" s="36"/>
      <c r="C241" s="171" t="s">
        <v>354</v>
      </c>
      <c r="D241" s="171" t="s">
        <v>123</v>
      </c>
      <c r="E241" s="172" t="s">
        <v>355</v>
      </c>
      <c r="F241" s="173" t="s">
        <v>356</v>
      </c>
      <c r="G241" s="174" t="s">
        <v>331</v>
      </c>
      <c r="H241" s="175">
        <v>5019.25</v>
      </c>
      <c r="I241" s="176"/>
      <c r="J241" s="177">
        <f>ROUND(I241*H241,2)</f>
        <v>0</v>
      </c>
      <c r="K241" s="173" t="s">
        <v>127</v>
      </c>
      <c r="L241" s="40"/>
      <c r="M241" s="178" t="s">
        <v>32</v>
      </c>
      <c r="N241" s="179" t="s">
        <v>49</v>
      </c>
      <c r="O241" s="65"/>
      <c r="P241" s="180">
        <f>O241*H241</f>
        <v>0</v>
      </c>
      <c r="Q241" s="180">
        <v>0</v>
      </c>
      <c r="R241" s="180">
        <f>Q241*H241</f>
        <v>0</v>
      </c>
      <c r="S241" s="180">
        <v>0</v>
      </c>
      <c r="T241" s="181">
        <f>S241*H241</f>
        <v>0</v>
      </c>
      <c r="U241" s="35"/>
      <c r="V241" s="35"/>
      <c r="W241" s="35"/>
      <c r="X241" s="35"/>
      <c r="Y241" s="35"/>
      <c r="Z241" s="35"/>
      <c r="AA241" s="35"/>
      <c r="AB241" s="35"/>
      <c r="AC241" s="35"/>
      <c r="AD241" s="35"/>
      <c r="AE241" s="35"/>
      <c r="AR241" s="182" t="s">
        <v>128</v>
      </c>
      <c r="AT241" s="182" t="s">
        <v>123</v>
      </c>
      <c r="AU241" s="182" t="s">
        <v>85</v>
      </c>
      <c r="AY241" s="17" t="s">
        <v>121</v>
      </c>
      <c r="BE241" s="183">
        <f>IF(N241="základní",J241,0)</f>
        <v>0</v>
      </c>
      <c r="BF241" s="183">
        <f>IF(N241="snížená",J241,0)</f>
        <v>0</v>
      </c>
      <c r="BG241" s="183">
        <f>IF(N241="zákl. přenesená",J241,0)</f>
        <v>0</v>
      </c>
      <c r="BH241" s="183">
        <f>IF(N241="sníž. přenesená",J241,0)</f>
        <v>0</v>
      </c>
      <c r="BI241" s="183">
        <f>IF(N241="nulová",J241,0)</f>
        <v>0</v>
      </c>
      <c r="BJ241" s="17" t="s">
        <v>83</v>
      </c>
      <c r="BK241" s="183">
        <f>ROUND(I241*H241,2)</f>
        <v>0</v>
      </c>
      <c r="BL241" s="17" t="s">
        <v>128</v>
      </c>
      <c r="BM241" s="182" t="s">
        <v>357</v>
      </c>
    </row>
    <row r="242" spans="1:65" s="2" customFormat="1" ht="19.5">
      <c r="A242" s="35"/>
      <c r="B242" s="36"/>
      <c r="C242" s="37"/>
      <c r="D242" s="184" t="s">
        <v>130</v>
      </c>
      <c r="E242" s="37"/>
      <c r="F242" s="185" t="s">
        <v>358</v>
      </c>
      <c r="G242" s="37"/>
      <c r="H242" s="37"/>
      <c r="I242" s="186"/>
      <c r="J242" s="37"/>
      <c r="K242" s="37"/>
      <c r="L242" s="40"/>
      <c r="M242" s="187"/>
      <c r="N242" s="188"/>
      <c r="O242" s="65"/>
      <c r="P242" s="65"/>
      <c r="Q242" s="65"/>
      <c r="R242" s="65"/>
      <c r="S242" s="65"/>
      <c r="T242" s="66"/>
      <c r="U242" s="35"/>
      <c r="V242" s="35"/>
      <c r="W242" s="35"/>
      <c r="X242" s="35"/>
      <c r="Y242" s="35"/>
      <c r="Z242" s="35"/>
      <c r="AA242" s="35"/>
      <c r="AB242" s="35"/>
      <c r="AC242" s="35"/>
      <c r="AD242" s="35"/>
      <c r="AE242" s="35"/>
      <c r="AT242" s="17" t="s">
        <v>130</v>
      </c>
      <c r="AU242" s="17" t="s">
        <v>85</v>
      </c>
    </row>
    <row r="243" spans="1:65" s="2" customFormat="1" ht="58.5">
      <c r="A243" s="35"/>
      <c r="B243" s="36"/>
      <c r="C243" s="37"/>
      <c r="D243" s="184" t="s">
        <v>132</v>
      </c>
      <c r="E243" s="37"/>
      <c r="F243" s="189" t="s">
        <v>353</v>
      </c>
      <c r="G243" s="37"/>
      <c r="H243" s="37"/>
      <c r="I243" s="186"/>
      <c r="J243" s="37"/>
      <c r="K243" s="37"/>
      <c r="L243" s="40"/>
      <c r="M243" s="187"/>
      <c r="N243" s="188"/>
      <c r="O243" s="65"/>
      <c r="P243" s="65"/>
      <c r="Q243" s="65"/>
      <c r="R243" s="65"/>
      <c r="S243" s="65"/>
      <c r="T243" s="66"/>
      <c r="U243" s="35"/>
      <c r="V243" s="35"/>
      <c r="W243" s="35"/>
      <c r="X243" s="35"/>
      <c r="Y243" s="35"/>
      <c r="Z243" s="35"/>
      <c r="AA243" s="35"/>
      <c r="AB243" s="35"/>
      <c r="AC243" s="35"/>
      <c r="AD243" s="35"/>
      <c r="AE243" s="35"/>
      <c r="AT243" s="17" t="s">
        <v>132</v>
      </c>
      <c r="AU243" s="17" t="s">
        <v>85</v>
      </c>
    </row>
    <row r="244" spans="1:65" s="13" customFormat="1" ht="11.25">
      <c r="B244" s="190"/>
      <c r="C244" s="191"/>
      <c r="D244" s="184" t="s">
        <v>134</v>
      </c>
      <c r="E244" s="191"/>
      <c r="F244" s="193" t="s">
        <v>359</v>
      </c>
      <c r="G244" s="191"/>
      <c r="H244" s="194">
        <v>5019.25</v>
      </c>
      <c r="I244" s="195"/>
      <c r="J244" s="191"/>
      <c r="K244" s="191"/>
      <c r="L244" s="196"/>
      <c r="M244" s="197"/>
      <c r="N244" s="198"/>
      <c r="O244" s="198"/>
      <c r="P244" s="198"/>
      <c r="Q244" s="198"/>
      <c r="R244" s="198"/>
      <c r="S244" s="198"/>
      <c r="T244" s="199"/>
      <c r="AT244" s="200" t="s">
        <v>134</v>
      </c>
      <c r="AU244" s="200" t="s">
        <v>85</v>
      </c>
      <c r="AV244" s="13" t="s">
        <v>85</v>
      </c>
      <c r="AW244" s="13" t="s">
        <v>4</v>
      </c>
      <c r="AX244" s="13" t="s">
        <v>83</v>
      </c>
      <c r="AY244" s="200" t="s">
        <v>121</v>
      </c>
    </row>
    <row r="245" spans="1:65" s="2" customFormat="1" ht="16.5" customHeight="1">
      <c r="A245" s="35"/>
      <c r="B245" s="36"/>
      <c r="C245" s="171" t="s">
        <v>360</v>
      </c>
      <c r="D245" s="171" t="s">
        <v>123</v>
      </c>
      <c r="E245" s="172" t="s">
        <v>361</v>
      </c>
      <c r="F245" s="173" t="s">
        <v>362</v>
      </c>
      <c r="G245" s="174" t="s">
        <v>331</v>
      </c>
      <c r="H245" s="175">
        <v>200.68199999999999</v>
      </c>
      <c r="I245" s="176"/>
      <c r="J245" s="177">
        <f>ROUND(I245*H245,2)</f>
        <v>0</v>
      </c>
      <c r="K245" s="173" t="s">
        <v>127</v>
      </c>
      <c r="L245" s="40"/>
      <c r="M245" s="178" t="s">
        <v>32</v>
      </c>
      <c r="N245" s="179" t="s">
        <v>49</v>
      </c>
      <c r="O245" s="65"/>
      <c r="P245" s="180">
        <f>O245*H245</f>
        <v>0</v>
      </c>
      <c r="Q245" s="180">
        <v>0</v>
      </c>
      <c r="R245" s="180">
        <f>Q245*H245</f>
        <v>0</v>
      </c>
      <c r="S245" s="180">
        <v>0</v>
      </c>
      <c r="T245" s="181">
        <f>S245*H245</f>
        <v>0</v>
      </c>
      <c r="U245" s="35"/>
      <c r="V245" s="35"/>
      <c r="W245" s="35"/>
      <c r="X245" s="35"/>
      <c r="Y245" s="35"/>
      <c r="Z245" s="35"/>
      <c r="AA245" s="35"/>
      <c r="AB245" s="35"/>
      <c r="AC245" s="35"/>
      <c r="AD245" s="35"/>
      <c r="AE245" s="35"/>
      <c r="AR245" s="182" t="s">
        <v>128</v>
      </c>
      <c r="AT245" s="182" t="s">
        <v>123</v>
      </c>
      <c r="AU245" s="182" t="s">
        <v>85</v>
      </c>
      <c r="AY245" s="17" t="s">
        <v>121</v>
      </c>
      <c r="BE245" s="183">
        <f>IF(N245="základní",J245,0)</f>
        <v>0</v>
      </c>
      <c r="BF245" s="183">
        <f>IF(N245="snížená",J245,0)</f>
        <v>0</v>
      </c>
      <c r="BG245" s="183">
        <f>IF(N245="zákl. přenesená",J245,0)</f>
        <v>0</v>
      </c>
      <c r="BH245" s="183">
        <f>IF(N245="sníž. přenesená",J245,0)</f>
        <v>0</v>
      </c>
      <c r="BI245" s="183">
        <f>IF(N245="nulová",J245,0)</f>
        <v>0</v>
      </c>
      <c r="BJ245" s="17" t="s">
        <v>83</v>
      </c>
      <c r="BK245" s="183">
        <f>ROUND(I245*H245,2)</f>
        <v>0</v>
      </c>
      <c r="BL245" s="17" t="s">
        <v>128</v>
      </c>
      <c r="BM245" s="182" t="s">
        <v>363</v>
      </c>
    </row>
    <row r="246" spans="1:65" s="2" customFormat="1" ht="19.5">
      <c r="A246" s="35"/>
      <c r="B246" s="36"/>
      <c r="C246" s="37"/>
      <c r="D246" s="184" t="s">
        <v>130</v>
      </c>
      <c r="E246" s="37"/>
      <c r="F246" s="185" t="s">
        <v>364</v>
      </c>
      <c r="G246" s="37"/>
      <c r="H246" s="37"/>
      <c r="I246" s="186"/>
      <c r="J246" s="37"/>
      <c r="K246" s="37"/>
      <c r="L246" s="40"/>
      <c r="M246" s="187"/>
      <c r="N246" s="188"/>
      <c r="O246" s="65"/>
      <c r="P246" s="65"/>
      <c r="Q246" s="65"/>
      <c r="R246" s="65"/>
      <c r="S246" s="65"/>
      <c r="T246" s="66"/>
      <c r="U246" s="35"/>
      <c r="V246" s="35"/>
      <c r="W246" s="35"/>
      <c r="X246" s="35"/>
      <c r="Y246" s="35"/>
      <c r="Z246" s="35"/>
      <c r="AA246" s="35"/>
      <c r="AB246" s="35"/>
      <c r="AC246" s="35"/>
      <c r="AD246" s="35"/>
      <c r="AE246" s="35"/>
      <c r="AT246" s="17" t="s">
        <v>130</v>
      </c>
      <c r="AU246" s="17" t="s">
        <v>85</v>
      </c>
    </row>
    <row r="247" spans="1:65" s="2" customFormat="1" ht="58.5">
      <c r="A247" s="35"/>
      <c r="B247" s="36"/>
      <c r="C247" s="37"/>
      <c r="D247" s="184" t="s">
        <v>132</v>
      </c>
      <c r="E247" s="37"/>
      <c r="F247" s="189" t="s">
        <v>365</v>
      </c>
      <c r="G247" s="37"/>
      <c r="H247" s="37"/>
      <c r="I247" s="186"/>
      <c r="J247" s="37"/>
      <c r="K247" s="37"/>
      <c r="L247" s="40"/>
      <c r="M247" s="187"/>
      <c r="N247" s="188"/>
      <c r="O247" s="65"/>
      <c r="P247" s="65"/>
      <c r="Q247" s="65"/>
      <c r="R247" s="65"/>
      <c r="S247" s="65"/>
      <c r="T247" s="66"/>
      <c r="U247" s="35"/>
      <c r="V247" s="35"/>
      <c r="W247" s="35"/>
      <c r="X247" s="35"/>
      <c r="Y247" s="35"/>
      <c r="Z247" s="35"/>
      <c r="AA247" s="35"/>
      <c r="AB247" s="35"/>
      <c r="AC247" s="35"/>
      <c r="AD247" s="35"/>
      <c r="AE247" s="35"/>
      <c r="AT247" s="17" t="s">
        <v>132</v>
      </c>
      <c r="AU247" s="17" t="s">
        <v>85</v>
      </c>
    </row>
    <row r="248" spans="1:65" s="12" customFormat="1" ht="22.9" customHeight="1">
      <c r="B248" s="155"/>
      <c r="C248" s="156"/>
      <c r="D248" s="157" t="s">
        <v>77</v>
      </c>
      <c r="E248" s="169" t="s">
        <v>366</v>
      </c>
      <c r="F248" s="169" t="s">
        <v>367</v>
      </c>
      <c r="G248" s="156"/>
      <c r="H248" s="156"/>
      <c r="I248" s="159"/>
      <c r="J248" s="170">
        <f>BK248</f>
        <v>0</v>
      </c>
      <c r="K248" s="156"/>
      <c r="L248" s="161"/>
      <c r="M248" s="162"/>
      <c r="N248" s="163"/>
      <c r="O248" s="163"/>
      <c r="P248" s="164">
        <f>SUM(P249:P251)</f>
        <v>0</v>
      </c>
      <c r="Q248" s="163"/>
      <c r="R248" s="164">
        <f>SUM(R249:R251)</f>
        <v>0</v>
      </c>
      <c r="S248" s="163"/>
      <c r="T248" s="165">
        <f>SUM(T249:T251)</f>
        <v>0</v>
      </c>
      <c r="AR248" s="166" t="s">
        <v>83</v>
      </c>
      <c r="AT248" s="167" t="s">
        <v>77</v>
      </c>
      <c r="AU248" s="167" t="s">
        <v>83</v>
      </c>
      <c r="AY248" s="166" t="s">
        <v>121</v>
      </c>
      <c r="BK248" s="168">
        <f>SUM(BK249:BK251)</f>
        <v>0</v>
      </c>
    </row>
    <row r="249" spans="1:65" s="2" customFormat="1" ht="16.5" customHeight="1">
      <c r="A249" s="35"/>
      <c r="B249" s="36"/>
      <c r="C249" s="171" t="s">
        <v>368</v>
      </c>
      <c r="D249" s="171" t="s">
        <v>123</v>
      </c>
      <c r="E249" s="172" t="s">
        <v>369</v>
      </c>
      <c r="F249" s="173" t="s">
        <v>370</v>
      </c>
      <c r="G249" s="174" t="s">
        <v>331</v>
      </c>
      <c r="H249" s="175">
        <v>124.009</v>
      </c>
      <c r="I249" s="176"/>
      <c r="J249" s="177">
        <f>ROUND(I249*H249,2)</f>
        <v>0</v>
      </c>
      <c r="K249" s="173" t="s">
        <v>127</v>
      </c>
      <c r="L249" s="40"/>
      <c r="M249" s="178" t="s">
        <v>32</v>
      </c>
      <c r="N249" s="179" t="s">
        <v>49</v>
      </c>
      <c r="O249" s="65"/>
      <c r="P249" s="180">
        <f>O249*H249</f>
        <v>0</v>
      </c>
      <c r="Q249" s="180">
        <v>0</v>
      </c>
      <c r="R249" s="180">
        <f>Q249*H249</f>
        <v>0</v>
      </c>
      <c r="S249" s="180">
        <v>0</v>
      </c>
      <c r="T249" s="181">
        <f>S249*H249</f>
        <v>0</v>
      </c>
      <c r="U249" s="35"/>
      <c r="V249" s="35"/>
      <c r="W249" s="35"/>
      <c r="X249" s="35"/>
      <c r="Y249" s="35"/>
      <c r="Z249" s="35"/>
      <c r="AA249" s="35"/>
      <c r="AB249" s="35"/>
      <c r="AC249" s="35"/>
      <c r="AD249" s="35"/>
      <c r="AE249" s="35"/>
      <c r="AR249" s="182" t="s">
        <v>128</v>
      </c>
      <c r="AT249" s="182" t="s">
        <v>123</v>
      </c>
      <c r="AU249" s="182" t="s">
        <v>85</v>
      </c>
      <c r="AY249" s="17" t="s">
        <v>121</v>
      </c>
      <c r="BE249" s="183">
        <f>IF(N249="základní",J249,0)</f>
        <v>0</v>
      </c>
      <c r="BF249" s="183">
        <f>IF(N249="snížená",J249,0)</f>
        <v>0</v>
      </c>
      <c r="BG249" s="183">
        <f>IF(N249="zákl. přenesená",J249,0)</f>
        <v>0</v>
      </c>
      <c r="BH249" s="183">
        <f>IF(N249="sníž. přenesená",J249,0)</f>
        <v>0</v>
      </c>
      <c r="BI249" s="183">
        <f>IF(N249="nulová",J249,0)</f>
        <v>0</v>
      </c>
      <c r="BJ249" s="17" t="s">
        <v>83</v>
      </c>
      <c r="BK249" s="183">
        <f>ROUND(I249*H249,2)</f>
        <v>0</v>
      </c>
      <c r="BL249" s="17" t="s">
        <v>128</v>
      </c>
      <c r="BM249" s="182" t="s">
        <v>371</v>
      </c>
    </row>
    <row r="250" spans="1:65" s="2" customFormat="1" ht="19.5">
      <c r="A250" s="35"/>
      <c r="B250" s="36"/>
      <c r="C250" s="37"/>
      <c r="D250" s="184" t="s">
        <v>130</v>
      </c>
      <c r="E250" s="37"/>
      <c r="F250" s="185" t="s">
        <v>372</v>
      </c>
      <c r="G250" s="37"/>
      <c r="H250" s="37"/>
      <c r="I250" s="186"/>
      <c r="J250" s="37"/>
      <c r="K250" s="37"/>
      <c r="L250" s="40"/>
      <c r="M250" s="187"/>
      <c r="N250" s="188"/>
      <c r="O250" s="65"/>
      <c r="P250" s="65"/>
      <c r="Q250" s="65"/>
      <c r="R250" s="65"/>
      <c r="S250" s="65"/>
      <c r="T250" s="66"/>
      <c r="U250" s="35"/>
      <c r="V250" s="35"/>
      <c r="W250" s="35"/>
      <c r="X250" s="35"/>
      <c r="Y250" s="35"/>
      <c r="Z250" s="35"/>
      <c r="AA250" s="35"/>
      <c r="AB250" s="35"/>
      <c r="AC250" s="35"/>
      <c r="AD250" s="35"/>
      <c r="AE250" s="35"/>
      <c r="AT250" s="17" t="s">
        <v>130</v>
      </c>
      <c r="AU250" s="17" t="s">
        <v>85</v>
      </c>
    </row>
    <row r="251" spans="1:65" s="2" customFormat="1" ht="58.5">
      <c r="A251" s="35"/>
      <c r="B251" s="36"/>
      <c r="C251" s="37"/>
      <c r="D251" s="184" t="s">
        <v>132</v>
      </c>
      <c r="E251" s="37"/>
      <c r="F251" s="189" t="s">
        <v>373</v>
      </c>
      <c r="G251" s="37"/>
      <c r="H251" s="37"/>
      <c r="I251" s="186"/>
      <c r="J251" s="37"/>
      <c r="K251" s="37"/>
      <c r="L251" s="40"/>
      <c r="M251" s="187"/>
      <c r="N251" s="188"/>
      <c r="O251" s="65"/>
      <c r="P251" s="65"/>
      <c r="Q251" s="65"/>
      <c r="R251" s="65"/>
      <c r="S251" s="65"/>
      <c r="T251" s="66"/>
      <c r="U251" s="35"/>
      <c r="V251" s="35"/>
      <c r="W251" s="35"/>
      <c r="X251" s="35"/>
      <c r="Y251" s="35"/>
      <c r="Z251" s="35"/>
      <c r="AA251" s="35"/>
      <c r="AB251" s="35"/>
      <c r="AC251" s="35"/>
      <c r="AD251" s="35"/>
      <c r="AE251" s="35"/>
      <c r="AT251" s="17" t="s">
        <v>132</v>
      </c>
      <c r="AU251" s="17" t="s">
        <v>85</v>
      </c>
    </row>
    <row r="252" spans="1:65" s="12" customFormat="1" ht="25.9" customHeight="1">
      <c r="B252" s="155"/>
      <c r="C252" s="156"/>
      <c r="D252" s="157" t="s">
        <v>77</v>
      </c>
      <c r="E252" s="158" t="s">
        <v>374</v>
      </c>
      <c r="F252" s="158" t="s">
        <v>375</v>
      </c>
      <c r="G252" s="156"/>
      <c r="H252" s="156"/>
      <c r="I252" s="159"/>
      <c r="J252" s="160">
        <f>BK252</f>
        <v>0</v>
      </c>
      <c r="K252" s="156"/>
      <c r="L252" s="161"/>
      <c r="M252" s="162"/>
      <c r="N252" s="163"/>
      <c r="O252" s="163"/>
      <c r="P252" s="164">
        <f>P253+P266+P271+P284</f>
        <v>0</v>
      </c>
      <c r="Q252" s="163"/>
      <c r="R252" s="164">
        <f>R253+R266+R271+R284</f>
        <v>2.1515701599999999</v>
      </c>
      <c r="S252" s="163"/>
      <c r="T252" s="165">
        <f>T253+T266+T271+T284</f>
        <v>0.37200860000000002</v>
      </c>
      <c r="AR252" s="166" t="s">
        <v>85</v>
      </c>
      <c r="AT252" s="167" t="s">
        <v>77</v>
      </c>
      <c r="AU252" s="167" t="s">
        <v>78</v>
      </c>
      <c r="AY252" s="166" t="s">
        <v>121</v>
      </c>
      <c r="BK252" s="168">
        <f>BK253+BK266+BK271+BK284</f>
        <v>0</v>
      </c>
    </row>
    <row r="253" spans="1:65" s="12" customFormat="1" ht="22.9" customHeight="1">
      <c r="B253" s="155"/>
      <c r="C253" s="156"/>
      <c r="D253" s="157" t="s">
        <v>77</v>
      </c>
      <c r="E253" s="169" t="s">
        <v>376</v>
      </c>
      <c r="F253" s="169" t="s">
        <v>377</v>
      </c>
      <c r="G253" s="156"/>
      <c r="H253" s="156"/>
      <c r="I253" s="159"/>
      <c r="J253" s="170">
        <f>BK253</f>
        <v>0</v>
      </c>
      <c r="K253" s="156"/>
      <c r="L253" s="161"/>
      <c r="M253" s="162"/>
      <c r="N253" s="163"/>
      <c r="O253" s="163"/>
      <c r="P253" s="164">
        <f>SUM(P254:P265)</f>
        <v>0</v>
      </c>
      <c r="Q253" s="163"/>
      <c r="R253" s="164">
        <f>SUM(R254:R265)</f>
        <v>1.7204820000000001</v>
      </c>
      <c r="S253" s="163"/>
      <c r="T253" s="165">
        <f>SUM(T254:T265)</f>
        <v>0</v>
      </c>
      <c r="AR253" s="166" t="s">
        <v>85</v>
      </c>
      <c r="AT253" s="167" t="s">
        <v>77</v>
      </c>
      <c r="AU253" s="167" t="s">
        <v>83</v>
      </c>
      <c r="AY253" s="166" t="s">
        <v>121</v>
      </c>
      <c r="BK253" s="168">
        <f>SUM(BK254:BK265)</f>
        <v>0</v>
      </c>
    </row>
    <row r="254" spans="1:65" s="2" customFormat="1" ht="16.5" customHeight="1">
      <c r="A254" s="35"/>
      <c r="B254" s="36"/>
      <c r="C254" s="171" t="s">
        <v>378</v>
      </c>
      <c r="D254" s="171" t="s">
        <v>123</v>
      </c>
      <c r="E254" s="172" t="s">
        <v>379</v>
      </c>
      <c r="F254" s="173" t="s">
        <v>380</v>
      </c>
      <c r="G254" s="174" t="s">
        <v>126</v>
      </c>
      <c r="H254" s="175">
        <v>573.49400000000003</v>
      </c>
      <c r="I254" s="176"/>
      <c r="J254" s="177">
        <f>ROUND(I254*H254,2)</f>
        <v>0</v>
      </c>
      <c r="K254" s="173" t="s">
        <v>127</v>
      </c>
      <c r="L254" s="40"/>
      <c r="M254" s="178" t="s">
        <v>32</v>
      </c>
      <c r="N254" s="179" t="s">
        <v>49</v>
      </c>
      <c r="O254" s="65"/>
      <c r="P254" s="180">
        <f>O254*H254</f>
        <v>0</v>
      </c>
      <c r="Q254" s="180">
        <v>0</v>
      </c>
      <c r="R254" s="180">
        <f>Q254*H254</f>
        <v>0</v>
      </c>
      <c r="S254" s="180">
        <v>0</v>
      </c>
      <c r="T254" s="181">
        <f>S254*H254</f>
        <v>0</v>
      </c>
      <c r="U254" s="35"/>
      <c r="V254" s="35"/>
      <c r="W254" s="35"/>
      <c r="X254" s="35"/>
      <c r="Y254" s="35"/>
      <c r="Z254" s="35"/>
      <c r="AA254" s="35"/>
      <c r="AB254" s="35"/>
      <c r="AC254" s="35"/>
      <c r="AD254" s="35"/>
      <c r="AE254" s="35"/>
      <c r="AR254" s="182" t="s">
        <v>229</v>
      </c>
      <c r="AT254" s="182" t="s">
        <v>123</v>
      </c>
      <c r="AU254" s="182" t="s">
        <v>85</v>
      </c>
      <c r="AY254" s="17" t="s">
        <v>121</v>
      </c>
      <c r="BE254" s="183">
        <f>IF(N254="základní",J254,0)</f>
        <v>0</v>
      </c>
      <c r="BF254" s="183">
        <f>IF(N254="snížená",J254,0)</f>
        <v>0</v>
      </c>
      <c r="BG254" s="183">
        <f>IF(N254="zákl. přenesená",J254,0)</f>
        <v>0</v>
      </c>
      <c r="BH254" s="183">
        <f>IF(N254="sníž. přenesená",J254,0)</f>
        <v>0</v>
      </c>
      <c r="BI254" s="183">
        <f>IF(N254="nulová",J254,0)</f>
        <v>0</v>
      </c>
      <c r="BJ254" s="17" t="s">
        <v>83</v>
      </c>
      <c r="BK254" s="183">
        <f>ROUND(I254*H254,2)</f>
        <v>0</v>
      </c>
      <c r="BL254" s="17" t="s">
        <v>229</v>
      </c>
      <c r="BM254" s="182" t="s">
        <v>381</v>
      </c>
    </row>
    <row r="255" spans="1:65" s="2" customFormat="1" ht="11.25">
      <c r="A255" s="35"/>
      <c r="B255" s="36"/>
      <c r="C255" s="37"/>
      <c r="D255" s="184" t="s">
        <v>130</v>
      </c>
      <c r="E255" s="37"/>
      <c r="F255" s="185" t="s">
        <v>382</v>
      </c>
      <c r="G255" s="37"/>
      <c r="H255" s="37"/>
      <c r="I255" s="186"/>
      <c r="J255" s="37"/>
      <c r="K255" s="37"/>
      <c r="L255" s="40"/>
      <c r="M255" s="187"/>
      <c r="N255" s="188"/>
      <c r="O255" s="65"/>
      <c r="P255" s="65"/>
      <c r="Q255" s="65"/>
      <c r="R255" s="65"/>
      <c r="S255" s="65"/>
      <c r="T255" s="66"/>
      <c r="U255" s="35"/>
      <c r="V255" s="35"/>
      <c r="W255" s="35"/>
      <c r="X255" s="35"/>
      <c r="Y255" s="35"/>
      <c r="Z255" s="35"/>
      <c r="AA255" s="35"/>
      <c r="AB255" s="35"/>
      <c r="AC255" s="35"/>
      <c r="AD255" s="35"/>
      <c r="AE255" s="35"/>
      <c r="AT255" s="17" t="s">
        <v>130</v>
      </c>
      <c r="AU255" s="17" t="s">
        <v>85</v>
      </c>
    </row>
    <row r="256" spans="1:65" s="2" customFormat="1" ht="29.25">
      <c r="A256" s="35"/>
      <c r="B256" s="36"/>
      <c r="C256" s="37"/>
      <c r="D256" s="184" t="s">
        <v>132</v>
      </c>
      <c r="E256" s="37"/>
      <c r="F256" s="189" t="s">
        <v>383</v>
      </c>
      <c r="G256" s="37"/>
      <c r="H256" s="37"/>
      <c r="I256" s="186"/>
      <c r="J256" s="37"/>
      <c r="K256" s="37"/>
      <c r="L256" s="40"/>
      <c r="M256" s="187"/>
      <c r="N256" s="188"/>
      <c r="O256" s="65"/>
      <c r="P256" s="65"/>
      <c r="Q256" s="65"/>
      <c r="R256" s="65"/>
      <c r="S256" s="65"/>
      <c r="T256" s="66"/>
      <c r="U256" s="35"/>
      <c r="V256" s="35"/>
      <c r="W256" s="35"/>
      <c r="X256" s="35"/>
      <c r="Y256" s="35"/>
      <c r="Z256" s="35"/>
      <c r="AA256" s="35"/>
      <c r="AB256" s="35"/>
      <c r="AC256" s="35"/>
      <c r="AD256" s="35"/>
      <c r="AE256" s="35"/>
      <c r="AT256" s="17" t="s">
        <v>132</v>
      </c>
      <c r="AU256" s="17" t="s">
        <v>85</v>
      </c>
    </row>
    <row r="257" spans="1:65" s="14" customFormat="1" ht="11.25">
      <c r="B257" s="201"/>
      <c r="C257" s="202"/>
      <c r="D257" s="184" t="s">
        <v>134</v>
      </c>
      <c r="E257" s="203" t="s">
        <v>32</v>
      </c>
      <c r="F257" s="204" t="s">
        <v>145</v>
      </c>
      <c r="G257" s="202"/>
      <c r="H257" s="203" t="s">
        <v>32</v>
      </c>
      <c r="I257" s="205"/>
      <c r="J257" s="202"/>
      <c r="K257" s="202"/>
      <c r="L257" s="206"/>
      <c r="M257" s="207"/>
      <c r="N257" s="208"/>
      <c r="O257" s="208"/>
      <c r="P257" s="208"/>
      <c r="Q257" s="208"/>
      <c r="R257" s="208"/>
      <c r="S257" s="208"/>
      <c r="T257" s="209"/>
      <c r="AT257" s="210" t="s">
        <v>134</v>
      </c>
      <c r="AU257" s="210" t="s">
        <v>85</v>
      </c>
      <c r="AV257" s="14" t="s">
        <v>83</v>
      </c>
      <c r="AW257" s="14" t="s">
        <v>39</v>
      </c>
      <c r="AX257" s="14" t="s">
        <v>78</v>
      </c>
      <c r="AY257" s="210" t="s">
        <v>121</v>
      </c>
    </row>
    <row r="258" spans="1:65" s="13" customFormat="1" ht="11.25">
      <c r="B258" s="190"/>
      <c r="C258" s="191"/>
      <c r="D258" s="184" t="s">
        <v>134</v>
      </c>
      <c r="E258" s="192" t="s">
        <v>32</v>
      </c>
      <c r="F258" s="193" t="s">
        <v>146</v>
      </c>
      <c r="G258" s="191"/>
      <c r="H258" s="194">
        <v>573.49400000000003</v>
      </c>
      <c r="I258" s="195"/>
      <c r="J258" s="191"/>
      <c r="K258" s="191"/>
      <c r="L258" s="196"/>
      <c r="M258" s="197"/>
      <c r="N258" s="198"/>
      <c r="O258" s="198"/>
      <c r="P258" s="198"/>
      <c r="Q258" s="198"/>
      <c r="R258" s="198"/>
      <c r="S258" s="198"/>
      <c r="T258" s="199"/>
      <c r="AT258" s="200" t="s">
        <v>134</v>
      </c>
      <c r="AU258" s="200" t="s">
        <v>85</v>
      </c>
      <c r="AV258" s="13" t="s">
        <v>85</v>
      </c>
      <c r="AW258" s="13" t="s">
        <v>39</v>
      </c>
      <c r="AX258" s="13" t="s">
        <v>78</v>
      </c>
      <c r="AY258" s="200" t="s">
        <v>121</v>
      </c>
    </row>
    <row r="259" spans="1:65" s="14" customFormat="1" ht="11.25">
      <c r="B259" s="201"/>
      <c r="C259" s="202"/>
      <c r="D259" s="184" t="s">
        <v>134</v>
      </c>
      <c r="E259" s="203" t="s">
        <v>32</v>
      </c>
      <c r="F259" s="204" t="s">
        <v>384</v>
      </c>
      <c r="G259" s="202"/>
      <c r="H259" s="203" t="s">
        <v>32</v>
      </c>
      <c r="I259" s="205"/>
      <c r="J259" s="202"/>
      <c r="K259" s="202"/>
      <c r="L259" s="206"/>
      <c r="M259" s="207"/>
      <c r="N259" s="208"/>
      <c r="O259" s="208"/>
      <c r="P259" s="208"/>
      <c r="Q259" s="208"/>
      <c r="R259" s="208"/>
      <c r="S259" s="208"/>
      <c r="T259" s="209"/>
      <c r="AT259" s="210" t="s">
        <v>134</v>
      </c>
      <c r="AU259" s="210" t="s">
        <v>85</v>
      </c>
      <c r="AV259" s="14" t="s">
        <v>83</v>
      </c>
      <c r="AW259" s="14" t="s">
        <v>39</v>
      </c>
      <c r="AX259" s="14" t="s">
        <v>78</v>
      </c>
      <c r="AY259" s="210" t="s">
        <v>121</v>
      </c>
    </row>
    <row r="260" spans="1:65" s="2" customFormat="1" ht="16.5" customHeight="1">
      <c r="A260" s="35"/>
      <c r="B260" s="36"/>
      <c r="C260" s="211" t="s">
        <v>385</v>
      </c>
      <c r="D260" s="211" t="s">
        <v>166</v>
      </c>
      <c r="E260" s="212" t="s">
        <v>386</v>
      </c>
      <c r="F260" s="213" t="s">
        <v>387</v>
      </c>
      <c r="G260" s="214" t="s">
        <v>388</v>
      </c>
      <c r="H260" s="215">
        <v>1720.482</v>
      </c>
      <c r="I260" s="216"/>
      <c r="J260" s="217">
        <f>ROUND(I260*H260,2)</f>
        <v>0</v>
      </c>
      <c r="K260" s="213" t="s">
        <v>32</v>
      </c>
      <c r="L260" s="218"/>
      <c r="M260" s="219" t="s">
        <v>32</v>
      </c>
      <c r="N260" s="220" t="s">
        <v>49</v>
      </c>
      <c r="O260" s="65"/>
      <c r="P260" s="180">
        <f>O260*H260</f>
        <v>0</v>
      </c>
      <c r="Q260" s="180">
        <v>1E-3</v>
      </c>
      <c r="R260" s="180">
        <f>Q260*H260</f>
        <v>1.7204820000000001</v>
      </c>
      <c r="S260" s="180">
        <v>0</v>
      </c>
      <c r="T260" s="181">
        <f>S260*H260</f>
        <v>0</v>
      </c>
      <c r="U260" s="35"/>
      <c r="V260" s="35"/>
      <c r="W260" s="35"/>
      <c r="X260" s="35"/>
      <c r="Y260" s="35"/>
      <c r="Z260" s="35"/>
      <c r="AA260" s="35"/>
      <c r="AB260" s="35"/>
      <c r="AC260" s="35"/>
      <c r="AD260" s="35"/>
      <c r="AE260" s="35"/>
      <c r="AR260" s="182" t="s">
        <v>169</v>
      </c>
      <c r="AT260" s="182" t="s">
        <v>166</v>
      </c>
      <c r="AU260" s="182" t="s">
        <v>85</v>
      </c>
      <c r="AY260" s="17" t="s">
        <v>121</v>
      </c>
      <c r="BE260" s="183">
        <f>IF(N260="základní",J260,0)</f>
        <v>0</v>
      </c>
      <c r="BF260" s="183">
        <f>IF(N260="snížená",J260,0)</f>
        <v>0</v>
      </c>
      <c r="BG260" s="183">
        <f>IF(N260="zákl. přenesená",J260,0)</f>
        <v>0</v>
      </c>
      <c r="BH260" s="183">
        <f>IF(N260="sníž. přenesená",J260,0)</f>
        <v>0</v>
      </c>
      <c r="BI260" s="183">
        <f>IF(N260="nulová",J260,0)</f>
        <v>0</v>
      </c>
      <c r="BJ260" s="17" t="s">
        <v>83</v>
      </c>
      <c r="BK260" s="183">
        <f>ROUND(I260*H260,2)</f>
        <v>0</v>
      </c>
      <c r="BL260" s="17" t="s">
        <v>128</v>
      </c>
      <c r="BM260" s="182" t="s">
        <v>389</v>
      </c>
    </row>
    <row r="261" spans="1:65" s="2" customFormat="1" ht="11.25">
      <c r="A261" s="35"/>
      <c r="B261" s="36"/>
      <c r="C261" s="37"/>
      <c r="D261" s="184" t="s">
        <v>130</v>
      </c>
      <c r="E261" s="37"/>
      <c r="F261" s="185" t="s">
        <v>387</v>
      </c>
      <c r="G261" s="37"/>
      <c r="H261" s="37"/>
      <c r="I261" s="186"/>
      <c r="J261" s="37"/>
      <c r="K261" s="37"/>
      <c r="L261" s="40"/>
      <c r="M261" s="187"/>
      <c r="N261" s="188"/>
      <c r="O261" s="65"/>
      <c r="P261" s="65"/>
      <c r="Q261" s="65"/>
      <c r="R261" s="65"/>
      <c r="S261" s="65"/>
      <c r="T261" s="66"/>
      <c r="U261" s="35"/>
      <c r="V261" s="35"/>
      <c r="W261" s="35"/>
      <c r="X261" s="35"/>
      <c r="Y261" s="35"/>
      <c r="Z261" s="35"/>
      <c r="AA261" s="35"/>
      <c r="AB261" s="35"/>
      <c r="AC261" s="35"/>
      <c r="AD261" s="35"/>
      <c r="AE261" s="35"/>
      <c r="AT261" s="17" t="s">
        <v>130</v>
      </c>
      <c r="AU261" s="17" t="s">
        <v>85</v>
      </c>
    </row>
    <row r="262" spans="1:65" s="13" customFormat="1" ht="11.25">
      <c r="B262" s="190"/>
      <c r="C262" s="191"/>
      <c r="D262" s="184" t="s">
        <v>134</v>
      </c>
      <c r="E262" s="192" t="s">
        <v>32</v>
      </c>
      <c r="F262" s="193" t="s">
        <v>390</v>
      </c>
      <c r="G262" s="191"/>
      <c r="H262" s="194">
        <v>1720.482</v>
      </c>
      <c r="I262" s="195"/>
      <c r="J262" s="191"/>
      <c r="K262" s="191"/>
      <c r="L262" s="196"/>
      <c r="M262" s="197"/>
      <c r="N262" s="198"/>
      <c r="O262" s="198"/>
      <c r="P262" s="198"/>
      <c r="Q262" s="198"/>
      <c r="R262" s="198"/>
      <c r="S262" s="198"/>
      <c r="T262" s="199"/>
      <c r="AT262" s="200" t="s">
        <v>134</v>
      </c>
      <c r="AU262" s="200" t="s">
        <v>85</v>
      </c>
      <c r="AV262" s="13" t="s">
        <v>85</v>
      </c>
      <c r="AW262" s="13" t="s">
        <v>39</v>
      </c>
      <c r="AX262" s="13" t="s">
        <v>78</v>
      </c>
      <c r="AY262" s="200" t="s">
        <v>121</v>
      </c>
    </row>
    <row r="263" spans="1:65" s="2" customFormat="1" ht="16.5" customHeight="1">
      <c r="A263" s="35"/>
      <c r="B263" s="36"/>
      <c r="C263" s="171" t="s">
        <v>391</v>
      </c>
      <c r="D263" s="171" t="s">
        <v>123</v>
      </c>
      <c r="E263" s="172" t="s">
        <v>392</v>
      </c>
      <c r="F263" s="173" t="s">
        <v>393</v>
      </c>
      <c r="G263" s="174" t="s">
        <v>331</v>
      </c>
      <c r="H263" s="175">
        <v>1.72</v>
      </c>
      <c r="I263" s="176"/>
      <c r="J263" s="177">
        <f>ROUND(I263*H263,2)</f>
        <v>0</v>
      </c>
      <c r="K263" s="173" t="s">
        <v>127</v>
      </c>
      <c r="L263" s="40"/>
      <c r="M263" s="178" t="s">
        <v>32</v>
      </c>
      <c r="N263" s="179" t="s">
        <v>49</v>
      </c>
      <c r="O263" s="65"/>
      <c r="P263" s="180">
        <f>O263*H263</f>
        <v>0</v>
      </c>
      <c r="Q263" s="180">
        <v>0</v>
      </c>
      <c r="R263" s="180">
        <f>Q263*H263</f>
        <v>0</v>
      </c>
      <c r="S263" s="180">
        <v>0</v>
      </c>
      <c r="T263" s="181">
        <f>S263*H263</f>
        <v>0</v>
      </c>
      <c r="U263" s="35"/>
      <c r="V263" s="35"/>
      <c r="W263" s="35"/>
      <c r="X263" s="35"/>
      <c r="Y263" s="35"/>
      <c r="Z263" s="35"/>
      <c r="AA263" s="35"/>
      <c r="AB263" s="35"/>
      <c r="AC263" s="35"/>
      <c r="AD263" s="35"/>
      <c r="AE263" s="35"/>
      <c r="AR263" s="182" t="s">
        <v>229</v>
      </c>
      <c r="AT263" s="182" t="s">
        <v>123</v>
      </c>
      <c r="AU263" s="182" t="s">
        <v>85</v>
      </c>
      <c r="AY263" s="17" t="s">
        <v>121</v>
      </c>
      <c r="BE263" s="183">
        <f>IF(N263="základní",J263,0)</f>
        <v>0</v>
      </c>
      <c r="BF263" s="183">
        <f>IF(N263="snížená",J263,0)</f>
        <v>0</v>
      </c>
      <c r="BG263" s="183">
        <f>IF(N263="zákl. přenesená",J263,0)</f>
        <v>0</v>
      </c>
      <c r="BH263" s="183">
        <f>IF(N263="sníž. přenesená",J263,0)</f>
        <v>0</v>
      </c>
      <c r="BI263" s="183">
        <f>IF(N263="nulová",J263,0)</f>
        <v>0</v>
      </c>
      <c r="BJ263" s="17" t="s">
        <v>83</v>
      </c>
      <c r="BK263" s="183">
        <f>ROUND(I263*H263,2)</f>
        <v>0</v>
      </c>
      <c r="BL263" s="17" t="s">
        <v>229</v>
      </c>
      <c r="BM263" s="182" t="s">
        <v>394</v>
      </c>
    </row>
    <row r="264" spans="1:65" s="2" customFormat="1" ht="19.5">
      <c r="A264" s="35"/>
      <c r="B264" s="36"/>
      <c r="C264" s="37"/>
      <c r="D264" s="184" t="s">
        <v>130</v>
      </c>
      <c r="E264" s="37"/>
      <c r="F264" s="185" t="s">
        <v>395</v>
      </c>
      <c r="G264" s="37"/>
      <c r="H264" s="37"/>
      <c r="I264" s="186"/>
      <c r="J264" s="37"/>
      <c r="K264" s="37"/>
      <c r="L264" s="40"/>
      <c r="M264" s="187"/>
      <c r="N264" s="188"/>
      <c r="O264" s="65"/>
      <c r="P264" s="65"/>
      <c r="Q264" s="65"/>
      <c r="R264" s="65"/>
      <c r="S264" s="65"/>
      <c r="T264" s="66"/>
      <c r="U264" s="35"/>
      <c r="V264" s="35"/>
      <c r="W264" s="35"/>
      <c r="X264" s="35"/>
      <c r="Y264" s="35"/>
      <c r="Z264" s="35"/>
      <c r="AA264" s="35"/>
      <c r="AB264" s="35"/>
      <c r="AC264" s="35"/>
      <c r="AD264" s="35"/>
      <c r="AE264" s="35"/>
      <c r="AT264" s="17" t="s">
        <v>130</v>
      </c>
      <c r="AU264" s="17" t="s">
        <v>85</v>
      </c>
    </row>
    <row r="265" spans="1:65" s="2" customFormat="1" ht="78">
      <c r="A265" s="35"/>
      <c r="B265" s="36"/>
      <c r="C265" s="37"/>
      <c r="D265" s="184" t="s">
        <v>132</v>
      </c>
      <c r="E265" s="37"/>
      <c r="F265" s="189" t="s">
        <v>396</v>
      </c>
      <c r="G265" s="37"/>
      <c r="H265" s="37"/>
      <c r="I265" s="186"/>
      <c r="J265" s="37"/>
      <c r="K265" s="37"/>
      <c r="L265" s="40"/>
      <c r="M265" s="187"/>
      <c r="N265" s="188"/>
      <c r="O265" s="65"/>
      <c r="P265" s="65"/>
      <c r="Q265" s="65"/>
      <c r="R265" s="65"/>
      <c r="S265" s="65"/>
      <c r="T265" s="66"/>
      <c r="U265" s="35"/>
      <c r="V265" s="35"/>
      <c r="W265" s="35"/>
      <c r="X265" s="35"/>
      <c r="Y265" s="35"/>
      <c r="Z265" s="35"/>
      <c r="AA265" s="35"/>
      <c r="AB265" s="35"/>
      <c r="AC265" s="35"/>
      <c r="AD265" s="35"/>
      <c r="AE265" s="35"/>
      <c r="AT265" s="17" t="s">
        <v>132</v>
      </c>
      <c r="AU265" s="17" t="s">
        <v>85</v>
      </c>
    </row>
    <row r="266" spans="1:65" s="12" customFormat="1" ht="22.9" customHeight="1">
      <c r="B266" s="155"/>
      <c r="C266" s="156"/>
      <c r="D266" s="157" t="s">
        <v>77</v>
      </c>
      <c r="E266" s="169" t="s">
        <v>397</v>
      </c>
      <c r="F266" s="169" t="s">
        <v>398</v>
      </c>
      <c r="G266" s="156"/>
      <c r="H266" s="156"/>
      <c r="I266" s="159"/>
      <c r="J266" s="170">
        <f>BK266</f>
        <v>0</v>
      </c>
      <c r="K266" s="156"/>
      <c r="L266" s="161"/>
      <c r="M266" s="162"/>
      <c r="N266" s="163"/>
      <c r="O266" s="163"/>
      <c r="P266" s="164">
        <f>SUM(P267:P270)</f>
        <v>0</v>
      </c>
      <c r="Q266" s="163"/>
      <c r="R266" s="164">
        <f>SUM(R267:R270)</f>
        <v>0</v>
      </c>
      <c r="S266" s="163"/>
      <c r="T266" s="165">
        <f>SUM(T267:T270)</f>
        <v>0.37200860000000002</v>
      </c>
      <c r="AR266" s="166" t="s">
        <v>85</v>
      </c>
      <c r="AT266" s="167" t="s">
        <v>77</v>
      </c>
      <c r="AU266" s="167" t="s">
        <v>83</v>
      </c>
      <c r="AY266" s="166" t="s">
        <v>121</v>
      </c>
      <c r="BK266" s="168">
        <f>SUM(BK267:BK270)</f>
        <v>0</v>
      </c>
    </row>
    <row r="267" spans="1:65" s="2" customFormat="1" ht="16.5" customHeight="1">
      <c r="A267" s="35"/>
      <c r="B267" s="36"/>
      <c r="C267" s="171" t="s">
        <v>399</v>
      </c>
      <c r="D267" s="171" t="s">
        <v>123</v>
      </c>
      <c r="E267" s="172" t="s">
        <v>400</v>
      </c>
      <c r="F267" s="173" t="s">
        <v>401</v>
      </c>
      <c r="G267" s="174" t="s">
        <v>162</v>
      </c>
      <c r="H267" s="175">
        <v>166.82</v>
      </c>
      <c r="I267" s="176"/>
      <c r="J267" s="177">
        <f>ROUND(I267*H267,2)</f>
        <v>0</v>
      </c>
      <c r="K267" s="173" t="s">
        <v>127</v>
      </c>
      <c r="L267" s="40"/>
      <c r="M267" s="178" t="s">
        <v>32</v>
      </c>
      <c r="N267" s="179" t="s">
        <v>49</v>
      </c>
      <c r="O267" s="65"/>
      <c r="P267" s="180">
        <f>O267*H267</f>
        <v>0</v>
      </c>
      <c r="Q267" s="180">
        <v>0</v>
      </c>
      <c r="R267" s="180">
        <f>Q267*H267</f>
        <v>0</v>
      </c>
      <c r="S267" s="180">
        <v>2.2300000000000002E-3</v>
      </c>
      <c r="T267" s="181">
        <f>S267*H267</f>
        <v>0.37200860000000002</v>
      </c>
      <c r="U267" s="35"/>
      <c r="V267" s="35"/>
      <c r="W267" s="35"/>
      <c r="X267" s="35"/>
      <c r="Y267" s="35"/>
      <c r="Z267" s="35"/>
      <c r="AA267" s="35"/>
      <c r="AB267" s="35"/>
      <c r="AC267" s="35"/>
      <c r="AD267" s="35"/>
      <c r="AE267" s="35"/>
      <c r="AR267" s="182" t="s">
        <v>229</v>
      </c>
      <c r="AT267" s="182" t="s">
        <v>123</v>
      </c>
      <c r="AU267" s="182" t="s">
        <v>85</v>
      </c>
      <c r="AY267" s="17" t="s">
        <v>121</v>
      </c>
      <c r="BE267" s="183">
        <f>IF(N267="základní",J267,0)</f>
        <v>0</v>
      </c>
      <c r="BF267" s="183">
        <f>IF(N267="snížená",J267,0)</f>
        <v>0</v>
      </c>
      <c r="BG267" s="183">
        <f>IF(N267="zákl. přenesená",J267,0)</f>
        <v>0</v>
      </c>
      <c r="BH267" s="183">
        <f>IF(N267="sníž. přenesená",J267,0)</f>
        <v>0</v>
      </c>
      <c r="BI267" s="183">
        <f>IF(N267="nulová",J267,0)</f>
        <v>0</v>
      </c>
      <c r="BJ267" s="17" t="s">
        <v>83</v>
      </c>
      <c r="BK267" s="183">
        <f>ROUND(I267*H267,2)</f>
        <v>0</v>
      </c>
      <c r="BL267" s="17" t="s">
        <v>229</v>
      </c>
      <c r="BM267" s="182" t="s">
        <v>402</v>
      </c>
    </row>
    <row r="268" spans="1:65" s="2" customFormat="1" ht="11.25">
      <c r="A268" s="35"/>
      <c r="B268" s="36"/>
      <c r="C268" s="37"/>
      <c r="D268" s="184" t="s">
        <v>130</v>
      </c>
      <c r="E268" s="37"/>
      <c r="F268" s="185" t="s">
        <v>403</v>
      </c>
      <c r="G268" s="37"/>
      <c r="H268" s="37"/>
      <c r="I268" s="186"/>
      <c r="J268" s="37"/>
      <c r="K268" s="37"/>
      <c r="L268" s="40"/>
      <c r="M268" s="187"/>
      <c r="N268" s="188"/>
      <c r="O268" s="65"/>
      <c r="P268" s="65"/>
      <c r="Q268" s="65"/>
      <c r="R268" s="65"/>
      <c r="S268" s="65"/>
      <c r="T268" s="66"/>
      <c r="U268" s="35"/>
      <c r="V268" s="35"/>
      <c r="W268" s="35"/>
      <c r="X268" s="35"/>
      <c r="Y268" s="35"/>
      <c r="Z268" s="35"/>
      <c r="AA268" s="35"/>
      <c r="AB268" s="35"/>
      <c r="AC268" s="35"/>
      <c r="AD268" s="35"/>
      <c r="AE268" s="35"/>
      <c r="AT268" s="17" t="s">
        <v>130</v>
      </c>
      <c r="AU268" s="17" t="s">
        <v>85</v>
      </c>
    </row>
    <row r="269" spans="1:65" s="14" customFormat="1" ht="11.25">
      <c r="B269" s="201"/>
      <c r="C269" s="202"/>
      <c r="D269" s="184" t="s">
        <v>134</v>
      </c>
      <c r="E269" s="203" t="s">
        <v>32</v>
      </c>
      <c r="F269" s="204" t="s">
        <v>404</v>
      </c>
      <c r="G269" s="202"/>
      <c r="H269" s="203" t="s">
        <v>32</v>
      </c>
      <c r="I269" s="205"/>
      <c r="J269" s="202"/>
      <c r="K269" s="202"/>
      <c r="L269" s="206"/>
      <c r="M269" s="207"/>
      <c r="N269" s="208"/>
      <c r="O269" s="208"/>
      <c r="P269" s="208"/>
      <c r="Q269" s="208"/>
      <c r="R269" s="208"/>
      <c r="S269" s="208"/>
      <c r="T269" s="209"/>
      <c r="AT269" s="210" t="s">
        <v>134</v>
      </c>
      <c r="AU269" s="210" t="s">
        <v>85</v>
      </c>
      <c r="AV269" s="14" t="s">
        <v>83</v>
      </c>
      <c r="AW269" s="14" t="s">
        <v>39</v>
      </c>
      <c r="AX269" s="14" t="s">
        <v>78</v>
      </c>
      <c r="AY269" s="210" t="s">
        <v>121</v>
      </c>
    </row>
    <row r="270" spans="1:65" s="13" customFormat="1" ht="11.25">
      <c r="B270" s="190"/>
      <c r="C270" s="191"/>
      <c r="D270" s="184" t="s">
        <v>134</v>
      </c>
      <c r="E270" s="192" t="s">
        <v>32</v>
      </c>
      <c r="F270" s="193" t="s">
        <v>405</v>
      </c>
      <c r="G270" s="191"/>
      <c r="H270" s="194">
        <v>166.82</v>
      </c>
      <c r="I270" s="195"/>
      <c r="J270" s="191"/>
      <c r="K270" s="191"/>
      <c r="L270" s="196"/>
      <c r="M270" s="197"/>
      <c r="N270" s="198"/>
      <c r="O270" s="198"/>
      <c r="P270" s="198"/>
      <c r="Q270" s="198"/>
      <c r="R270" s="198"/>
      <c r="S270" s="198"/>
      <c r="T270" s="199"/>
      <c r="AT270" s="200" t="s">
        <v>134</v>
      </c>
      <c r="AU270" s="200" t="s">
        <v>85</v>
      </c>
      <c r="AV270" s="13" t="s">
        <v>85</v>
      </c>
      <c r="AW270" s="13" t="s">
        <v>39</v>
      </c>
      <c r="AX270" s="13" t="s">
        <v>78</v>
      </c>
      <c r="AY270" s="200" t="s">
        <v>121</v>
      </c>
    </row>
    <row r="271" spans="1:65" s="12" customFormat="1" ht="22.9" customHeight="1">
      <c r="B271" s="155"/>
      <c r="C271" s="156"/>
      <c r="D271" s="157" t="s">
        <v>77</v>
      </c>
      <c r="E271" s="169" t="s">
        <v>406</v>
      </c>
      <c r="F271" s="169" t="s">
        <v>407</v>
      </c>
      <c r="G271" s="156"/>
      <c r="H271" s="156"/>
      <c r="I271" s="159"/>
      <c r="J271" s="170">
        <f>BK271</f>
        <v>0</v>
      </c>
      <c r="K271" s="156"/>
      <c r="L271" s="161"/>
      <c r="M271" s="162"/>
      <c r="N271" s="163"/>
      <c r="O271" s="163"/>
      <c r="P271" s="164">
        <f>SUM(P272:P283)</f>
        <v>0</v>
      </c>
      <c r="Q271" s="163"/>
      <c r="R271" s="164">
        <f>SUM(R272:R283)</f>
        <v>0.23600000000000002</v>
      </c>
      <c r="S271" s="163"/>
      <c r="T271" s="165">
        <f>SUM(T272:T283)</f>
        <v>0</v>
      </c>
      <c r="AR271" s="166" t="s">
        <v>85</v>
      </c>
      <c r="AT271" s="167" t="s">
        <v>77</v>
      </c>
      <c r="AU271" s="167" t="s">
        <v>83</v>
      </c>
      <c r="AY271" s="166" t="s">
        <v>121</v>
      </c>
      <c r="BK271" s="168">
        <f>SUM(BK272:BK283)</f>
        <v>0</v>
      </c>
    </row>
    <row r="272" spans="1:65" s="2" customFormat="1" ht="16.5" customHeight="1">
      <c r="A272" s="35"/>
      <c r="B272" s="36"/>
      <c r="C272" s="171" t="s">
        <v>408</v>
      </c>
      <c r="D272" s="171" t="s">
        <v>123</v>
      </c>
      <c r="E272" s="172" t="s">
        <v>409</v>
      </c>
      <c r="F272" s="173" t="s">
        <v>410</v>
      </c>
      <c r="G272" s="174" t="s">
        <v>162</v>
      </c>
      <c r="H272" s="175">
        <v>20</v>
      </c>
      <c r="I272" s="176"/>
      <c r="J272" s="177">
        <f>ROUND(I272*H272,2)</f>
        <v>0</v>
      </c>
      <c r="K272" s="173" t="s">
        <v>127</v>
      </c>
      <c r="L272" s="40"/>
      <c r="M272" s="178" t="s">
        <v>32</v>
      </c>
      <c r="N272" s="179" t="s">
        <v>49</v>
      </c>
      <c r="O272" s="65"/>
      <c r="P272" s="180">
        <f>O272*H272</f>
        <v>0</v>
      </c>
      <c r="Q272" s="180">
        <v>2.3800000000000002E-3</v>
      </c>
      <c r="R272" s="180">
        <f>Q272*H272</f>
        <v>4.7600000000000003E-2</v>
      </c>
      <c r="S272" s="180">
        <v>0</v>
      </c>
      <c r="T272" s="181">
        <f>S272*H272</f>
        <v>0</v>
      </c>
      <c r="U272" s="35"/>
      <c r="V272" s="35"/>
      <c r="W272" s="35"/>
      <c r="X272" s="35"/>
      <c r="Y272" s="35"/>
      <c r="Z272" s="35"/>
      <c r="AA272" s="35"/>
      <c r="AB272" s="35"/>
      <c r="AC272" s="35"/>
      <c r="AD272" s="35"/>
      <c r="AE272" s="35"/>
      <c r="AR272" s="182" t="s">
        <v>229</v>
      </c>
      <c r="AT272" s="182" t="s">
        <v>123</v>
      </c>
      <c r="AU272" s="182" t="s">
        <v>85</v>
      </c>
      <c r="AY272" s="17" t="s">
        <v>121</v>
      </c>
      <c r="BE272" s="183">
        <f>IF(N272="základní",J272,0)</f>
        <v>0</v>
      </c>
      <c r="BF272" s="183">
        <f>IF(N272="snížená",J272,0)</f>
        <v>0</v>
      </c>
      <c r="BG272" s="183">
        <f>IF(N272="zákl. přenesená",J272,0)</f>
        <v>0</v>
      </c>
      <c r="BH272" s="183">
        <f>IF(N272="sníž. přenesená",J272,0)</f>
        <v>0</v>
      </c>
      <c r="BI272" s="183">
        <f>IF(N272="nulová",J272,0)</f>
        <v>0</v>
      </c>
      <c r="BJ272" s="17" t="s">
        <v>83</v>
      </c>
      <c r="BK272" s="183">
        <f>ROUND(I272*H272,2)</f>
        <v>0</v>
      </c>
      <c r="BL272" s="17" t="s">
        <v>229</v>
      </c>
      <c r="BM272" s="182" t="s">
        <v>411</v>
      </c>
    </row>
    <row r="273" spans="1:65" s="2" customFormat="1" ht="19.5">
      <c r="A273" s="35"/>
      <c r="B273" s="36"/>
      <c r="C273" s="37"/>
      <c r="D273" s="184" t="s">
        <v>130</v>
      </c>
      <c r="E273" s="37"/>
      <c r="F273" s="185" t="s">
        <v>412</v>
      </c>
      <c r="G273" s="37"/>
      <c r="H273" s="37"/>
      <c r="I273" s="186"/>
      <c r="J273" s="37"/>
      <c r="K273" s="37"/>
      <c r="L273" s="40"/>
      <c r="M273" s="187"/>
      <c r="N273" s="188"/>
      <c r="O273" s="65"/>
      <c r="P273" s="65"/>
      <c r="Q273" s="65"/>
      <c r="R273" s="65"/>
      <c r="S273" s="65"/>
      <c r="T273" s="66"/>
      <c r="U273" s="35"/>
      <c r="V273" s="35"/>
      <c r="W273" s="35"/>
      <c r="X273" s="35"/>
      <c r="Y273" s="35"/>
      <c r="Z273" s="35"/>
      <c r="AA273" s="35"/>
      <c r="AB273" s="35"/>
      <c r="AC273" s="35"/>
      <c r="AD273" s="35"/>
      <c r="AE273" s="35"/>
      <c r="AT273" s="17" t="s">
        <v>130</v>
      </c>
      <c r="AU273" s="17" t="s">
        <v>85</v>
      </c>
    </row>
    <row r="274" spans="1:65" s="2" customFormat="1" ht="16.5" customHeight="1">
      <c r="A274" s="35"/>
      <c r="B274" s="36"/>
      <c r="C274" s="211" t="s">
        <v>413</v>
      </c>
      <c r="D274" s="211" t="s">
        <v>166</v>
      </c>
      <c r="E274" s="212" t="s">
        <v>414</v>
      </c>
      <c r="F274" s="213" t="s">
        <v>415</v>
      </c>
      <c r="G274" s="214" t="s">
        <v>162</v>
      </c>
      <c r="H274" s="215">
        <v>20.8</v>
      </c>
      <c r="I274" s="216"/>
      <c r="J274" s="217">
        <f>ROUND(I274*H274,2)</f>
        <v>0</v>
      </c>
      <c r="K274" s="213" t="s">
        <v>127</v>
      </c>
      <c r="L274" s="218"/>
      <c r="M274" s="219" t="s">
        <v>32</v>
      </c>
      <c r="N274" s="220" t="s">
        <v>49</v>
      </c>
      <c r="O274" s="65"/>
      <c r="P274" s="180">
        <f>O274*H274</f>
        <v>0</v>
      </c>
      <c r="Q274" s="180">
        <v>8.9999999999999993E-3</v>
      </c>
      <c r="R274" s="180">
        <f>Q274*H274</f>
        <v>0.18720000000000001</v>
      </c>
      <c r="S274" s="180">
        <v>0</v>
      </c>
      <c r="T274" s="181">
        <f>S274*H274</f>
        <v>0</v>
      </c>
      <c r="U274" s="35"/>
      <c r="V274" s="35"/>
      <c r="W274" s="35"/>
      <c r="X274" s="35"/>
      <c r="Y274" s="35"/>
      <c r="Z274" s="35"/>
      <c r="AA274" s="35"/>
      <c r="AB274" s="35"/>
      <c r="AC274" s="35"/>
      <c r="AD274" s="35"/>
      <c r="AE274" s="35"/>
      <c r="AR274" s="182" t="s">
        <v>342</v>
      </c>
      <c r="AT274" s="182" t="s">
        <v>166</v>
      </c>
      <c r="AU274" s="182" t="s">
        <v>85</v>
      </c>
      <c r="AY274" s="17" t="s">
        <v>121</v>
      </c>
      <c r="BE274" s="183">
        <f>IF(N274="základní",J274,0)</f>
        <v>0</v>
      </c>
      <c r="BF274" s="183">
        <f>IF(N274="snížená",J274,0)</f>
        <v>0</v>
      </c>
      <c r="BG274" s="183">
        <f>IF(N274="zákl. přenesená",J274,0)</f>
        <v>0</v>
      </c>
      <c r="BH274" s="183">
        <f>IF(N274="sníž. přenesená",J274,0)</f>
        <v>0</v>
      </c>
      <c r="BI274" s="183">
        <f>IF(N274="nulová",J274,0)</f>
        <v>0</v>
      </c>
      <c r="BJ274" s="17" t="s">
        <v>83</v>
      </c>
      <c r="BK274" s="183">
        <f>ROUND(I274*H274,2)</f>
        <v>0</v>
      </c>
      <c r="BL274" s="17" t="s">
        <v>229</v>
      </c>
      <c r="BM274" s="182" t="s">
        <v>416</v>
      </c>
    </row>
    <row r="275" spans="1:65" s="2" customFormat="1" ht="11.25">
      <c r="A275" s="35"/>
      <c r="B275" s="36"/>
      <c r="C275" s="37"/>
      <c r="D275" s="184" t="s">
        <v>130</v>
      </c>
      <c r="E275" s="37"/>
      <c r="F275" s="185" t="s">
        <v>415</v>
      </c>
      <c r="G275" s="37"/>
      <c r="H275" s="37"/>
      <c r="I275" s="186"/>
      <c r="J275" s="37"/>
      <c r="K275" s="37"/>
      <c r="L275" s="40"/>
      <c r="M275" s="187"/>
      <c r="N275" s="188"/>
      <c r="O275" s="65"/>
      <c r="P275" s="65"/>
      <c r="Q275" s="65"/>
      <c r="R275" s="65"/>
      <c r="S275" s="65"/>
      <c r="T275" s="66"/>
      <c r="U275" s="35"/>
      <c r="V275" s="35"/>
      <c r="W275" s="35"/>
      <c r="X275" s="35"/>
      <c r="Y275" s="35"/>
      <c r="Z275" s="35"/>
      <c r="AA275" s="35"/>
      <c r="AB275" s="35"/>
      <c r="AC275" s="35"/>
      <c r="AD275" s="35"/>
      <c r="AE275" s="35"/>
      <c r="AT275" s="17" t="s">
        <v>130</v>
      </c>
      <c r="AU275" s="17" t="s">
        <v>85</v>
      </c>
    </row>
    <row r="276" spans="1:65" s="13" customFormat="1" ht="11.25">
      <c r="B276" s="190"/>
      <c r="C276" s="191"/>
      <c r="D276" s="184" t="s">
        <v>134</v>
      </c>
      <c r="E276" s="191"/>
      <c r="F276" s="193" t="s">
        <v>417</v>
      </c>
      <c r="G276" s="191"/>
      <c r="H276" s="194">
        <v>20.8</v>
      </c>
      <c r="I276" s="195"/>
      <c r="J276" s="191"/>
      <c r="K276" s="191"/>
      <c r="L276" s="196"/>
      <c r="M276" s="197"/>
      <c r="N276" s="198"/>
      <c r="O276" s="198"/>
      <c r="P276" s="198"/>
      <c r="Q276" s="198"/>
      <c r="R276" s="198"/>
      <c r="S276" s="198"/>
      <c r="T276" s="199"/>
      <c r="AT276" s="200" t="s">
        <v>134</v>
      </c>
      <c r="AU276" s="200" t="s">
        <v>85</v>
      </c>
      <c r="AV276" s="13" t="s">
        <v>85</v>
      </c>
      <c r="AW276" s="13" t="s">
        <v>4</v>
      </c>
      <c r="AX276" s="13" t="s">
        <v>83</v>
      </c>
      <c r="AY276" s="200" t="s">
        <v>121</v>
      </c>
    </row>
    <row r="277" spans="1:65" s="2" customFormat="1" ht="16.5" customHeight="1">
      <c r="A277" s="35"/>
      <c r="B277" s="36"/>
      <c r="C277" s="171" t="s">
        <v>418</v>
      </c>
      <c r="D277" s="171" t="s">
        <v>123</v>
      </c>
      <c r="E277" s="172" t="s">
        <v>419</v>
      </c>
      <c r="F277" s="173" t="s">
        <v>420</v>
      </c>
      <c r="G277" s="174" t="s">
        <v>126</v>
      </c>
      <c r="H277" s="175">
        <v>4</v>
      </c>
      <c r="I277" s="176"/>
      <c r="J277" s="177">
        <f>ROUND(I277*H277,2)</f>
        <v>0</v>
      </c>
      <c r="K277" s="173" t="s">
        <v>127</v>
      </c>
      <c r="L277" s="40"/>
      <c r="M277" s="178" t="s">
        <v>32</v>
      </c>
      <c r="N277" s="179" t="s">
        <v>49</v>
      </c>
      <c r="O277" s="65"/>
      <c r="P277" s="180">
        <f>O277*H277</f>
        <v>0</v>
      </c>
      <c r="Q277" s="180">
        <v>2.9999999999999997E-4</v>
      </c>
      <c r="R277" s="180">
        <f>Q277*H277</f>
        <v>1.1999999999999999E-3</v>
      </c>
      <c r="S277" s="180">
        <v>0</v>
      </c>
      <c r="T277" s="181">
        <f>S277*H277</f>
        <v>0</v>
      </c>
      <c r="U277" s="35"/>
      <c r="V277" s="35"/>
      <c r="W277" s="35"/>
      <c r="X277" s="35"/>
      <c r="Y277" s="35"/>
      <c r="Z277" s="35"/>
      <c r="AA277" s="35"/>
      <c r="AB277" s="35"/>
      <c r="AC277" s="35"/>
      <c r="AD277" s="35"/>
      <c r="AE277" s="35"/>
      <c r="AR277" s="182" t="s">
        <v>229</v>
      </c>
      <c r="AT277" s="182" t="s">
        <v>123</v>
      </c>
      <c r="AU277" s="182" t="s">
        <v>85</v>
      </c>
      <c r="AY277" s="17" t="s">
        <v>121</v>
      </c>
      <c r="BE277" s="183">
        <f>IF(N277="základní",J277,0)</f>
        <v>0</v>
      </c>
      <c r="BF277" s="183">
        <f>IF(N277="snížená",J277,0)</f>
        <v>0</v>
      </c>
      <c r="BG277" s="183">
        <f>IF(N277="zákl. přenesená",J277,0)</f>
        <v>0</v>
      </c>
      <c r="BH277" s="183">
        <f>IF(N277="sníž. přenesená",J277,0)</f>
        <v>0</v>
      </c>
      <c r="BI277" s="183">
        <f>IF(N277="nulová",J277,0)</f>
        <v>0</v>
      </c>
      <c r="BJ277" s="17" t="s">
        <v>83</v>
      </c>
      <c r="BK277" s="183">
        <f>ROUND(I277*H277,2)</f>
        <v>0</v>
      </c>
      <c r="BL277" s="17" t="s">
        <v>229</v>
      </c>
      <c r="BM277" s="182" t="s">
        <v>421</v>
      </c>
    </row>
    <row r="278" spans="1:65" s="2" customFormat="1" ht="11.25">
      <c r="A278" s="35"/>
      <c r="B278" s="36"/>
      <c r="C278" s="37"/>
      <c r="D278" s="184" t="s">
        <v>130</v>
      </c>
      <c r="E278" s="37"/>
      <c r="F278" s="185" t="s">
        <v>422</v>
      </c>
      <c r="G278" s="37"/>
      <c r="H278" s="37"/>
      <c r="I278" s="186"/>
      <c r="J278" s="37"/>
      <c r="K278" s="37"/>
      <c r="L278" s="40"/>
      <c r="M278" s="187"/>
      <c r="N278" s="188"/>
      <c r="O278" s="65"/>
      <c r="P278" s="65"/>
      <c r="Q278" s="65"/>
      <c r="R278" s="65"/>
      <c r="S278" s="65"/>
      <c r="T278" s="66"/>
      <c r="U278" s="35"/>
      <c r="V278" s="35"/>
      <c r="W278" s="35"/>
      <c r="X278" s="35"/>
      <c r="Y278" s="35"/>
      <c r="Z278" s="35"/>
      <c r="AA278" s="35"/>
      <c r="AB278" s="35"/>
      <c r="AC278" s="35"/>
      <c r="AD278" s="35"/>
      <c r="AE278" s="35"/>
      <c r="AT278" s="17" t="s">
        <v>130</v>
      </c>
      <c r="AU278" s="17" t="s">
        <v>85</v>
      </c>
    </row>
    <row r="279" spans="1:65" s="2" customFormat="1" ht="39">
      <c r="A279" s="35"/>
      <c r="B279" s="36"/>
      <c r="C279" s="37"/>
      <c r="D279" s="184" t="s">
        <v>132</v>
      </c>
      <c r="E279" s="37"/>
      <c r="F279" s="189" t="s">
        <v>423</v>
      </c>
      <c r="G279" s="37"/>
      <c r="H279" s="37"/>
      <c r="I279" s="186"/>
      <c r="J279" s="37"/>
      <c r="K279" s="37"/>
      <c r="L279" s="40"/>
      <c r="M279" s="187"/>
      <c r="N279" s="188"/>
      <c r="O279" s="65"/>
      <c r="P279" s="65"/>
      <c r="Q279" s="65"/>
      <c r="R279" s="65"/>
      <c r="S279" s="65"/>
      <c r="T279" s="66"/>
      <c r="U279" s="35"/>
      <c r="V279" s="35"/>
      <c r="W279" s="35"/>
      <c r="X279" s="35"/>
      <c r="Y279" s="35"/>
      <c r="Z279" s="35"/>
      <c r="AA279" s="35"/>
      <c r="AB279" s="35"/>
      <c r="AC279" s="35"/>
      <c r="AD279" s="35"/>
      <c r="AE279" s="35"/>
      <c r="AT279" s="17" t="s">
        <v>132</v>
      </c>
      <c r="AU279" s="17" t="s">
        <v>85</v>
      </c>
    </row>
    <row r="280" spans="1:65" s="13" customFormat="1" ht="11.25">
      <c r="B280" s="190"/>
      <c r="C280" s="191"/>
      <c r="D280" s="184" t="s">
        <v>134</v>
      </c>
      <c r="E280" s="192" t="s">
        <v>32</v>
      </c>
      <c r="F280" s="193" t="s">
        <v>235</v>
      </c>
      <c r="G280" s="191"/>
      <c r="H280" s="194">
        <v>4</v>
      </c>
      <c r="I280" s="195"/>
      <c r="J280" s="191"/>
      <c r="K280" s="191"/>
      <c r="L280" s="196"/>
      <c r="M280" s="197"/>
      <c r="N280" s="198"/>
      <c r="O280" s="198"/>
      <c r="P280" s="198"/>
      <c r="Q280" s="198"/>
      <c r="R280" s="198"/>
      <c r="S280" s="198"/>
      <c r="T280" s="199"/>
      <c r="AT280" s="200" t="s">
        <v>134</v>
      </c>
      <c r="AU280" s="200" t="s">
        <v>85</v>
      </c>
      <c r="AV280" s="13" t="s">
        <v>85</v>
      </c>
      <c r="AW280" s="13" t="s">
        <v>39</v>
      </c>
      <c r="AX280" s="13" t="s">
        <v>78</v>
      </c>
      <c r="AY280" s="200" t="s">
        <v>121</v>
      </c>
    </row>
    <row r="281" spans="1:65" s="2" customFormat="1" ht="16.5" customHeight="1">
      <c r="A281" s="35"/>
      <c r="B281" s="36"/>
      <c r="C281" s="171" t="s">
        <v>424</v>
      </c>
      <c r="D281" s="171" t="s">
        <v>123</v>
      </c>
      <c r="E281" s="172" t="s">
        <v>425</v>
      </c>
      <c r="F281" s="173" t="s">
        <v>426</v>
      </c>
      <c r="G281" s="174" t="s">
        <v>331</v>
      </c>
      <c r="H281" s="175">
        <v>0.23599999999999999</v>
      </c>
      <c r="I281" s="176"/>
      <c r="J281" s="177">
        <f>ROUND(I281*H281,2)</f>
        <v>0</v>
      </c>
      <c r="K281" s="173" t="s">
        <v>127</v>
      </c>
      <c r="L281" s="40"/>
      <c r="M281" s="178" t="s">
        <v>32</v>
      </c>
      <c r="N281" s="179" t="s">
        <v>49</v>
      </c>
      <c r="O281" s="65"/>
      <c r="P281" s="180">
        <f>O281*H281</f>
        <v>0</v>
      </c>
      <c r="Q281" s="180">
        <v>0</v>
      </c>
      <c r="R281" s="180">
        <f>Q281*H281</f>
        <v>0</v>
      </c>
      <c r="S281" s="180">
        <v>0</v>
      </c>
      <c r="T281" s="181">
        <f>S281*H281</f>
        <v>0</v>
      </c>
      <c r="U281" s="35"/>
      <c r="V281" s="35"/>
      <c r="W281" s="35"/>
      <c r="X281" s="35"/>
      <c r="Y281" s="35"/>
      <c r="Z281" s="35"/>
      <c r="AA281" s="35"/>
      <c r="AB281" s="35"/>
      <c r="AC281" s="35"/>
      <c r="AD281" s="35"/>
      <c r="AE281" s="35"/>
      <c r="AR281" s="182" t="s">
        <v>229</v>
      </c>
      <c r="AT281" s="182" t="s">
        <v>123</v>
      </c>
      <c r="AU281" s="182" t="s">
        <v>85</v>
      </c>
      <c r="AY281" s="17" t="s">
        <v>121</v>
      </c>
      <c r="BE281" s="183">
        <f>IF(N281="základní",J281,0)</f>
        <v>0</v>
      </c>
      <c r="BF281" s="183">
        <f>IF(N281="snížená",J281,0)</f>
        <v>0</v>
      </c>
      <c r="BG281" s="183">
        <f>IF(N281="zákl. přenesená",J281,0)</f>
        <v>0</v>
      </c>
      <c r="BH281" s="183">
        <f>IF(N281="sníž. přenesená",J281,0)</f>
        <v>0</v>
      </c>
      <c r="BI281" s="183">
        <f>IF(N281="nulová",J281,0)</f>
        <v>0</v>
      </c>
      <c r="BJ281" s="17" t="s">
        <v>83</v>
      </c>
      <c r="BK281" s="183">
        <f>ROUND(I281*H281,2)</f>
        <v>0</v>
      </c>
      <c r="BL281" s="17" t="s">
        <v>229</v>
      </c>
      <c r="BM281" s="182" t="s">
        <v>427</v>
      </c>
    </row>
    <row r="282" spans="1:65" s="2" customFormat="1" ht="19.5">
      <c r="A282" s="35"/>
      <c r="B282" s="36"/>
      <c r="C282" s="37"/>
      <c r="D282" s="184" t="s">
        <v>130</v>
      </c>
      <c r="E282" s="37"/>
      <c r="F282" s="185" t="s">
        <v>428</v>
      </c>
      <c r="G282" s="37"/>
      <c r="H282" s="37"/>
      <c r="I282" s="186"/>
      <c r="J282" s="37"/>
      <c r="K282" s="37"/>
      <c r="L282" s="40"/>
      <c r="M282" s="187"/>
      <c r="N282" s="188"/>
      <c r="O282" s="65"/>
      <c r="P282" s="65"/>
      <c r="Q282" s="65"/>
      <c r="R282" s="65"/>
      <c r="S282" s="65"/>
      <c r="T282" s="66"/>
      <c r="U282" s="35"/>
      <c r="V282" s="35"/>
      <c r="W282" s="35"/>
      <c r="X282" s="35"/>
      <c r="Y282" s="35"/>
      <c r="Z282" s="35"/>
      <c r="AA282" s="35"/>
      <c r="AB282" s="35"/>
      <c r="AC282" s="35"/>
      <c r="AD282" s="35"/>
      <c r="AE282" s="35"/>
      <c r="AT282" s="17" t="s">
        <v>130</v>
      </c>
      <c r="AU282" s="17" t="s">
        <v>85</v>
      </c>
    </row>
    <row r="283" spans="1:65" s="2" customFormat="1" ht="78">
      <c r="A283" s="35"/>
      <c r="B283" s="36"/>
      <c r="C283" s="37"/>
      <c r="D283" s="184" t="s">
        <v>132</v>
      </c>
      <c r="E283" s="37"/>
      <c r="F283" s="189" t="s">
        <v>429</v>
      </c>
      <c r="G283" s="37"/>
      <c r="H283" s="37"/>
      <c r="I283" s="186"/>
      <c r="J283" s="37"/>
      <c r="K283" s="37"/>
      <c r="L283" s="40"/>
      <c r="M283" s="187"/>
      <c r="N283" s="188"/>
      <c r="O283" s="65"/>
      <c r="P283" s="65"/>
      <c r="Q283" s="65"/>
      <c r="R283" s="65"/>
      <c r="S283" s="65"/>
      <c r="T283" s="66"/>
      <c r="U283" s="35"/>
      <c r="V283" s="35"/>
      <c r="W283" s="35"/>
      <c r="X283" s="35"/>
      <c r="Y283" s="35"/>
      <c r="Z283" s="35"/>
      <c r="AA283" s="35"/>
      <c r="AB283" s="35"/>
      <c r="AC283" s="35"/>
      <c r="AD283" s="35"/>
      <c r="AE283" s="35"/>
      <c r="AT283" s="17" t="s">
        <v>132</v>
      </c>
      <c r="AU283" s="17" t="s">
        <v>85</v>
      </c>
    </row>
    <row r="284" spans="1:65" s="12" customFormat="1" ht="22.9" customHeight="1">
      <c r="B284" s="155"/>
      <c r="C284" s="156"/>
      <c r="D284" s="157" t="s">
        <v>77</v>
      </c>
      <c r="E284" s="169" t="s">
        <v>430</v>
      </c>
      <c r="F284" s="169" t="s">
        <v>431</v>
      </c>
      <c r="G284" s="156"/>
      <c r="H284" s="156"/>
      <c r="I284" s="159"/>
      <c r="J284" s="170">
        <f>BK284</f>
        <v>0</v>
      </c>
      <c r="K284" s="156"/>
      <c r="L284" s="161"/>
      <c r="M284" s="162"/>
      <c r="N284" s="163"/>
      <c r="O284" s="163"/>
      <c r="P284" s="164">
        <f>SUM(P285:P300)</f>
        <v>0</v>
      </c>
      <c r="Q284" s="163"/>
      <c r="R284" s="164">
        <f>SUM(R285:R300)</f>
        <v>0.19508816000000001</v>
      </c>
      <c r="S284" s="163"/>
      <c r="T284" s="165">
        <f>SUM(T285:T300)</f>
        <v>0</v>
      </c>
      <c r="AR284" s="166" t="s">
        <v>85</v>
      </c>
      <c r="AT284" s="167" t="s">
        <v>77</v>
      </c>
      <c r="AU284" s="167" t="s">
        <v>83</v>
      </c>
      <c r="AY284" s="166" t="s">
        <v>121</v>
      </c>
      <c r="BK284" s="168">
        <f>SUM(BK285:BK300)</f>
        <v>0</v>
      </c>
    </row>
    <row r="285" spans="1:65" s="2" customFormat="1" ht="16.5" customHeight="1">
      <c r="A285" s="35"/>
      <c r="B285" s="36"/>
      <c r="C285" s="171" t="s">
        <v>432</v>
      </c>
      <c r="D285" s="171" t="s">
        <v>123</v>
      </c>
      <c r="E285" s="172" t="s">
        <v>433</v>
      </c>
      <c r="F285" s="173" t="s">
        <v>434</v>
      </c>
      <c r="G285" s="174" t="s">
        <v>126</v>
      </c>
      <c r="H285" s="175">
        <v>200.4</v>
      </c>
      <c r="I285" s="176"/>
      <c r="J285" s="177">
        <f>ROUND(I285*H285,2)</f>
        <v>0</v>
      </c>
      <c r="K285" s="173" t="s">
        <v>127</v>
      </c>
      <c r="L285" s="40"/>
      <c r="M285" s="178" t="s">
        <v>32</v>
      </c>
      <c r="N285" s="179" t="s">
        <v>49</v>
      </c>
      <c r="O285" s="65"/>
      <c r="P285" s="180">
        <f>O285*H285</f>
        <v>0</v>
      </c>
      <c r="Q285" s="180">
        <v>6.9999999999999994E-5</v>
      </c>
      <c r="R285" s="180">
        <f>Q285*H285</f>
        <v>1.4027999999999999E-2</v>
      </c>
      <c r="S285" s="180">
        <v>0</v>
      </c>
      <c r="T285" s="181">
        <f>S285*H285</f>
        <v>0</v>
      </c>
      <c r="U285" s="35"/>
      <c r="V285" s="35"/>
      <c r="W285" s="35"/>
      <c r="X285" s="35"/>
      <c r="Y285" s="35"/>
      <c r="Z285" s="35"/>
      <c r="AA285" s="35"/>
      <c r="AB285" s="35"/>
      <c r="AC285" s="35"/>
      <c r="AD285" s="35"/>
      <c r="AE285" s="35"/>
      <c r="AR285" s="182" t="s">
        <v>229</v>
      </c>
      <c r="AT285" s="182" t="s">
        <v>123</v>
      </c>
      <c r="AU285" s="182" t="s">
        <v>85</v>
      </c>
      <c r="AY285" s="17" t="s">
        <v>121</v>
      </c>
      <c r="BE285" s="183">
        <f>IF(N285="základní",J285,0)</f>
        <v>0</v>
      </c>
      <c r="BF285" s="183">
        <f>IF(N285="snížená",J285,0)</f>
        <v>0</v>
      </c>
      <c r="BG285" s="183">
        <f>IF(N285="zákl. přenesená",J285,0)</f>
        <v>0</v>
      </c>
      <c r="BH285" s="183">
        <f>IF(N285="sníž. přenesená",J285,0)</f>
        <v>0</v>
      </c>
      <c r="BI285" s="183">
        <f>IF(N285="nulová",J285,0)</f>
        <v>0</v>
      </c>
      <c r="BJ285" s="17" t="s">
        <v>83</v>
      </c>
      <c r="BK285" s="183">
        <f>ROUND(I285*H285,2)</f>
        <v>0</v>
      </c>
      <c r="BL285" s="17" t="s">
        <v>229</v>
      </c>
      <c r="BM285" s="182" t="s">
        <v>435</v>
      </c>
    </row>
    <row r="286" spans="1:65" s="2" customFormat="1" ht="11.25">
      <c r="A286" s="35"/>
      <c r="B286" s="36"/>
      <c r="C286" s="37"/>
      <c r="D286" s="184" t="s">
        <v>130</v>
      </c>
      <c r="E286" s="37"/>
      <c r="F286" s="185" t="s">
        <v>436</v>
      </c>
      <c r="G286" s="37"/>
      <c r="H286" s="37"/>
      <c r="I286" s="186"/>
      <c r="J286" s="37"/>
      <c r="K286" s="37"/>
      <c r="L286" s="40"/>
      <c r="M286" s="187"/>
      <c r="N286" s="188"/>
      <c r="O286" s="65"/>
      <c r="P286" s="65"/>
      <c r="Q286" s="65"/>
      <c r="R286" s="65"/>
      <c r="S286" s="65"/>
      <c r="T286" s="66"/>
      <c r="U286" s="35"/>
      <c r="V286" s="35"/>
      <c r="W286" s="35"/>
      <c r="X286" s="35"/>
      <c r="Y286" s="35"/>
      <c r="Z286" s="35"/>
      <c r="AA286" s="35"/>
      <c r="AB286" s="35"/>
      <c r="AC286" s="35"/>
      <c r="AD286" s="35"/>
      <c r="AE286" s="35"/>
      <c r="AT286" s="17" t="s">
        <v>130</v>
      </c>
      <c r="AU286" s="17" t="s">
        <v>85</v>
      </c>
    </row>
    <row r="287" spans="1:65" s="14" customFormat="1" ht="11.25">
      <c r="B287" s="201"/>
      <c r="C287" s="202"/>
      <c r="D287" s="184" t="s">
        <v>134</v>
      </c>
      <c r="E287" s="203" t="s">
        <v>32</v>
      </c>
      <c r="F287" s="204" t="s">
        <v>437</v>
      </c>
      <c r="G287" s="202"/>
      <c r="H287" s="203" t="s">
        <v>32</v>
      </c>
      <c r="I287" s="205"/>
      <c r="J287" s="202"/>
      <c r="K287" s="202"/>
      <c r="L287" s="206"/>
      <c r="M287" s="207"/>
      <c r="N287" s="208"/>
      <c r="O287" s="208"/>
      <c r="P287" s="208"/>
      <c r="Q287" s="208"/>
      <c r="R287" s="208"/>
      <c r="S287" s="208"/>
      <c r="T287" s="209"/>
      <c r="AT287" s="210" t="s">
        <v>134</v>
      </c>
      <c r="AU287" s="210" t="s">
        <v>85</v>
      </c>
      <c r="AV287" s="14" t="s">
        <v>83</v>
      </c>
      <c r="AW287" s="14" t="s">
        <v>39</v>
      </c>
      <c r="AX287" s="14" t="s">
        <v>78</v>
      </c>
      <c r="AY287" s="210" t="s">
        <v>121</v>
      </c>
    </row>
    <row r="288" spans="1:65" s="13" customFormat="1" ht="11.25">
      <c r="B288" s="190"/>
      <c r="C288" s="191"/>
      <c r="D288" s="184" t="s">
        <v>134</v>
      </c>
      <c r="E288" s="192" t="s">
        <v>32</v>
      </c>
      <c r="F288" s="193" t="s">
        <v>438</v>
      </c>
      <c r="G288" s="191"/>
      <c r="H288" s="194">
        <v>200.4</v>
      </c>
      <c r="I288" s="195"/>
      <c r="J288" s="191"/>
      <c r="K288" s="191"/>
      <c r="L288" s="196"/>
      <c r="M288" s="197"/>
      <c r="N288" s="198"/>
      <c r="O288" s="198"/>
      <c r="P288" s="198"/>
      <c r="Q288" s="198"/>
      <c r="R288" s="198"/>
      <c r="S288" s="198"/>
      <c r="T288" s="199"/>
      <c r="AT288" s="200" t="s">
        <v>134</v>
      </c>
      <c r="AU288" s="200" t="s">
        <v>85</v>
      </c>
      <c r="AV288" s="13" t="s">
        <v>85</v>
      </c>
      <c r="AW288" s="13" t="s">
        <v>39</v>
      </c>
      <c r="AX288" s="13" t="s">
        <v>78</v>
      </c>
      <c r="AY288" s="200" t="s">
        <v>121</v>
      </c>
    </row>
    <row r="289" spans="1:65" s="2" customFormat="1" ht="16.5" customHeight="1">
      <c r="A289" s="35"/>
      <c r="B289" s="36"/>
      <c r="C289" s="171" t="s">
        <v>439</v>
      </c>
      <c r="D289" s="171" t="s">
        <v>123</v>
      </c>
      <c r="E289" s="172" t="s">
        <v>440</v>
      </c>
      <c r="F289" s="173" t="s">
        <v>441</v>
      </c>
      <c r="G289" s="174" t="s">
        <v>126</v>
      </c>
      <c r="H289" s="175">
        <v>200.4</v>
      </c>
      <c r="I289" s="176"/>
      <c r="J289" s="177">
        <f>ROUND(I289*H289,2)</f>
        <v>0</v>
      </c>
      <c r="K289" s="173" t="s">
        <v>127</v>
      </c>
      <c r="L289" s="40"/>
      <c r="M289" s="178" t="s">
        <v>32</v>
      </c>
      <c r="N289" s="179" t="s">
        <v>49</v>
      </c>
      <c r="O289" s="65"/>
      <c r="P289" s="180">
        <f>O289*H289</f>
        <v>0</v>
      </c>
      <c r="Q289" s="180">
        <v>1.3999999999999999E-4</v>
      </c>
      <c r="R289" s="180">
        <f>Q289*H289</f>
        <v>2.8055999999999998E-2</v>
      </c>
      <c r="S289" s="180">
        <v>0</v>
      </c>
      <c r="T289" s="181">
        <f>S289*H289</f>
        <v>0</v>
      </c>
      <c r="U289" s="35"/>
      <c r="V289" s="35"/>
      <c r="W289" s="35"/>
      <c r="X289" s="35"/>
      <c r="Y289" s="35"/>
      <c r="Z289" s="35"/>
      <c r="AA289" s="35"/>
      <c r="AB289" s="35"/>
      <c r="AC289" s="35"/>
      <c r="AD289" s="35"/>
      <c r="AE289" s="35"/>
      <c r="AR289" s="182" t="s">
        <v>229</v>
      </c>
      <c r="AT289" s="182" t="s">
        <v>123</v>
      </c>
      <c r="AU289" s="182" t="s">
        <v>85</v>
      </c>
      <c r="AY289" s="17" t="s">
        <v>121</v>
      </c>
      <c r="BE289" s="183">
        <f>IF(N289="základní",J289,0)</f>
        <v>0</v>
      </c>
      <c r="BF289" s="183">
        <f>IF(N289="snížená",J289,0)</f>
        <v>0</v>
      </c>
      <c r="BG289" s="183">
        <f>IF(N289="zákl. přenesená",J289,0)</f>
        <v>0</v>
      </c>
      <c r="BH289" s="183">
        <f>IF(N289="sníž. přenesená",J289,0)</f>
        <v>0</v>
      </c>
      <c r="BI289" s="183">
        <f>IF(N289="nulová",J289,0)</f>
        <v>0</v>
      </c>
      <c r="BJ289" s="17" t="s">
        <v>83</v>
      </c>
      <c r="BK289" s="183">
        <f>ROUND(I289*H289,2)</f>
        <v>0</v>
      </c>
      <c r="BL289" s="17" t="s">
        <v>229</v>
      </c>
      <c r="BM289" s="182" t="s">
        <v>442</v>
      </c>
    </row>
    <row r="290" spans="1:65" s="2" customFormat="1" ht="11.25">
      <c r="A290" s="35"/>
      <c r="B290" s="36"/>
      <c r="C290" s="37"/>
      <c r="D290" s="184" t="s">
        <v>130</v>
      </c>
      <c r="E290" s="37"/>
      <c r="F290" s="185" t="s">
        <v>443</v>
      </c>
      <c r="G290" s="37"/>
      <c r="H290" s="37"/>
      <c r="I290" s="186"/>
      <c r="J290" s="37"/>
      <c r="K290" s="37"/>
      <c r="L290" s="40"/>
      <c r="M290" s="187"/>
      <c r="N290" s="188"/>
      <c r="O290" s="65"/>
      <c r="P290" s="65"/>
      <c r="Q290" s="65"/>
      <c r="R290" s="65"/>
      <c r="S290" s="65"/>
      <c r="T290" s="66"/>
      <c r="U290" s="35"/>
      <c r="V290" s="35"/>
      <c r="W290" s="35"/>
      <c r="X290" s="35"/>
      <c r="Y290" s="35"/>
      <c r="Z290" s="35"/>
      <c r="AA290" s="35"/>
      <c r="AB290" s="35"/>
      <c r="AC290" s="35"/>
      <c r="AD290" s="35"/>
      <c r="AE290" s="35"/>
      <c r="AT290" s="17" t="s">
        <v>130</v>
      </c>
      <c r="AU290" s="17" t="s">
        <v>85</v>
      </c>
    </row>
    <row r="291" spans="1:65" s="2" customFormat="1" ht="16.5" customHeight="1">
      <c r="A291" s="35"/>
      <c r="B291" s="36"/>
      <c r="C291" s="171" t="s">
        <v>444</v>
      </c>
      <c r="D291" s="171" t="s">
        <v>123</v>
      </c>
      <c r="E291" s="172" t="s">
        <v>445</v>
      </c>
      <c r="F291" s="173" t="s">
        <v>446</v>
      </c>
      <c r="G291" s="174" t="s">
        <v>126</v>
      </c>
      <c r="H291" s="175">
        <v>200.4</v>
      </c>
      <c r="I291" s="176"/>
      <c r="J291" s="177">
        <f>ROUND(I291*H291,2)</f>
        <v>0</v>
      </c>
      <c r="K291" s="173" t="s">
        <v>127</v>
      </c>
      <c r="L291" s="40"/>
      <c r="M291" s="178" t="s">
        <v>32</v>
      </c>
      <c r="N291" s="179" t="s">
        <v>49</v>
      </c>
      <c r="O291" s="65"/>
      <c r="P291" s="180">
        <f>O291*H291</f>
        <v>0</v>
      </c>
      <c r="Q291" s="180">
        <v>1.2E-4</v>
      </c>
      <c r="R291" s="180">
        <f>Q291*H291</f>
        <v>2.4048E-2</v>
      </c>
      <c r="S291" s="180">
        <v>0</v>
      </c>
      <c r="T291" s="181">
        <f>S291*H291</f>
        <v>0</v>
      </c>
      <c r="U291" s="35"/>
      <c r="V291" s="35"/>
      <c r="W291" s="35"/>
      <c r="X291" s="35"/>
      <c r="Y291" s="35"/>
      <c r="Z291" s="35"/>
      <c r="AA291" s="35"/>
      <c r="AB291" s="35"/>
      <c r="AC291" s="35"/>
      <c r="AD291" s="35"/>
      <c r="AE291" s="35"/>
      <c r="AR291" s="182" t="s">
        <v>229</v>
      </c>
      <c r="AT291" s="182" t="s">
        <v>123</v>
      </c>
      <c r="AU291" s="182" t="s">
        <v>85</v>
      </c>
      <c r="AY291" s="17" t="s">
        <v>121</v>
      </c>
      <c r="BE291" s="183">
        <f>IF(N291="základní",J291,0)</f>
        <v>0</v>
      </c>
      <c r="BF291" s="183">
        <f>IF(N291="snížená",J291,0)</f>
        <v>0</v>
      </c>
      <c r="BG291" s="183">
        <f>IF(N291="zákl. přenesená",J291,0)</f>
        <v>0</v>
      </c>
      <c r="BH291" s="183">
        <f>IF(N291="sníž. přenesená",J291,0)</f>
        <v>0</v>
      </c>
      <c r="BI291" s="183">
        <f>IF(N291="nulová",J291,0)</f>
        <v>0</v>
      </c>
      <c r="BJ291" s="17" t="s">
        <v>83</v>
      </c>
      <c r="BK291" s="183">
        <f>ROUND(I291*H291,2)</f>
        <v>0</v>
      </c>
      <c r="BL291" s="17" t="s">
        <v>229</v>
      </c>
      <c r="BM291" s="182" t="s">
        <v>447</v>
      </c>
    </row>
    <row r="292" spans="1:65" s="2" customFormat="1" ht="11.25">
      <c r="A292" s="35"/>
      <c r="B292" s="36"/>
      <c r="C292" s="37"/>
      <c r="D292" s="184" t="s">
        <v>130</v>
      </c>
      <c r="E292" s="37"/>
      <c r="F292" s="185" t="s">
        <v>448</v>
      </c>
      <c r="G292" s="37"/>
      <c r="H292" s="37"/>
      <c r="I292" s="186"/>
      <c r="J292" s="37"/>
      <c r="K292" s="37"/>
      <c r="L292" s="40"/>
      <c r="M292" s="187"/>
      <c r="N292" s="188"/>
      <c r="O292" s="65"/>
      <c r="P292" s="65"/>
      <c r="Q292" s="65"/>
      <c r="R292" s="65"/>
      <c r="S292" s="65"/>
      <c r="T292" s="66"/>
      <c r="U292" s="35"/>
      <c r="V292" s="35"/>
      <c r="W292" s="35"/>
      <c r="X292" s="35"/>
      <c r="Y292" s="35"/>
      <c r="Z292" s="35"/>
      <c r="AA292" s="35"/>
      <c r="AB292" s="35"/>
      <c r="AC292" s="35"/>
      <c r="AD292" s="35"/>
      <c r="AE292" s="35"/>
      <c r="AT292" s="17" t="s">
        <v>130</v>
      </c>
      <c r="AU292" s="17" t="s">
        <v>85</v>
      </c>
    </row>
    <row r="293" spans="1:65" s="2" customFormat="1" ht="16.5" customHeight="1">
      <c r="A293" s="35"/>
      <c r="B293" s="36"/>
      <c r="C293" s="171" t="s">
        <v>449</v>
      </c>
      <c r="D293" s="171" t="s">
        <v>123</v>
      </c>
      <c r="E293" s="172" t="s">
        <v>450</v>
      </c>
      <c r="F293" s="173" t="s">
        <v>451</v>
      </c>
      <c r="G293" s="174" t="s">
        <v>126</v>
      </c>
      <c r="H293" s="175">
        <v>200.4</v>
      </c>
      <c r="I293" s="176"/>
      <c r="J293" s="177">
        <f>ROUND(I293*H293,2)</f>
        <v>0</v>
      </c>
      <c r="K293" s="173" t="s">
        <v>127</v>
      </c>
      <c r="L293" s="40"/>
      <c r="M293" s="178" t="s">
        <v>32</v>
      </c>
      <c r="N293" s="179" t="s">
        <v>49</v>
      </c>
      <c r="O293" s="65"/>
      <c r="P293" s="180">
        <f>O293*H293</f>
        <v>0</v>
      </c>
      <c r="Q293" s="180">
        <v>1.2E-4</v>
      </c>
      <c r="R293" s="180">
        <f>Q293*H293</f>
        <v>2.4048E-2</v>
      </c>
      <c r="S293" s="180">
        <v>0</v>
      </c>
      <c r="T293" s="181">
        <f>S293*H293</f>
        <v>0</v>
      </c>
      <c r="U293" s="35"/>
      <c r="V293" s="35"/>
      <c r="W293" s="35"/>
      <c r="X293" s="35"/>
      <c r="Y293" s="35"/>
      <c r="Z293" s="35"/>
      <c r="AA293" s="35"/>
      <c r="AB293" s="35"/>
      <c r="AC293" s="35"/>
      <c r="AD293" s="35"/>
      <c r="AE293" s="35"/>
      <c r="AR293" s="182" t="s">
        <v>229</v>
      </c>
      <c r="AT293" s="182" t="s">
        <v>123</v>
      </c>
      <c r="AU293" s="182" t="s">
        <v>85</v>
      </c>
      <c r="AY293" s="17" t="s">
        <v>121</v>
      </c>
      <c r="BE293" s="183">
        <f>IF(N293="základní",J293,0)</f>
        <v>0</v>
      </c>
      <c r="BF293" s="183">
        <f>IF(N293="snížená",J293,0)</f>
        <v>0</v>
      </c>
      <c r="BG293" s="183">
        <f>IF(N293="zákl. přenesená",J293,0)</f>
        <v>0</v>
      </c>
      <c r="BH293" s="183">
        <f>IF(N293="sníž. přenesená",J293,0)</f>
        <v>0</v>
      </c>
      <c r="BI293" s="183">
        <f>IF(N293="nulová",J293,0)</f>
        <v>0</v>
      </c>
      <c r="BJ293" s="17" t="s">
        <v>83</v>
      </c>
      <c r="BK293" s="183">
        <f>ROUND(I293*H293,2)</f>
        <v>0</v>
      </c>
      <c r="BL293" s="17" t="s">
        <v>229</v>
      </c>
      <c r="BM293" s="182" t="s">
        <v>452</v>
      </c>
    </row>
    <row r="294" spans="1:65" s="2" customFormat="1" ht="11.25">
      <c r="A294" s="35"/>
      <c r="B294" s="36"/>
      <c r="C294" s="37"/>
      <c r="D294" s="184" t="s">
        <v>130</v>
      </c>
      <c r="E294" s="37"/>
      <c r="F294" s="185" t="s">
        <v>453</v>
      </c>
      <c r="G294" s="37"/>
      <c r="H294" s="37"/>
      <c r="I294" s="186"/>
      <c r="J294" s="37"/>
      <c r="K294" s="37"/>
      <c r="L294" s="40"/>
      <c r="M294" s="187"/>
      <c r="N294" s="188"/>
      <c r="O294" s="65"/>
      <c r="P294" s="65"/>
      <c r="Q294" s="65"/>
      <c r="R294" s="65"/>
      <c r="S294" s="65"/>
      <c r="T294" s="66"/>
      <c r="U294" s="35"/>
      <c r="V294" s="35"/>
      <c r="W294" s="35"/>
      <c r="X294" s="35"/>
      <c r="Y294" s="35"/>
      <c r="Z294" s="35"/>
      <c r="AA294" s="35"/>
      <c r="AB294" s="35"/>
      <c r="AC294" s="35"/>
      <c r="AD294" s="35"/>
      <c r="AE294" s="35"/>
      <c r="AT294" s="17" t="s">
        <v>130</v>
      </c>
      <c r="AU294" s="17" t="s">
        <v>85</v>
      </c>
    </row>
    <row r="295" spans="1:65" s="2" customFormat="1" ht="16.5" customHeight="1">
      <c r="A295" s="35"/>
      <c r="B295" s="36"/>
      <c r="C295" s="171" t="s">
        <v>454</v>
      </c>
      <c r="D295" s="171" t="s">
        <v>123</v>
      </c>
      <c r="E295" s="172" t="s">
        <v>455</v>
      </c>
      <c r="F295" s="173" t="s">
        <v>456</v>
      </c>
      <c r="G295" s="174" t="s">
        <v>126</v>
      </c>
      <c r="H295" s="175">
        <v>374.67200000000003</v>
      </c>
      <c r="I295" s="176"/>
      <c r="J295" s="177">
        <f>ROUND(I295*H295,2)</f>
        <v>0</v>
      </c>
      <c r="K295" s="173" t="s">
        <v>127</v>
      </c>
      <c r="L295" s="40"/>
      <c r="M295" s="178" t="s">
        <v>32</v>
      </c>
      <c r="N295" s="179" t="s">
        <v>49</v>
      </c>
      <c r="O295" s="65"/>
      <c r="P295" s="180">
        <f>O295*H295</f>
        <v>0</v>
      </c>
      <c r="Q295" s="180">
        <v>8.0000000000000007E-5</v>
      </c>
      <c r="R295" s="180">
        <f>Q295*H295</f>
        <v>2.9973760000000006E-2</v>
      </c>
      <c r="S295" s="180">
        <v>0</v>
      </c>
      <c r="T295" s="181">
        <f>S295*H295</f>
        <v>0</v>
      </c>
      <c r="U295" s="35"/>
      <c r="V295" s="35"/>
      <c r="W295" s="35"/>
      <c r="X295" s="35"/>
      <c r="Y295" s="35"/>
      <c r="Z295" s="35"/>
      <c r="AA295" s="35"/>
      <c r="AB295" s="35"/>
      <c r="AC295" s="35"/>
      <c r="AD295" s="35"/>
      <c r="AE295" s="35"/>
      <c r="AR295" s="182" t="s">
        <v>229</v>
      </c>
      <c r="AT295" s="182" t="s">
        <v>123</v>
      </c>
      <c r="AU295" s="182" t="s">
        <v>85</v>
      </c>
      <c r="AY295" s="17" t="s">
        <v>121</v>
      </c>
      <c r="BE295" s="183">
        <f>IF(N295="základní",J295,0)</f>
        <v>0</v>
      </c>
      <c r="BF295" s="183">
        <f>IF(N295="snížená",J295,0)</f>
        <v>0</v>
      </c>
      <c r="BG295" s="183">
        <f>IF(N295="zákl. přenesená",J295,0)</f>
        <v>0</v>
      </c>
      <c r="BH295" s="183">
        <f>IF(N295="sníž. přenesená",J295,0)</f>
        <v>0</v>
      </c>
      <c r="BI295" s="183">
        <f>IF(N295="nulová",J295,0)</f>
        <v>0</v>
      </c>
      <c r="BJ295" s="17" t="s">
        <v>83</v>
      </c>
      <c r="BK295" s="183">
        <f>ROUND(I295*H295,2)</f>
        <v>0</v>
      </c>
      <c r="BL295" s="17" t="s">
        <v>229</v>
      </c>
      <c r="BM295" s="182" t="s">
        <v>457</v>
      </c>
    </row>
    <row r="296" spans="1:65" s="2" customFormat="1" ht="11.25">
      <c r="A296" s="35"/>
      <c r="B296" s="36"/>
      <c r="C296" s="37"/>
      <c r="D296" s="184" t="s">
        <v>130</v>
      </c>
      <c r="E296" s="37"/>
      <c r="F296" s="185" t="s">
        <v>458</v>
      </c>
      <c r="G296" s="37"/>
      <c r="H296" s="37"/>
      <c r="I296" s="186"/>
      <c r="J296" s="37"/>
      <c r="K296" s="37"/>
      <c r="L296" s="40"/>
      <c r="M296" s="187"/>
      <c r="N296" s="188"/>
      <c r="O296" s="65"/>
      <c r="P296" s="65"/>
      <c r="Q296" s="65"/>
      <c r="R296" s="65"/>
      <c r="S296" s="65"/>
      <c r="T296" s="66"/>
      <c r="U296" s="35"/>
      <c r="V296" s="35"/>
      <c r="W296" s="35"/>
      <c r="X296" s="35"/>
      <c r="Y296" s="35"/>
      <c r="Z296" s="35"/>
      <c r="AA296" s="35"/>
      <c r="AB296" s="35"/>
      <c r="AC296" s="35"/>
      <c r="AD296" s="35"/>
      <c r="AE296" s="35"/>
      <c r="AT296" s="17" t="s">
        <v>130</v>
      </c>
      <c r="AU296" s="17" t="s">
        <v>85</v>
      </c>
    </row>
    <row r="297" spans="1:65" s="2" customFormat="1" ht="16.5" customHeight="1">
      <c r="A297" s="35"/>
      <c r="B297" s="36"/>
      <c r="C297" s="171" t="s">
        <v>459</v>
      </c>
      <c r="D297" s="171" t="s">
        <v>123</v>
      </c>
      <c r="E297" s="172" t="s">
        <v>460</v>
      </c>
      <c r="F297" s="173" t="s">
        <v>461</v>
      </c>
      <c r="G297" s="174" t="s">
        <v>126</v>
      </c>
      <c r="H297" s="175">
        <v>749.34400000000005</v>
      </c>
      <c r="I297" s="176"/>
      <c r="J297" s="177">
        <f>ROUND(I297*H297,2)</f>
        <v>0</v>
      </c>
      <c r="K297" s="173" t="s">
        <v>127</v>
      </c>
      <c r="L297" s="40"/>
      <c r="M297" s="178" t="s">
        <v>32</v>
      </c>
      <c r="N297" s="179" t="s">
        <v>49</v>
      </c>
      <c r="O297" s="65"/>
      <c r="P297" s="180">
        <f>O297*H297</f>
        <v>0</v>
      </c>
      <c r="Q297" s="180">
        <v>1E-4</v>
      </c>
      <c r="R297" s="180">
        <f>Q297*H297</f>
        <v>7.4934400000000012E-2</v>
      </c>
      <c r="S297" s="180">
        <v>0</v>
      </c>
      <c r="T297" s="181">
        <f>S297*H297</f>
        <v>0</v>
      </c>
      <c r="U297" s="35"/>
      <c r="V297" s="35"/>
      <c r="W297" s="35"/>
      <c r="X297" s="35"/>
      <c r="Y297" s="35"/>
      <c r="Z297" s="35"/>
      <c r="AA297" s="35"/>
      <c r="AB297" s="35"/>
      <c r="AC297" s="35"/>
      <c r="AD297" s="35"/>
      <c r="AE297" s="35"/>
      <c r="AR297" s="182" t="s">
        <v>229</v>
      </c>
      <c r="AT297" s="182" t="s">
        <v>123</v>
      </c>
      <c r="AU297" s="182" t="s">
        <v>85</v>
      </c>
      <c r="AY297" s="17" t="s">
        <v>121</v>
      </c>
      <c r="BE297" s="183">
        <f>IF(N297="základní",J297,0)</f>
        <v>0</v>
      </c>
      <c r="BF297" s="183">
        <f>IF(N297="snížená",J297,0)</f>
        <v>0</v>
      </c>
      <c r="BG297" s="183">
        <f>IF(N297="zákl. přenesená",J297,0)</f>
        <v>0</v>
      </c>
      <c r="BH297" s="183">
        <f>IF(N297="sníž. přenesená",J297,0)</f>
        <v>0</v>
      </c>
      <c r="BI297" s="183">
        <f>IF(N297="nulová",J297,0)</f>
        <v>0</v>
      </c>
      <c r="BJ297" s="17" t="s">
        <v>83</v>
      </c>
      <c r="BK297" s="183">
        <f>ROUND(I297*H297,2)</f>
        <v>0</v>
      </c>
      <c r="BL297" s="17" t="s">
        <v>229</v>
      </c>
      <c r="BM297" s="182" t="s">
        <v>462</v>
      </c>
    </row>
    <row r="298" spans="1:65" s="2" customFormat="1" ht="19.5">
      <c r="A298" s="35"/>
      <c r="B298" s="36"/>
      <c r="C298" s="37"/>
      <c r="D298" s="184" t="s">
        <v>130</v>
      </c>
      <c r="E298" s="37"/>
      <c r="F298" s="185" t="s">
        <v>463</v>
      </c>
      <c r="G298" s="37"/>
      <c r="H298" s="37"/>
      <c r="I298" s="186"/>
      <c r="J298" s="37"/>
      <c r="K298" s="37"/>
      <c r="L298" s="40"/>
      <c r="M298" s="187"/>
      <c r="N298" s="188"/>
      <c r="O298" s="65"/>
      <c r="P298" s="65"/>
      <c r="Q298" s="65"/>
      <c r="R298" s="65"/>
      <c r="S298" s="65"/>
      <c r="T298" s="66"/>
      <c r="U298" s="35"/>
      <c r="V298" s="35"/>
      <c r="W298" s="35"/>
      <c r="X298" s="35"/>
      <c r="Y298" s="35"/>
      <c r="Z298" s="35"/>
      <c r="AA298" s="35"/>
      <c r="AB298" s="35"/>
      <c r="AC298" s="35"/>
      <c r="AD298" s="35"/>
      <c r="AE298" s="35"/>
      <c r="AT298" s="17" t="s">
        <v>130</v>
      </c>
      <c r="AU298" s="17" t="s">
        <v>85</v>
      </c>
    </row>
    <row r="299" spans="1:65" s="14" customFormat="1" ht="11.25">
      <c r="B299" s="201"/>
      <c r="C299" s="202"/>
      <c r="D299" s="184" t="s">
        <v>134</v>
      </c>
      <c r="E299" s="203" t="s">
        <v>32</v>
      </c>
      <c r="F299" s="204" t="s">
        <v>464</v>
      </c>
      <c r="G299" s="202"/>
      <c r="H299" s="203" t="s">
        <v>32</v>
      </c>
      <c r="I299" s="205"/>
      <c r="J299" s="202"/>
      <c r="K299" s="202"/>
      <c r="L299" s="206"/>
      <c r="M299" s="207"/>
      <c r="N299" s="208"/>
      <c r="O299" s="208"/>
      <c r="P299" s="208"/>
      <c r="Q299" s="208"/>
      <c r="R299" s="208"/>
      <c r="S299" s="208"/>
      <c r="T299" s="209"/>
      <c r="AT299" s="210" t="s">
        <v>134</v>
      </c>
      <c r="AU299" s="210" t="s">
        <v>85</v>
      </c>
      <c r="AV299" s="14" t="s">
        <v>83</v>
      </c>
      <c r="AW299" s="14" t="s">
        <v>39</v>
      </c>
      <c r="AX299" s="14" t="s">
        <v>78</v>
      </c>
      <c r="AY299" s="210" t="s">
        <v>121</v>
      </c>
    </row>
    <row r="300" spans="1:65" s="13" customFormat="1" ht="11.25">
      <c r="B300" s="190"/>
      <c r="C300" s="191"/>
      <c r="D300" s="184" t="s">
        <v>134</v>
      </c>
      <c r="E300" s="192" t="s">
        <v>32</v>
      </c>
      <c r="F300" s="193" t="s">
        <v>465</v>
      </c>
      <c r="G300" s="191"/>
      <c r="H300" s="194">
        <v>749.34400000000005</v>
      </c>
      <c r="I300" s="195"/>
      <c r="J300" s="191"/>
      <c r="K300" s="191"/>
      <c r="L300" s="196"/>
      <c r="M300" s="197"/>
      <c r="N300" s="198"/>
      <c r="O300" s="198"/>
      <c r="P300" s="198"/>
      <c r="Q300" s="198"/>
      <c r="R300" s="198"/>
      <c r="S300" s="198"/>
      <c r="T300" s="199"/>
      <c r="AT300" s="200" t="s">
        <v>134</v>
      </c>
      <c r="AU300" s="200" t="s">
        <v>85</v>
      </c>
      <c r="AV300" s="13" t="s">
        <v>85</v>
      </c>
      <c r="AW300" s="13" t="s">
        <v>39</v>
      </c>
      <c r="AX300" s="13" t="s">
        <v>78</v>
      </c>
      <c r="AY300" s="200" t="s">
        <v>121</v>
      </c>
    </row>
    <row r="301" spans="1:65" s="12" customFormat="1" ht="25.9" customHeight="1">
      <c r="B301" s="155"/>
      <c r="C301" s="156"/>
      <c r="D301" s="157" t="s">
        <v>77</v>
      </c>
      <c r="E301" s="158" t="s">
        <v>466</v>
      </c>
      <c r="F301" s="158" t="s">
        <v>467</v>
      </c>
      <c r="G301" s="156"/>
      <c r="H301" s="156"/>
      <c r="I301" s="159"/>
      <c r="J301" s="160">
        <f>BK301</f>
        <v>0</v>
      </c>
      <c r="K301" s="156"/>
      <c r="L301" s="161"/>
      <c r="M301" s="162"/>
      <c r="N301" s="163"/>
      <c r="O301" s="163"/>
      <c r="P301" s="164">
        <f>P302+P309</f>
        <v>0</v>
      </c>
      <c r="Q301" s="163"/>
      <c r="R301" s="164">
        <f>R302+R309</f>
        <v>0</v>
      </c>
      <c r="S301" s="163"/>
      <c r="T301" s="165">
        <f>T302+T309</f>
        <v>0</v>
      </c>
      <c r="AR301" s="166" t="s">
        <v>139</v>
      </c>
      <c r="AT301" s="167" t="s">
        <v>77</v>
      </c>
      <c r="AU301" s="167" t="s">
        <v>78</v>
      </c>
      <c r="AY301" s="166" t="s">
        <v>121</v>
      </c>
      <c r="BK301" s="168">
        <f>BK302+BK309</f>
        <v>0</v>
      </c>
    </row>
    <row r="302" spans="1:65" s="12" customFormat="1" ht="22.9" customHeight="1">
      <c r="B302" s="155"/>
      <c r="C302" s="156"/>
      <c r="D302" s="157" t="s">
        <v>77</v>
      </c>
      <c r="E302" s="169" t="s">
        <v>468</v>
      </c>
      <c r="F302" s="169" t="s">
        <v>469</v>
      </c>
      <c r="G302" s="156"/>
      <c r="H302" s="156"/>
      <c r="I302" s="159"/>
      <c r="J302" s="170">
        <f>BK302</f>
        <v>0</v>
      </c>
      <c r="K302" s="156"/>
      <c r="L302" s="161"/>
      <c r="M302" s="162"/>
      <c r="N302" s="163"/>
      <c r="O302" s="163"/>
      <c r="P302" s="164">
        <f>SUM(P303:P308)</f>
        <v>0</v>
      </c>
      <c r="Q302" s="163"/>
      <c r="R302" s="164">
        <f>SUM(R303:R308)</f>
        <v>0</v>
      </c>
      <c r="S302" s="163"/>
      <c r="T302" s="165">
        <f>SUM(T303:T308)</f>
        <v>0</v>
      </c>
      <c r="AR302" s="166" t="s">
        <v>139</v>
      </c>
      <c r="AT302" s="167" t="s">
        <v>77</v>
      </c>
      <c r="AU302" s="167" t="s">
        <v>83</v>
      </c>
      <c r="AY302" s="166" t="s">
        <v>121</v>
      </c>
      <c r="BK302" s="168">
        <f>SUM(BK303:BK308)</f>
        <v>0</v>
      </c>
    </row>
    <row r="303" spans="1:65" s="2" customFormat="1" ht="16.5" customHeight="1">
      <c r="A303" s="35"/>
      <c r="B303" s="36"/>
      <c r="C303" s="171" t="s">
        <v>470</v>
      </c>
      <c r="D303" s="171" t="s">
        <v>123</v>
      </c>
      <c r="E303" s="172" t="s">
        <v>471</v>
      </c>
      <c r="F303" s="173" t="s">
        <v>469</v>
      </c>
      <c r="G303" s="174" t="s">
        <v>472</v>
      </c>
      <c r="H303" s="175">
        <v>1</v>
      </c>
      <c r="I303" s="176"/>
      <c r="J303" s="177">
        <f>ROUND(I303*H303,2)</f>
        <v>0</v>
      </c>
      <c r="K303" s="173" t="s">
        <v>127</v>
      </c>
      <c r="L303" s="40"/>
      <c r="M303" s="178" t="s">
        <v>32</v>
      </c>
      <c r="N303" s="179" t="s">
        <v>49</v>
      </c>
      <c r="O303" s="65"/>
      <c r="P303" s="180">
        <f>O303*H303</f>
        <v>0</v>
      </c>
      <c r="Q303" s="180">
        <v>0</v>
      </c>
      <c r="R303" s="180">
        <f>Q303*H303</f>
        <v>0</v>
      </c>
      <c r="S303" s="180">
        <v>0</v>
      </c>
      <c r="T303" s="181">
        <f>S303*H303</f>
        <v>0</v>
      </c>
      <c r="U303" s="35"/>
      <c r="V303" s="35"/>
      <c r="W303" s="35"/>
      <c r="X303" s="35"/>
      <c r="Y303" s="35"/>
      <c r="Z303" s="35"/>
      <c r="AA303" s="35"/>
      <c r="AB303" s="35"/>
      <c r="AC303" s="35"/>
      <c r="AD303" s="35"/>
      <c r="AE303" s="35"/>
      <c r="AR303" s="182" t="s">
        <v>473</v>
      </c>
      <c r="AT303" s="182" t="s">
        <v>123</v>
      </c>
      <c r="AU303" s="182" t="s">
        <v>85</v>
      </c>
      <c r="AY303" s="17" t="s">
        <v>121</v>
      </c>
      <c r="BE303" s="183">
        <f>IF(N303="základní",J303,0)</f>
        <v>0</v>
      </c>
      <c r="BF303" s="183">
        <f>IF(N303="snížená",J303,0)</f>
        <v>0</v>
      </c>
      <c r="BG303" s="183">
        <f>IF(N303="zákl. přenesená",J303,0)</f>
        <v>0</v>
      </c>
      <c r="BH303" s="183">
        <f>IF(N303="sníž. přenesená",J303,0)</f>
        <v>0</v>
      </c>
      <c r="BI303" s="183">
        <f>IF(N303="nulová",J303,0)</f>
        <v>0</v>
      </c>
      <c r="BJ303" s="17" t="s">
        <v>83</v>
      </c>
      <c r="BK303" s="183">
        <f>ROUND(I303*H303,2)</f>
        <v>0</v>
      </c>
      <c r="BL303" s="17" t="s">
        <v>473</v>
      </c>
      <c r="BM303" s="182" t="s">
        <v>474</v>
      </c>
    </row>
    <row r="304" spans="1:65" s="2" customFormat="1" ht="11.25">
      <c r="A304" s="35"/>
      <c r="B304" s="36"/>
      <c r="C304" s="37"/>
      <c r="D304" s="184" t="s">
        <v>130</v>
      </c>
      <c r="E304" s="37"/>
      <c r="F304" s="185" t="s">
        <v>469</v>
      </c>
      <c r="G304" s="37"/>
      <c r="H304" s="37"/>
      <c r="I304" s="186"/>
      <c r="J304" s="37"/>
      <c r="K304" s="37"/>
      <c r="L304" s="40"/>
      <c r="M304" s="187"/>
      <c r="N304" s="188"/>
      <c r="O304" s="65"/>
      <c r="P304" s="65"/>
      <c r="Q304" s="65"/>
      <c r="R304" s="65"/>
      <c r="S304" s="65"/>
      <c r="T304" s="66"/>
      <c r="U304" s="35"/>
      <c r="V304" s="35"/>
      <c r="W304" s="35"/>
      <c r="X304" s="35"/>
      <c r="Y304" s="35"/>
      <c r="Z304" s="35"/>
      <c r="AA304" s="35"/>
      <c r="AB304" s="35"/>
      <c r="AC304" s="35"/>
      <c r="AD304" s="35"/>
      <c r="AE304" s="35"/>
      <c r="AT304" s="17" t="s">
        <v>130</v>
      </c>
      <c r="AU304" s="17" t="s">
        <v>85</v>
      </c>
    </row>
    <row r="305" spans="1:65" s="14" customFormat="1" ht="11.25">
      <c r="B305" s="201"/>
      <c r="C305" s="202"/>
      <c r="D305" s="184" t="s">
        <v>134</v>
      </c>
      <c r="E305" s="203" t="s">
        <v>32</v>
      </c>
      <c r="F305" s="204" t="s">
        <v>475</v>
      </c>
      <c r="G305" s="202"/>
      <c r="H305" s="203" t="s">
        <v>32</v>
      </c>
      <c r="I305" s="205"/>
      <c r="J305" s="202"/>
      <c r="K305" s="202"/>
      <c r="L305" s="206"/>
      <c r="M305" s="207"/>
      <c r="N305" s="208"/>
      <c r="O305" s="208"/>
      <c r="P305" s="208"/>
      <c r="Q305" s="208"/>
      <c r="R305" s="208"/>
      <c r="S305" s="208"/>
      <c r="T305" s="209"/>
      <c r="AT305" s="210" t="s">
        <v>134</v>
      </c>
      <c r="AU305" s="210" t="s">
        <v>85</v>
      </c>
      <c r="AV305" s="14" t="s">
        <v>83</v>
      </c>
      <c r="AW305" s="14" t="s">
        <v>39</v>
      </c>
      <c r="AX305" s="14" t="s">
        <v>78</v>
      </c>
      <c r="AY305" s="210" t="s">
        <v>121</v>
      </c>
    </row>
    <row r="306" spans="1:65" s="13" customFormat="1" ht="11.25">
      <c r="B306" s="190"/>
      <c r="C306" s="191"/>
      <c r="D306" s="184" t="s">
        <v>134</v>
      </c>
      <c r="E306" s="192" t="s">
        <v>32</v>
      </c>
      <c r="F306" s="193" t="s">
        <v>83</v>
      </c>
      <c r="G306" s="191"/>
      <c r="H306" s="194">
        <v>1</v>
      </c>
      <c r="I306" s="195"/>
      <c r="J306" s="191"/>
      <c r="K306" s="191"/>
      <c r="L306" s="196"/>
      <c r="M306" s="197"/>
      <c r="N306" s="198"/>
      <c r="O306" s="198"/>
      <c r="P306" s="198"/>
      <c r="Q306" s="198"/>
      <c r="R306" s="198"/>
      <c r="S306" s="198"/>
      <c r="T306" s="199"/>
      <c r="AT306" s="200" t="s">
        <v>134</v>
      </c>
      <c r="AU306" s="200" t="s">
        <v>85</v>
      </c>
      <c r="AV306" s="13" t="s">
        <v>85</v>
      </c>
      <c r="AW306" s="13" t="s">
        <v>39</v>
      </c>
      <c r="AX306" s="13" t="s">
        <v>78</v>
      </c>
      <c r="AY306" s="200" t="s">
        <v>121</v>
      </c>
    </row>
    <row r="307" spans="1:65" s="2" customFormat="1" ht="16.5" customHeight="1">
      <c r="A307" s="35"/>
      <c r="B307" s="36"/>
      <c r="C307" s="171" t="s">
        <v>476</v>
      </c>
      <c r="D307" s="171" t="s">
        <v>123</v>
      </c>
      <c r="E307" s="172" t="s">
        <v>477</v>
      </c>
      <c r="F307" s="173" t="s">
        <v>478</v>
      </c>
      <c r="G307" s="174" t="s">
        <v>472</v>
      </c>
      <c r="H307" s="175">
        <v>1</v>
      </c>
      <c r="I307" s="176"/>
      <c r="J307" s="177">
        <f>ROUND(I307*H307,2)</f>
        <v>0</v>
      </c>
      <c r="K307" s="173" t="s">
        <v>127</v>
      </c>
      <c r="L307" s="40"/>
      <c r="M307" s="178" t="s">
        <v>32</v>
      </c>
      <c r="N307" s="179" t="s">
        <v>49</v>
      </c>
      <c r="O307" s="65"/>
      <c r="P307" s="180">
        <f>O307*H307</f>
        <v>0</v>
      </c>
      <c r="Q307" s="180">
        <v>0</v>
      </c>
      <c r="R307" s="180">
        <f>Q307*H307</f>
        <v>0</v>
      </c>
      <c r="S307" s="180">
        <v>0</v>
      </c>
      <c r="T307" s="181">
        <f>S307*H307</f>
        <v>0</v>
      </c>
      <c r="U307" s="35"/>
      <c r="V307" s="35"/>
      <c r="W307" s="35"/>
      <c r="X307" s="35"/>
      <c r="Y307" s="35"/>
      <c r="Z307" s="35"/>
      <c r="AA307" s="35"/>
      <c r="AB307" s="35"/>
      <c r="AC307" s="35"/>
      <c r="AD307" s="35"/>
      <c r="AE307" s="35"/>
      <c r="AR307" s="182" t="s">
        <v>473</v>
      </c>
      <c r="AT307" s="182" t="s">
        <v>123</v>
      </c>
      <c r="AU307" s="182" t="s">
        <v>85</v>
      </c>
      <c r="AY307" s="17" t="s">
        <v>121</v>
      </c>
      <c r="BE307" s="183">
        <f>IF(N307="základní",J307,0)</f>
        <v>0</v>
      </c>
      <c r="BF307" s="183">
        <f>IF(N307="snížená",J307,0)</f>
        <v>0</v>
      </c>
      <c r="BG307" s="183">
        <f>IF(N307="zákl. přenesená",J307,0)</f>
        <v>0</v>
      </c>
      <c r="BH307" s="183">
        <f>IF(N307="sníž. přenesená",J307,0)</f>
        <v>0</v>
      </c>
      <c r="BI307" s="183">
        <f>IF(N307="nulová",J307,0)</f>
        <v>0</v>
      </c>
      <c r="BJ307" s="17" t="s">
        <v>83</v>
      </c>
      <c r="BK307" s="183">
        <f>ROUND(I307*H307,2)</f>
        <v>0</v>
      </c>
      <c r="BL307" s="17" t="s">
        <v>473</v>
      </c>
      <c r="BM307" s="182" t="s">
        <v>479</v>
      </c>
    </row>
    <row r="308" spans="1:65" s="2" customFormat="1" ht="11.25">
      <c r="A308" s="35"/>
      <c r="B308" s="36"/>
      <c r="C308" s="37"/>
      <c r="D308" s="184" t="s">
        <v>130</v>
      </c>
      <c r="E308" s="37"/>
      <c r="F308" s="185" t="s">
        <v>478</v>
      </c>
      <c r="G308" s="37"/>
      <c r="H308" s="37"/>
      <c r="I308" s="186"/>
      <c r="J308" s="37"/>
      <c r="K308" s="37"/>
      <c r="L308" s="40"/>
      <c r="M308" s="187"/>
      <c r="N308" s="188"/>
      <c r="O308" s="65"/>
      <c r="P308" s="65"/>
      <c r="Q308" s="65"/>
      <c r="R308" s="65"/>
      <c r="S308" s="65"/>
      <c r="T308" s="66"/>
      <c r="U308" s="35"/>
      <c r="V308" s="35"/>
      <c r="W308" s="35"/>
      <c r="X308" s="35"/>
      <c r="Y308" s="35"/>
      <c r="Z308" s="35"/>
      <c r="AA308" s="35"/>
      <c r="AB308" s="35"/>
      <c r="AC308" s="35"/>
      <c r="AD308" s="35"/>
      <c r="AE308" s="35"/>
      <c r="AT308" s="17" t="s">
        <v>130</v>
      </c>
      <c r="AU308" s="17" t="s">
        <v>85</v>
      </c>
    </row>
    <row r="309" spans="1:65" s="12" customFormat="1" ht="22.9" customHeight="1">
      <c r="B309" s="155"/>
      <c r="C309" s="156"/>
      <c r="D309" s="157" t="s">
        <v>77</v>
      </c>
      <c r="E309" s="169" t="s">
        <v>480</v>
      </c>
      <c r="F309" s="169" t="s">
        <v>481</v>
      </c>
      <c r="G309" s="156"/>
      <c r="H309" s="156"/>
      <c r="I309" s="159"/>
      <c r="J309" s="170">
        <f>BK309</f>
        <v>0</v>
      </c>
      <c r="K309" s="156"/>
      <c r="L309" s="161"/>
      <c r="M309" s="162"/>
      <c r="N309" s="163"/>
      <c r="O309" s="163"/>
      <c r="P309" s="164">
        <f>SUM(P310:P313)</f>
        <v>0</v>
      </c>
      <c r="Q309" s="163"/>
      <c r="R309" s="164">
        <f>SUM(R310:R313)</f>
        <v>0</v>
      </c>
      <c r="S309" s="163"/>
      <c r="T309" s="165">
        <f>SUM(T310:T313)</f>
        <v>0</v>
      </c>
      <c r="AR309" s="166" t="s">
        <v>139</v>
      </c>
      <c r="AT309" s="167" t="s">
        <v>77</v>
      </c>
      <c r="AU309" s="167" t="s">
        <v>83</v>
      </c>
      <c r="AY309" s="166" t="s">
        <v>121</v>
      </c>
      <c r="BK309" s="168">
        <f>SUM(BK310:BK313)</f>
        <v>0</v>
      </c>
    </row>
    <row r="310" spans="1:65" s="2" customFormat="1" ht="16.5" customHeight="1">
      <c r="A310" s="35"/>
      <c r="B310" s="36"/>
      <c r="C310" s="171" t="s">
        <v>482</v>
      </c>
      <c r="D310" s="171" t="s">
        <v>123</v>
      </c>
      <c r="E310" s="172" t="s">
        <v>483</v>
      </c>
      <c r="F310" s="173" t="s">
        <v>481</v>
      </c>
      <c r="G310" s="174" t="s">
        <v>472</v>
      </c>
      <c r="H310" s="175">
        <v>1</v>
      </c>
      <c r="I310" s="176"/>
      <c r="J310" s="177">
        <f>ROUND(I310*H310,2)</f>
        <v>0</v>
      </c>
      <c r="K310" s="173" t="s">
        <v>127</v>
      </c>
      <c r="L310" s="40"/>
      <c r="M310" s="178" t="s">
        <v>32</v>
      </c>
      <c r="N310" s="179" t="s">
        <v>49</v>
      </c>
      <c r="O310" s="65"/>
      <c r="P310" s="180">
        <f>O310*H310</f>
        <v>0</v>
      </c>
      <c r="Q310" s="180">
        <v>0</v>
      </c>
      <c r="R310" s="180">
        <f>Q310*H310</f>
        <v>0</v>
      </c>
      <c r="S310" s="180">
        <v>0</v>
      </c>
      <c r="T310" s="181">
        <f>S310*H310</f>
        <v>0</v>
      </c>
      <c r="U310" s="35"/>
      <c r="V310" s="35"/>
      <c r="W310" s="35"/>
      <c r="X310" s="35"/>
      <c r="Y310" s="35"/>
      <c r="Z310" s="35"/>
      <c r="AA310" s="35"/>
      <c r="AB310" s="35"/>
      <c r="AC310" s="35"/>
      <c r="AD310" s="35"/>
      <c r="AE310" s="35"/>
      <c r="AR310" s="182" t="s">
        <v>473</v>
      </c>
      <c r="AT310" s="182" t="s">
        <v>123</v>
      </c>
      <c r="AU310" s="182" t="s">
        <v>85</v>
      </c>
      <c r="AY310" s="17" t="s">
        <v>121</v>
      </c>
      <c r="BE310" s="183">
        <f>IF(N310="základní",J310,0)</f>
        <v>0</v>
      </c>
      <c r="BF310" s="183">
        <f>IF(N310="snížená",J310,0)</f>
        <v>0</v>
      </c>
      <c r="BG310" s="183">
        <f>IF(N310="zákl. přenesená",J310,0)</f>
        <v>0</v>
      </c>
      <c r="BH310" s="183">
        <f>IF(N310="sníž. přenesená",J310,0)</f>
        <v>0</v>
      </c>
      <c r="BI310" s="183">
        <f>IF(N310="nulová",J310,0)</f>
        <v>0</v>
      </c>
      <c r="BJ310" s="17" t="s">
        <v>83</v>
      </c>
      <c r="BK310" s="183">
        <f>ROUND(I310*H310,2)</f>
        <v>0</v>
      </c>
      <c r="BL310" s="17" t="s">
        <v>473</v>
      </c>
      <c r="BM310" s="182" t="s">
        <v>484</v>
      </c>
    </row>
    <row r="311" spans="1:65" s="2" customFormat="1" ht="11.25">
      <c r="A311" s="35"/>
      <c r="B311" s="36"/>
      <c r="C311" s="37"/>
      <c r="D311" s="184" t="s">
        <v>130</v>
      </c>
      <c r="E311" s="37"/>
      <c r="F311" s="185" t="s">
        <v>481</v>
      </c>
      <c r="G311" s="37"/>
      <c r="H311" s="37"/>
      <c r="I311" s="186"/>
      <c r="J311" s="37"/>
      <c r="K311" s="37"/>
      <c r="L311" s="40"/>
      <c r="M311" s="187"/>
      <c r="N311" s="188"/>
      <c r="O311" s="65"/>
      <c r="P311" s="65"/>
      <c r="Q311" s="65"/>
      <c r="R311" s="65"/>
      <c r="S311" s="65"/>
      <c r="T311" s="66"/>
      <c r="U311" s="35"/>
      <c r="V311" s="35"/>
      <c r="W311" s="35"/>
      <c r="X311" s="35"/>
      <c r="Y311" s="35"/>
      <c r="Z311" s="35"/>
      <c r="AA311" s="35"/>
      <c r="AB311" s="35"/>
      <c r="AC311" s="35"/>
      <c r="AD311" s="35"/>
      <c r="AE311" s="35"/>
      <c r="AT311" s="17" t="s">
        <v>130</v>
      </c>
      <c r="AU311" s="17" t="s">
        <v>85</v>
      </c>
    </row>
    <row r="312" spans="1:65" s="14" customFormat="1" ht="11.25">
      <c r="B312" s="201"/>
      <c r="C312" s="202"/>
      <c r="D312" s="184" t="s">
        <v>134</v>
      </c>
      <c r="E312" s="203" t="s">
        <v>32</v>
      </c>
      <c r="F312" s="204" t="s">
        <v>485</v>
      </c>
      <c r="G312" s="202"/>
      <c r="H312" s="203" t="s">
        <v>32</v>
      </c>
      <c r="I312" s="205"/>
      <c r="J312" s="202"/>
      <c r="K312" s="202"/>
      <c r="L312" s="206"/>
      <c r="M312" s="207"/>
      <c r="N312" s="208"/>
      <c r="O312" s="208"/>
      <c r="P312" s="208"/>
      <c r="Q312" s="208"/>
      <c r="R312" s="208"/>
      <c r="S312" s="208"/>
      <c r="T312" s="209"/>
      <c r="AT312" s="210" t="s">
        <v>134</v>
      </c>
      <c r="AU312" s="210" t="s">
        <v>85</v>
      </c>
      <c r="AV312" s="14" t="s">
        <v>83</v>
      </c>
      <c r="AW312" s="14" t="s">
        <v>39</v>
      </c>
      <c r="AX312" s="14" t="s">
        <v>78</v>
      </c>
      <c r="AY312" s="210" t="s">
        <v>121</v>
      </c>
    </row>
    <row r="313" spans="1:65" s="13" customFormat="1" ht="11.25">
      <c r="B313" s="190"/>
      <c r="C313" s="191"/>
      <c r="D313" s="184" t="s">
        <v>134</v>
      </c>
      <c r="E313" s="192" t="s">
        <v>32</v>
      </c>
      <c r="F313" s="193" t="s">
        <v>83</v>
      </c>
      <c r="G313" s="191"/>
      <c r="H313" s="194">
        <v>1</v>
      </c>
      <c r="I313" s="195"/>
      <c r="J313" s="191"/>
      <c r="K313" s="191"/>
      <c r="L313" s="196"/>
      <c r="M313" s="221"/>
      <c r="N313" s="222"/>
      <c r="O313" s="222"/>
      <c r="P313" s="222"/>
      <c r="Q313" s="222"/>
      <c r="R313" s="222"/>
      <c r="S313" s="222"/>
      <c r="T313" s="223"/>
      <c r="AT313" s="200" t="s">
        <v>134</v>
      </c>
      <c r="AU313" s="200" t="s">
        <v>85</v>
      </c>
      <c r="AV313" s="13" t="s">
        <v>85</v>
      </c>
      <c r="AW313" s="13" t="s">
        <v>39</v>
      </c>
      <c r="AX313" s="13" t="s">
        <v>78</v>
      </c>
      <c r="AY313" s="200" t="s">
        <v>121</v>
      </c>
    </row>
    <row r="314" spans="1:65" s="2" customFormat="1" ht="6.95" customHeight="1">
      <c r="A314" s="35"/>
      <c r="B314" s="48"/>
      <c r="C314" s="49"/>
      <c r="D314" s="49"/>
      <c r="E314" s="49"/>
      <c r="F314" s="49"/>
      <c r="G314" s="49"/>
      <c r="H314" s="49"/>
      <c r="I314" s="49"/>
      <c r="J314" s="49"/>
      <c r="K314" s="49"/>
      <c r="L314" s="40"/>
      <c r="M314" s="35"/>
      <c r="O314" s="35"/>
      <c r="P314" s="35"/>
      <c r="Q314" s="35"/>
      <c r="R314" s="35"/>
      <c r="S314" s="35"/>
      <c r="T314" s="35"/>
      <c r="U314" s="35"/>
      <c r="V314" s="35"/>
      <c r="W314" s="35"/>
      <c r="X314" s="35"/>
      <c r="Y314" s="35"/>
      <c r="Z314" s="35"/>
      <c r="AA314" s="35"/>
      <c r="AB314" s="35"/>
      <c r="AC314" s="35"/>
      <c r="AD314" s="35"/>
      <c r="AE314" s="35"/>
    </row>
  </sheetData>
  <sheetProtection algorithmName="SHA-512" hashValue="9pfh/ssLjM5m1C+k5OvmSVubuCsEeJ5EWmT2jPtCRgU1Ib+cj945ejLf1zRh2ezUWrHZzs6zApAiT5AzYZ+chA==" saltValue="3/WCdZw8GveMmhnxobk6kSF2Z5lfFhTfqpag4/mdMX3M+FAautY+cDDrhTIWfgxp4nUV18Iyae3vuwI7X7haaw==" spinCount="100000" sheet="1" objects="1" scenarios="1" formatColumns="0" formatRows="0" autoFilter="0"/>
  <autoFilter ref="C87:K313"/>
  <mergeCells count="6">
    <mergeCell ref="L2:V2"/>
    <mergeCell ref="E7:H7"/>
    <mergeCell ref="E16:H16"/>
    <mergeCell ref="E25:H25"/>
    <mergeCell ref="E46:H46"/>
    <mergeCell ref="E80:H8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24" customWidth="1"/>
    <col min="2" max="2" width="1.6640625" style="224" customWidth="1"/>
    <col min="3" max="4" width="5" style="224" customWidth="1"/>
    <col min="5" max="5" width="11.6640625" style="224" customWidth="1"/>
    <col min="6" max="6" width="9.1640625" style="224" customWidth="1"/>
    <col min="7" max="7" width="5" style="224" customWidth="1"/>
    <col min="8" max="8" width="77.83203125" style="224" customWidth="1"/>
    <col min="9" max="10" width="20" style="224" customWidth="1"/>
    <col min="11" max="11" width="1.6640625" style="224" customWidth="1"/>
  </cols>
  <sheetData>
    <row r="1" spans="2:11" s="1" customFormat="1" ht="37.5" customHeight="1"/>
    <row r="2" spans="2:11" s="1" customFormat="1" ht="7.5" customHeight="1">
      <c r="B2" s="225"/>
      <c r="C2" s="226"/>
      <c r="D2" s="226"/>
      <c r="E2" s="226"/>
      <c r="F2" s="226"/>
      <c r="G2" s="226"/>
      <c r="H2" s="226"/>
      <c r="I2" s="226"/>
      <c r="J2" s="226"/>
      <c r="K2" s="227"/>
    </row>
    <row r="3" spans="2:11" s="15" customFormat="1" ht="45" customHeight="1">
      <c r="B3" s="228"/>
      <c r="C3" s="352" t="s">
        <v>486</v>
      </c>
      <c r="D3" s="352"/>
      <c r="E3" s="352"/>
      <c r="F3" s="352"/>
      <c r="G3" s="352"/>
      <c r="H3" s="352"/>
      <c r="I3" s="352"/>
      <c r="J3" s="352"/>
      <c r="K3" s="229"/>
    </row>
    <row r="4" spans="2:11" s="1" customFormat="1" ht="25.5" customHeight="1">
      <c r="B4" s="230"/>
      <c r="C4" s="357" t="s">
        <v>487</v>
      </c>
      <c r="D4" s="357"/>
      <c r="E4" s="357"/>
      <c r="F4" s="357"/>
      <c r="G4" s="357"/>
      <c r="H4" s="357"/>
      <c r="I4" s="357"/>
      <c r="J4" s="357"/>
      <c r="K4" s="231"/>
    </row>
    <row r="5" spans="2:11" s="1" customFormat="1" ht="5.25" customHeight="1">
      <c r="B5" s="230"/>
      <c r="C5" s="232"/>
      <c r="D5" s="232"/>
      <c r="E5" s="232"/>
      <c r="F5" s="232"/>
      <c r="G5" s="232"/>
      <c r="H5" s="232"/>
      <c r="I5" s="232"/>
      <c r="J5" s="232"/>
      <c r="K5" s="231"/>
    </row>
    <row r="6" spans="2:11" s="1" customFormat="1" ht="15" customHeight="1">
      <c r="B6" s="230"/>
      <c r="C6" s="356" t="s">
        <v>488</v>
      </c>
      <c r="D6" s="356"/>
      <c r="E6" s="356"/>
      <c r="F6" s="356"/>
      <c r="G6" s="356"/>
      <c r="H6" s="356"/>
      <c r="I6" s="356"/>
      <c r="J6" s="356"/>
      <c r="K6" s="231"/>
    </row>
    <row r="7" spans="2:11" s="1" customFormat="1" ht="15" customHeight="1">
      <c r="B7" s="234"/>
      <c r="C7" s="356" t="s">
        <v>489</v>
      </c>
      <c r="D7" s="356"/>
      <c r="E7" s="356"/>
      <c r="F7" s="356"/>
      <c r="G7" s="356"/>
      <c r="H7" s="356"/>
      <c r="I7" s="356"/>
      <c r="J7" s="356"/>
      <c r="K7" s="231"/>
    </row>
    <row r="8" spans="2:11" s="1" customFormat="1" ht="12.75" customHeight="1">
      <c r="B8" s="234"/>
      <c r="C8" s="233"/>
      <c r="D8" s="233"/>
      <c r="E8" s="233"/>
      <c r="F8" s="233"/>
      <c r="G8" s="233"/>
      <c r="H8" s="233"/>
      <c r="I8" s="233"/>
      <c r="J8" s="233"/>
      <c r="K8" s="231"/>
    </row>
    <row r="9" spans="2:11" s="1" customFormat="1" ht="15" customHeight="1">
      <c r="B9" s="234"/>
      <c r="C9" s="356" t="s">
        <v>490</v>
      </c>
      <c r="D9" s="356"/>
      <c r="E9" s="356"/>
      <c r="F9" s="356"/>
      <c r="G9" s="356"/>
      <c r="H9" s="356"/>
      <c r="I9" s="356"/>
      <c r="J9" s="356"/>
      <c r="K9" s="231"/>
    </row>
    <row r="10" spans="2:11" s="1" customFormat="1" ht="15" customHeight="1">
      <c r="B10" s="234"/>
      <c r="C10" s="233"/>
      <c r="D10" s="356" t="s">
        <v>491</v>
      </c>
      <c r="E10" s="356"/>
      <c r="F10" s="356"/>
      <c r="G10" s="356"/>
      <c r="H10" s="356"/>
      <c r="I10" s="356"/>
      <c r="J10" s="356"/>
      <c r="K10" s="231"/>
    </row>
    <row r="11" spans="2:11" s="1" customFormat="1" ht="15" customHeight="1">
      <c r="B11" s="234"/>
      <c r="C11" s="235"/>
      <c r="D11" s="356" t="s">
        <v>492</v>
      </c>
      <c r="E11" s="356"/>
      <c r="F11" s="356"/>
      <c r="G11" s="356"/>
      <c r="H11" s="356"/>
      <c r="I11" s="356"/>
      <c r="J11" s="356"/>
      <c r="K11" s="231"/>
    </row>
    <row r="12" spans="2:11" s="1" customFormat="1" ht="15" customHeight="1">
      <c r="B12" s="234"/>
      <c r="C12" s="235"/>
      <c r="D12" s="233"/>
      <c r="E12" s="233"/>
      <c r="F12" s="233"/>
      <c r="G12" s="233"/>
      <c r="H12" s="233"/>
      <c r="I12" s="233"/>
      <c r="J12" s="233"/>
      <c r="K12" s="231"/>
    </row>
    <row r="13" spans="2:11" s="1" customFormat="1" ht="15" customHeight="1">
      <c r="B13" s="234"/>
      <c r="C13" s="235"/>
      <c r="D13" s="236" t="s">
        <v>493</v>
      </c>
      <c r="E13" s="233"/>
      <c r="F13" s="233"/>
      <c r="G13" s="233"/>
      <c r="H13" s="233"/>
      <c r="I13" s="233"/>
      <c r="J13" s="233"/>
      <c r="K13" s="231"/>
    </row>
    <row r="14" spans="2:11" s="1" customFormat="1" ht="12.75" customHeight="1">
      <c r="B14" s="234"/>
      <c r="C14" s="235"/>
      <c r="D14" s="235"/>
      <c r="E14" s="235"/>
      <c r="F14" s="235"/>
      <c r="G14" s="235"/>
      <c r="H14" s="235"/>
      <c r="I14" s="235"/>
      <c r="J14" s="235"/>
      <c r="K14" s="231"/>
    </row>
    <row r="15" spans="2:11" s="1" customFormat="1" ht="15" customHeight="1">
      <c r="B15" s="234"/>
      <c r="C15" s="235"/>
      <c r="D15" s="356" t="s">
        <v>494</v>
      </c>
      <c r="E15" s="356"/>
      <c r="F15" s="356"/>
      <c r="G15" s="356"/>
      <c r="H15" s="356"/>
      <c r="I15" s="356"/>
      <c r="J15" s="356"/>
      <c r="K15" s="231"/>
    </row>
    <row r="16" spans="2:11" s="1" customFormat="1" ht="15" customHeight="1">
      <c r="B16" s="234"/>
      <c r="C16" s="235"/>
      <c r="D16" s="356" t="s">
        <v>495</v>
      </c>
      <c r="E16" s="356"/>
      <c r="F16" s="356"/>
      <c r="G16" s="356"/>
      <c r="H16" s="356"/>
      <c r="I16" s="356"/>
      <c r="J16" s="356"/>
      <c r="K16" s="231"/>
    </row>
    <row r="17" spans="2:11" s="1" customFormat="1" ht="15" customHeight="1">
      <c r="B17" s="234"/>
      <c r="C17" s="235"/>
      <c r="D17" s="356" t="s">
        <v>496</v>
      </c>
      <c r="E17" s="356"/>
      <c r="F17" s="356"/>
      <c r="G17" s="356"/>
      <c r="H17" s="356"/>
      <c r="I17" s="356"/>
      <c r="J17" s="356"/>
      <c r="K17" s="231"/>
    </row>
    <row r="18" spans="2:11" s="1" customFormat="1" ht="15" customHeight="1">
      <c r="B18" s="234"/>
      <c r="C18" s="235"/>
      <c r="D18" s="235"/>
      <c r="E18" s="237" t="s">
        <v>82</v>
      </c>
      <c r="F18" s="356" t="s">
        <v>497</v>
      </c>
      <c r="G18" s="356"/>
      <c r="H18" s="356"/>
      <c r="I18" s="356"/>
      <c r="J18" s="356"/>
      <c r="K18" s="231"/>
    </row>
    <row r="19" spans="2:11" s="1" customFormat="1" ht="15" customHeight="1">
      <c r="B19" s="234"/>
      <c r="C19" s="235"/>
      <c r="D19" s="235"/>
      <c r="E19" s="237" t="s">
        <v>498</v>
      </c>
      <c r="F19" s="356" t="s">
        <v>499</v>
      </c>
      <c r="G19" s="356"/>
      <c r="H19" s="356"/>
      <c r="I19" s="356"/>
      <c r="J19" s="356"/>
      <c r="K19" s="231"/>
    </row>
    <row r="20" spans="2:11" s="1" customFormat="1" ht="15" customHeight="1">
      <c r="B20" s="234"/>
      <c r="C20" s="235"/>
      <c r="D20" s="235"/>
      <c r="E20" s="237" t="s">
        <v>500</v>
      </c>
      <c r="F20" s="356" t="s">
        <v>501</v>
      </c>
      <c r="G20" s="356"/>
      <c r="H20" s="356"/>
      <c r="I20" s="356"/>
      <c r="J20" s="356"/>
      <c r="K20" s="231"/>
    </row>
    <row r="21" spans="2:11" s="1" customFormat="1" ht="15" customHeight="1">
      <c r="B21" s="234"/>
      <c r="C21" s="235"/>
      <c r="D21" s="235"/>
      <c r="E21" s="237" t="s">
        <v>502</v>
      </c>
      <c r="F21" s="356" t="s">
        <v>503</v>
      </c>
      <c r="G21" s="356"/>
      <c r="H21" s="356"/>
      <c r="I21" s="356"/>
      <c r="J21" s="356"/>
      <c r="K21" s="231"/>
    </row>
    <row r="22" spans="2:11" s="1" customFormat="1" ht="15" customHeight="1">
      <c r="B22" s="234"/>
      <c r="C22" s="235"/>
      <c r="D22" s="235"/>
      <c r="E22" s="237" t="s">
        <v>504</v>
      </c>
      <c r="F22" s="356" t="s">
        <v>505</v>
      </c>
      <c r="G22" s="356"/>
      <c r="H22" s="356"/>
      <c r="I22" s="356"/>
      <c r="J22" s="356"/>
      <c r="K22" s="231"/>
    </row>
    <row r="23" spans="2:11" s="1" customFormat="1" ht="15" customHeight="1">
      <c r="B23" s="234"/>
      <c r="C23" s="235"/>
      <c r="D23" s="235"/>
      <c r="E23" s="237" t="s">
        <v>506</v>
      </c>
      <c r="F23" s="356" t="s">
        <v>507</v>
      </c>
      <c r="G23" s="356"/>
      <c r="H23" s="356"/>
      <c r="I23" s="356"/>
      <c r="J23" s="356"/>
      <c r="K23" s="231"/>
    </row>
    <row r="24" spans="2:11" s="1" customFormat="1" ht="12.75" customHeight="1">
      <c r="B24" s="234"/>
      <c r="C24" s="235"/>
      <c r="D24" s="235"/>
      <c r="E24" s="235"/>
      <c r="F24" s="235"/>
      <c r="G24" s="235"/>
      <c r="H24" s="235"/>
      <c r="I24" s="235"/>
      <c r="J24" s="235"/>
      <c r="K24" s="231"/>
    </row>
    <row r="25" spans="2:11" s="1" customFormat="1" ht="15" customHeight="1">
      <c r="B25" s="234"/>
      <c r="C25" s="356" t="s">
        <v>508</v>
      </c>
      <c r="D25" s="356"/>
      <c r="E25" s="356"/>
      <c r="F25" s="356"/>
      <c r="G25" s="356"/>
      <c r="H25" s="356"/>
      <c r="I25" s="356"/>
      <c r="J25" s="356"/>
      <c r="K25" s="231"/>
    </row>
    <row r="26" spans="2:11" s="1" customFormat="1" ht="15" customHeight="1">
      <c r="B26" s="234"/>
      <c r="C26" s="356" t="s">
        <v>509</v>
      </c>
      <c r="D26" s="356"/>
      <c r="E26" s="356"/>
      <c r="F26" s="356"/>
      <c r="G26" s="356"/>
      <c r="H26" s="356"/>
      <c r="I26" s="356"/>
      <c r="J26" s="356"/>
      <c r="K26" s="231"/>
    </row>
    <row r="27" spans="2:11" s="1" customFormat="1" ht="15" customHeight="1">
      <c r="B27" s="234"/>
      <c r="C27" s="233"/>
      <c r="D27" s="356" t="s">
        <v>510</v>
      </c>
      <c r="E27" s="356"/>
      <c r="F27" s="356"/>
      <c r="G27" s="356"/>
      <c r="H27" s="356"/>
      <c r="I27" s="356"/>
      <c r="J27" s="356"/>
      <c r="K27" s="231"/>
    </row>
    <row r="28" spans="2:11" s="1" customFormat="1" ht="15" customHeight="1">
      <c r="B28" s="234"/>
      <c r="C28" s="235"/>
      <c r="D28" s="356" t="s">
        <v>511</v>
      </c>
      <c r="E28" s="356"/>
      <c r="F28" s="356"/>
      <c r="G28" s="356"/>
      <c r="H28" s="356"/>
      <c r="I28" s="356"/>
      <c r="J28" s="356"/>
      <c r="K28" s="231"/>
    </row>
    <row r="29" spans="2:11" s="1" customFormat="1" ht="12.75" customHeight="1">
      <c r="B29" s="234"/>
      <c r="C29" s="235"/>
      <c r="D29" s="235"/>
      <c r="E29" s="235"/>
      <c r="F29" s="235"/>
      <c r="G29" s="235"/>
      <c r="H29" s="235"/>
      <c r="I29" s="235"/>
      <c r="J29" s="235"/>
      <c r="K29" s="231"/>
    </row>
    <row r="30" spans="2:11" s="1" customFormat="1" ht="15" customHeight="1">
      <c r="B30" s="234"/>
      <c r="C30" s="235"/>
      <c r="D30" s="356" t="s">
        <v>512</v>
      </c>
      <c r="E30" s="356"/>
      <c r="F30" s="356"/>
      <c r="G30" s="356"/>
      <c r="H30" s="356"/>
      <c r="I30" s="356"/>
      <c r="J30" s="356"/>
      <c r="K30" s="231"/>
    </row>
    <row r="31" spans="2:11" s="1" customFormat="1" ht="15" customHeight="1">
      <c r="B31" s="234"/>
      <c r="C31" s="235"/>
      <c r="D31" s="356" t="s">
        <v>513</v>
      </c>
      <c r="E31" s="356"/>
      <c r="F31" s="356"/>
      <c r="G31" s="356"/>
      <c r="H31" s="356"/>
      <c r="I31" s="356"/>
      <c r="J31" s="356"/>
      <c r="K31" s="231"/>
    </row>
    <row r="32" spans="2:11" s="1" customFormat="1" ht="12.75" customHeight="1">
      <c r="B32" s="234"/>
      <c r="C32" s="235"/>
      <c r="D32" s="235"/>
      <c r="E32" s="235"/>
      <c r="F32" s="235"/>
      <c r="G32" s="235"/>
      <c r="H32" s="235"/>
      <c r="I32" s="235"/>
      <c r="J32" s="235"/>
      <c r="K32" s="231"/>
    </row>
    <row r="33" spans="2:11" s="1" customFormat="1" ht="15" customHeight="1">
      <c r="B33" s="234"/>
      <c r="C33" s="235"/>
      <c r="D33" s="356" t="s">
        <v>514</v>
      </c>
      <c r="E33" s="356"/>
      <c r="F33" s="356"/>
      <c r="G33" s="356"/>
      <c r="H33" s="356"/>
      <c r="I33" s="356"/>
      <c r="J33" s="356"/>
      <c r="K33" s="231"/>
    </row>
    <row r="34" spans="2:11" s="1" customFormat="1" ht="15" customHeight="1">
      <c r="B34" s="234"/>
      <c r="C34" s="235"/>
      <c r="D34" s="356" t="s">
        <v>515</v>
      </c>
      <c r="E34" s="356"/>
      <c r="F34" s="356"/>
      <c r="G34" s="356"/>
      <c r="H34" s="356"/>
      <c r="I34" s="356"/>
      <c r="J34" s="356"/>
      <c r="K34" s="231"/>
    </row>
    <row r="35" spans="2:11" s="1" customFormat="1" ht="15" customHeight="1">
      <c r="B35" s="234"/>
      <c r="C35" s="235"/>
      <c r="D35" s="356" t="s">
        <v>516</v>
      </c>
      <c r="E35" s="356"/>
      <c r="F35" s="356"/>
      <c r="G35" s="356"/>
      <c r="H35" s="356"/>
      <c r="I35" s="356"/>
      <c r="J35" s="356"/>
      <c r="K35" s="231"/>
    </row>
    <row r="36" spans="2:11" s="1" customFormat="1" ht="15" customHeight="1">
      <c r="B36" s="234"/>
      <c r="C36" s="235"/>
      <c r="D36" s="233"/>
      <c r="E36" s="236" t="s">
        <v>107</v>
      </c>
      <c r="F36" s="233"/>
      <c r="G36" s="356" t="s">
        <v>517</v>
      </c>
      <c r="H36" s="356"/>
      <c r="I36" s="356"/>
      <c r="J36" s="356"/>
      <c r="K36" s="231"/>
    </row>
    <row r="37" spans="2:11" s="1" customFormat="1" ht="30.75" customHeight="1">
      <c r="B37" s="234"/>
      <c r="C37" s="235"/>
      <c r="D37" s="233"/>
      <c r="E37" s="236" t="s">
        <v>518</v>
      </c>
      <c r="F37" s="233"/>
      <c r="G37" s="356" t="s">
        <v>519</v>
      </c>
      <c r="H37" s="356"/>
      <c r="I37" s="356"/>
      <c r="J37" s="356"/>
      <c r="K37" s="231"/>
    </row>
    <row r="38" spans="2:11" s="1" customFormat="1" ht="15" customHeight="1">
      <c r="B38" s="234"/>
      <c r="C38" s="235"/>
      <c r="D38" s="233"/>
      <c r="E38" s="236" t="s">
        <v>59</v>
      </c>
      <c r="F38" s="233"/>
      <c r="G38" s="356" t="s">
        <v>520</v>
      </c>
      <c r="H38" s="356"/>
      <c r="I38" s="356"/>
      <c r="J38" s="356"/>
      <c r="K38" s="231"/>
    </row>
    <row r="39" spans="2:11" s="1" customFormat="1" ht="15" customHeight="1">
      <c r="B39" s="234"/>
      <c r="C39" s="235"/>
      <c r="D39" s="233"/>
      <c r="E39" s="236" t="s">
        <v>60</v>
      </c>
      <c r="F39" s="233"/>
      <c r="G39" s="356" t="s">
        <v>521</v>
      </c>
      <c r="H39" s="356"/>
      <c r="I39" s="356"/>
      <c r="J39" s="356"/>
      <c r="K39" s="231"/>
    </row>
    <row r="40" spans="2:11" s="1" customFormat="1" ht="15" customHeight="1">
      <c r="B40" s="234"/>
      <c r="C40" s="235"/>
      <c r="D40" s="233"/>
      <c r="E40" s="236" t="s">
        <v>108</v>
      </c>
      <c r="F40" s="233"/>
      <c r="G40" s="356" t="s">
        <v>522</v>
      </c>
      <c r="H40" s="356"/>
      <c r="I40" s="356"/>
      <c r="J40" s="356"/>
      <c r="K40" s="231"/>
    </row>
    <row r="41" spans="2:11" s="1" customFormat="1" ht="15" customHeight="1">
      <c r="B41" s="234"/>
      <c r="C41" s="235"/>
      <c r="D41" s="233"/>
      <c r="E41" s="236" t="s">
        <v>109</v>
      </c>
      <c r="F41" s="233"/>
      <c r="G41" s="356" t="s">
        <v>523</v>
      </c>
      <c r="H41" s="356"/>
      <c r="I41" s="356"/>
      <c r="J41" s="356"/>
      <c r="K41" s="231"/>
    </row>
    <row r="42" spans="2:11" s="1" customFormat="1" ht="15" customHeight="1">
      <c r="B42" s="234"/>
      <c r="C42" s="235"/>
      <c r="D42" s="233"/>
      <c r="E42" s="236" t="s">
        <v>524</v>
      </c>
      <c r="F42" s="233"/>
      <c r="G42" s="356" t="s">
        <v>525</v>
      </c>
      <c r="H42" s="356"/>
      <c r="I42" s="356"/>
      <c r="J42" s="356"/>
      <c r="K42" s="231"/>
    </row>
    <row r="43" spans="2:11" s="1" customFormat="1" ht="15" customHeight="1">
      <c r="B43" s="234"/>
      <c r="C43" s="235"/>
      <c r="D43" s="233"/>
      <c r="E43" s="236"/>
      <c r="F43" s="233"/>
      <c r="G43" s="356" t="s">
        <v>526</v>
      </c>
      <c r="H43" s="356"/>
      <c r="I43" s="356"/>
      <c r="J43" s="356"/>
      <c r="K43" s="231"/>
    </row>
    <row r="44" spans="2:11" s="1" customFormat="1" ht="15" customHeight="1">
      <c r="B44" s="234"/>
      <c r="C44" s="235"/>
      <c r="D44" s="233"/>
      <c r="E44" s="236" t="s">
        <v>527</v>
      </c>
      <c r="F44" s="233"/>
      <c r="G44" s="356" t="s">
        <v>528</v>
      </c>
      <c r="H44" s="356"/>
      <c r="I44" s="356"/>
      <c r="J44" s="356"/>
      <c r="K44" s="231"/>
    </row>
    <row r="45" spans="2:11" s="1" customFormat="1" ht="15" customHeight="1">
      <c r="B45" s="234"/>
      <c r="C45" s="235"/>
      <c r="D45" s="233"/>
      <c r="E45" s="236" t="s">
        <v>111</v>
      </c>
      <c r="F45" s="233"/>
      <c r="G45" s="356" t="s">
        <v>529</v>
      </c>
      <c r="H45" s="356"/>
      <c r="I45" s="356"/>
      <c r="J45" s="356"/>
      <c r="K45" s="231"/>
    </row>
    <row r="46" spans="2:11" s="1" customFormat="1" ht="12.75" customHeight="1">
      <c r="B46" s="234"/>
      <c r="C46" s="235"/>
      <c r="D46" s="233"/>
      <c r="E46" s="233"/>
      <c r="F46" s="233"/>
      <c r="G46" s="233"/>
      <c r="H46" s="233"/>
      <c r="I46" s="233"/>
      <c r="J46" s="233"/>
      <c r="K46" s="231"/>
    </row>
    <row r="47" spans="2:11" s="1" customFormat="1" ht="15" customHeight="1">
      <c r="B47" s="234"/>
      <c r="C47" s="235"/>
      <c r="D47" s="356" t="s">
        <v>530</v>
      </c>
      <c r="E47" s="356"/>
      <c r="F47" s="356"/>
      <c r="G47" s="356"/>
      <c r="H47" s="356"/>
      <c r="I47" s="356"/>
      <c r="J47" s="356"/>
      <c r="K47" s="231"/>
    </row>
    <row r="48" spans="2:11" s="1" customFormat="1" ht="15" customHeight="1">
      <c r="B48" s="234"/>
      <c r="C48" s="235"/>
      <c r="D48" s="235"/>
      <c r="E48" s="356" t="s">
        <v>531</v>
      </c>
      <c r="F48" s="356"/>
      <c r="G48" s="356"/>
      <c r="H48" s="356"/>
      <c r="I48" s="356"/>
      <c r="J48" s="356"/>
      <c r="K48" s="231"/>
    </row>
    <row r="49" spans="2:11" s="1" customFormat="1" ht="15" customHeight="1">
      <c r="B49" s="234"/>
      <c r="C49" s="235"/>
      <c r="D49" s="235"/>
      <c r="E49" s="356" t="s">
        <v>532</v>
      </c>
      <c r="F49" s="356"/>
      <c r="G49" s="356"/>
      <c r="H49" s="356"/>
      <c r="I49" s="356"/>
      <c r="J49" s="356"/>
      <c r="K49" s="231"/>
    </row>
    <row r="50" spans="2:11" s="1" customFormat="1" ht="15" customHeight="1">
      <c r="B50" s="234"/>
      <c r="C50" s="235"/>
      <c r="D50" s="235"/>
      <c r="E50" s="356" t="s">
        <v>533</v>
      </c>
      <c r="F50" s="356"/>
      <c r="G50" s="356"/>
      <c r="H50" s="356"/>
      <c r="I50" s="356"/>
      <c r="J50" s="356"/>
      <c r="K50" s="231"/>
    </row>
    <row r="51" spans="2:11" s="1" customFormat="1" ht="15" customHeight="1">
      <c r="B51" s="234"/>
      <c r="C51" s="235"/>
      <c r="D51" s="356" t="s">
        <v>534</v>
      </c>
      <c r="E51" s="356"/>
      <c r="F51" s="356"/>
      <c r="G51" s="356"/>
      <c r="H51" s="356"/>
      <c r="I51" s="356"/>
      <c r="J51" s="356"/>
      <c r="K51" s="231"/>
    </row>
    <row r="52" spans="2:11" s="1" customFormat="1" ht="25.5" customHeight="1">
      <c r="B52" s="230"/>
      <c r="C52" s="357" t="s">
        <v>535</v>
      </c>
      <c r="D52" s="357"/>
      <c r="E52" s="357"/>
      <c r="F52" s="357"/>
      <c r="G52" s="357"/>
      <c r="H52" s="357"/>
      <c r="I52" s="357"/>
      <c r="J52" s="357"/>
      <c r="K52" s="231"/>
    </row>
    <row r="53" spans="2:11" s="1" customFormat="1" ht="5.25" customHeight="1">
      <c r="B53" s="230"/>
      <c r="C53" s="232"/>
      <c r="D53" s="232"/>
      <c r="E53" s="232"/>
      <c r="F53" s="232"/>
      <c r="G53" s="232"/>
      <c r="H53" s="232"/>
      <c r="I53" s="232"/>
      <c r="J53" s="232"/>
      <c r="K53" s="231"/>
    </row>
    <row r="54" spans="2:11" s="1" customFormat="1" ht="15" customHeight="1">
      <c r="B54" s="230"/>
      <c r="C54" s="356" t="s">
        <v>536</v>
      </c>
      <c r="D54" s="356"/>
      <c r="E54" s="356"/>
      <c r="F54" s="356"/>
      <c r="G54" s="356"/>
      <c r="H54" s="356"/>
      <c r="I54" s="356"/>
      <c r="J54" s="356"/>
      <c r="K54" s="231"/>
    </row>
    <row r="55" spans="2:11" s="1" customFormat="1" ht="15" customHeight="1">
      <c r="B55" s="230"/>
      <c r="C55" s="356" t="s">
        <v>537</v>
      </c>
      <c r="D55" s="356"/>
      <c r="E55" s="356"/>
      <c r="F55" s="356"/>
      <c r="G55" s="356"/>
      <c r="H55" s="356"/>
      <c r="I55" s="356"/>
      <c r="J55" s="356"/>
      <c r="K55" s="231"/>
    </row>
    <row r="56" spans="2:11" s="1" customFormat="1" ht="12.75" customHeight="1">
      <c r="B56" s="230"/>
      <c r="C56" s="233"/>
      <c r="D56" s="233"/>
      <c r="E56" s="233"/>
      <c r="F56" s="233"/>
      <c r="G56" s="233"/>
      <c r="H56" s="233"/>
      <c r="I56" s="233"/>
      <c r="J56" s="233"/>
      <c r="K56" s="231"/>
    </row>
    <row r="57" spans="2:11" s="1" customFormat="1" ht="15" customHeight="1">
      <c r="B57" s="230"/>
      <c r="C57" s="356" t="s">
        <v>538</v>
      </c>
      <c r="D57" s="356"/>
      <c r="E57" s="356"/>
      <c r="F57" s="356"/>
      <c r="G57" s="356"/>
      <c r="H57" s="356"/>
      <c r="I57" s="356"/>
      <c r="J57" s="356"/>
      <c r="K57" s="231"/>
    </row>
    <row r="58" spans="2:11" s="1" customFormat="1" ht="15" customHeight="1">
      <c r="B58" s="230"/>
      <c r="C58" s="235"/>
      <c r="D58" s="356" t="s">
        <v>539</v>
      </c>
      <c r="E58" s="356"/>
      <c r="F58" s="356"/>
      <c r="G58" s="356"/>
      <c r="H58" s="356"/>
      <c r="I58" s="356"/>
      <c r="J58" s="356"/>
      <c r="K58" s="231"/>
    </row>
    <row r="59" spans="2:11" s="1" customFormat="1" ht="15" customHeight="1">
      <c r="B59" s="230"/>
      <c r="C59" s="235"/>
      <c r="D59" s="356" t="s">
        <v>540</v>
      </c>
      <c r="E59" s="356"/>
      <c r="F59" s="356"/>
      <c r="G59" s="356"/>
      <c r="H59" s="356"/>
      <c r="I59" s="356"/>
      <c r="J59" s="356"/>
      <c r="K59" s="231"/>
    </row>
    <row r="60" spans="2:11" s="1" customFormat="1" ht="15" customHeight="1">
      <c r="B60" s="230"/>
      <c r="C60" s="235"/>
      <c r="D60" s="356" t="s">
        <v>541</v>
      </c>
      <c r="E60" s="356"/>
      <c r="F60" s="356"/>
      <c r="G60" s="356"/>
      <c r="H60" s="356"/>
      <c r="I60" s="356"/>
      <c r="J60" s="356"/>
      <c r="K60" s="231"/>
    </row>
    <row r="61" spans="2:11" s="1" customFormat="1" ht="15" customHeight="1">
      <c r="B61" s="230"/>
      <c r="C61" s="235"/>
      <c r="D61" s="356" t="s">
        <v>542</v>
      </c>
      <c r="E61" s="356"/>
      <c r="F61" s="356"/>
      <c r="G61" s="356"/>
      <c r="H61" s="356"/>
      <c r="I61" s="356"/>
      <c r="J61" s="356"/>
      <c r="K61" s="231"/>
    </row>
    <row r="62" spans="2:11" s="1" customFormat="1" ht="15" customHeight="1">
      <c r="B62" s="230"/>
      <c r="C62" s="235"/>
      <c r="D62" s="358" t="s">
        <v>543</v>
      </c>
      <c r="E62" s="358"/>
      <c r="F62" s="358"/>
      <c r="G62" s="358"/>
      <c r="H62" s="358"/>
      <c r="I62" s="358"/>
      <c r="J62" s="358"/>
      <c r="K62" s="231"/>
    </row>
    <row r="63" spans="2:11" s="1" customFormat="1" ht="15" customHeight="1">
      <c r="B63" s="230"/>
      <c r="C63" s="235"/>
      <c r="D63" s="356" t="s">
        <v>544</v>
      </c>
      <c r="E63" s="356"/>
      <c r="F63" s="356"/>
      <c r="G63" s="356"/>
      <c r="H63" s="356"/>
      <c r="I63" s="356"/>
      <c r="J63" s="356"/>
      <c r="K63" s="231"/>
    </row>
    <row r="64" spans="2:11" s="1" customFormat="1" ht="12.75" customHeight="1">
      <c r="B64" s="230"/>
      <c r="C64" s="235"/>
      <c r="D64" s="235"/>
      <c r="E64" s="238"/>
      <c r="F64" s="235"/>
      <c r="G64" s="235"/>
      <c r="H64" s="235"/>
      <c r="I64" s="235"/>
      <c r="J64" s="235"/>
      <c r="K64" s="231"/>
    </row>
    <row r="65" spans="2:11" s="1" customFormat="1" ht="15" customHeight="1">
      <c r="B65" s="230"/>
      <c r="C65" s="235"/>
      <c r="D65" s="356" t="s">
        <v>545</v>
      </c>
      <c r="E65" s="356"/>
      <c r="F65" s="356"/>
      <c r="G65" s="356"/>
      <c r="H65" s="356"/>
      <c r="I65" s="356"/>
      <c r="J65" s="356"/>
      <c r="K65" s="231"/>
    </row>
    <row r="66" spans="2:11" s="1" customFormat="1" ht="15" customHeight="1">
      <c r="B66" s="230"/>
      <c r="C66" s="235"/>
      <c r="D66" s="358" t="s">
        <v>546</v>
      </c>
      <c r="E66" s="358"/>
      <c r="F66" s="358"/>
      <c r="G66" s="358"/>
      <c r="H66" s="358"/>
      <c r="I66" s="358"/>
      <c r="J66" s="358"/>
      <c r="K66" s="231"/>
    </row>
    <row r="67" spans="2:11" s="1" customFormat="1" ht="15" customHeight="1">
      <c r="B67" s="230"/>
      <c r="C67" s="235"/>
      <c r="D67" s="356" t="s">
        <v>547</v>
      </c>
      <c r="E67" s="356"/>
      <c r="F67" s="356"/>
      <c r="G67" s="356"/>
      <c r="H67" s="356"/>
      <c r="I67" s="356"/>
      <c r="J67" s="356"/>
      <c r="K67" s="231"/>
    </row>
    <row r="68" spans="2:11" s="1" customFormat="1" ht="15" customHeight="1">
      <c r="B68" s="230"/>
      <c r="C68" s="235"/>
      <c r="D68" s="356" t="s">
        <v>548</v>
      </c>
      <c r="E68" s="356"/>
      <c r="F68" s="356"/>
      <c r="G68" s="356"/>
      <c r="H68" s="356"/>
      <c r="I68" s="356"/>
      <c r="J68" s="356"/>
      <c r="K68" s="231"/>
    </row>
    <row r="69" spans="2:11" s="1" customFormat="1" ht="15" customHeight="1">
      <c r="B69" s="230"/>
      <c r="C69" s="235"/>
      <c r="D69" s="356" t="s">
        <v>549</v>
      </c>
      <c r="E69" s="356"/>
      <c r="F69" s="356"/>
      <c r="G69" s="356"/>
      <c r="H69" s="356"/>
      <c r="I69" s="356"/>
      <c r="J69" s="356"/>
      <c r="K69" s="231"/>
    </row>
    <row r="70" spans="2:11" s="1" customFormat="1" ht="15" customHeight="1">
      <c r="B70" s="230"/>
      <c r="C70" s="235"/>
      <c r="D70" s="356" t="s">
        <v>550</v>
      </c>
      <c r="E70" s="356"/>
      <c r="F70" s="356"/>
      <c r="G70" s="356"/>
      <c r="H70" s="356"/>
      <c r="I70" s="356"/>
      <c r="J70" s="356"/>
      <c r="K70" s="231"/>
    </row>
    <row r="71" spans="2:11" s="1" customFormat="1" ht="12.75" customHeight="1">
      <c r="B71" s="239"/>
      <c r="C71" s="240"/>
      <c r="D71" s="240"/>
      <c r="E71" s="240"/>
      <c r="F71" s="240"/>
      <c r="G71" s="240"/>
      <c r="H71" s="240"/>
      <c r="I71" s="240"/>
      <c r="J71" s="240"/>
      <c r="K71" s="241"/>
    </row>
    <row r="72" spans="2:11" s="1" customFormat="1" ht="18.75" customHeight="1">
      <c r="B72" s="242"/>
      <c r="C72" s="242"/>
      <c r="D72" s="242"/>
      <c r="E72" s="242"/>
      <c r="F72" s="242"/>
      <c r="G72" s="242"/>
      <c r="H72" s="242"/>
      <c r="I72" s="242"/>
      <c r="J72" s="242"/>
      <c r="K72" s="243"/>
    </row>
    <row r="73" spans="2:11" s="1" customFormat="1" ht="18.75" customHeight="1">
      <c r="B73" s="243"/>
      <c r="C73" s="243"/>
      <c r="D73" s="243"/>
      <c r="E73" s="243"/>
      <c r="F73" s="243"/>
      <c r="G73" s="243"/>
      <c r="H73" s="243"/>
      <c r="I73" s="243"/>
      <c r="J73" s="243"/>
      <c r="K73" s="243"/>
    </row>
    <row r="74" spans="2:11" s="1" customFormat="1" ht="7.5" customHeight="1">
      <c r="B74" s="244"/>
      <c r="C74" s="245"/>
      <c r="D74" s="245"/>
      <c r="E74" s="245"/>
      <c r="F74" s="245"/>
      <c r="G74" s="245"/>
      <c r="H74" s="245"/>
      <c r="I74" s="245"/>
      <c r="J74" s="245"/>
      <c r="K74" s="246"/>
    </row>
    <row r="75" spans="2:11" s="1" customFormat="1" ht="45" customHeight="1">
      <c r="B75" s="247"/>
      <c r="C75" s="351" t="s">
        <v>551</v>
      </c>
      <c r="D75" s="351"/>
      <c r="E75" s="351"/>
      <c r="F75" s="351"/>
      <c r="G75" s="351"/>
      <c r="H75" s="351"/>
      <c r="I75" s="351"/>
      <c r="J75" s="351"/>
      <c r="K75" s="248"/>
    </row>
    <row r="76" spans="2:11" s="1" customFormat="1" ht="17.25" customHeight="1">
      <c r="B76" s="247"/>
      <c r="C76" s="249" t="s">
        <v>552</v>
      </c>
      <c r="D76" s="249"/>
      <c r="E76" s="249"/>
      <c r="F76" s="249" t="s">
        <v>553</v>
      </c>
      <c r="G76" s="250"/>
      <c r="H76" s="249" t="s">
        <v>60</v>
      </c>
      <c r="I76" s="249" t="s">
        <v>63</v>
      </c>
      <c r="J76" s="249" t="s">
        <v>554</v>
      </c>
      <c r="K76" s="248"/>
    </row>
    <row r="77" spans="2:11" s="1" customFormat="1" ht="17.25" customHeight="1">
      <c r="B77" s="247"/>
      <c r="C77" s="251" t="s">
        <v>555</v>
      </c>
      <c r="D77" s="251"/>
      <c r="E77" s="251"/>
      <c r="F77" s="252" t="s">
        <v>556</v>
      </c>
      <c r="G77" s="253"/>
      <c r="H77" s="251"/>
      <c r="I77" s="251"/>
      <c r="J77" s="251" t="s">
        <v>557</v>
      </c>
      <c r="K77" s="248"/>
    </row>
    <row r="78" spans="2:11" s="1" customFormat="1" ht="5.25" customHeight="1">
      <c r="B78" s="247"/>
      <c r="C78" s="254"/>
      <c r="D78" s="254"/>
      <c r="E78" s="254"/>
      <c r="F78" s="254"/>
      <c r="G78" s="255"/>
      <c r="H78" s="254"/>
      <c r="I78" s="254"/>
      <c r="J78" s="254"/>
      <c r="K78" s="248"/>
    </row>
    <row r="79" spans="2:11" s="1" customFormat="1" ht="15" customHeight="1">
      <c r="B79" s="247"/>
      <c r="C79" s="236" t="s">
        <v>59</v>
      </c>
      <c r="D79" s="256"/>
      <c r="E79" s="256"/>
      <c r="F79" s="257" t="s">
        <v>558</v>
      </c>
      <c r="G79" s="258"/>
      <c r="H79" s="236" t="s">
        <v>559</v>
      </c>
      <c r="I79" s="236" t="s">
        <v>560</v>
      </c>
      <c r="J79" s="236">
        <v>20</v>
      </c>
      <c r="K79" s="248"/>
    </row>
    <row r="80" spans="2:11" s="1" customFormat="1" ht="15" customHeight="1">
      <c r="B80" s="247"/>
      <c r="C80" s="236" t="s">
        <v>561</v>
      </c>
      <c r="D80" s="236"/>
      <c r="E80" s="236"/>
      <c r="F80" s="257" t="s">
        <v>558</v>
      </c>
      <c r="G80" s="258"/>
      <c r="H80" s="236" t="s">
        <v>562</v>
      </c>
      <c r="I80" s="236" t="s">
        <v>560</v>
      </c>
      <c r="J80" s="236">
        <v>120</v>
      </c>
      <c r="K80" s="248"/>
    </row>
    <row r="81" spans="2:11" s="1" customFormat="1" ht="15" customHeight="1">
      <c r="B81" s="259"/>
      <c r="C81" s="236" t="s">
        <v>563</v>
      </c>
      <c r="D81" s="236"/>
      <c r="E81" s="236"/>
      <c r="F81" s="257" t="s">
        <v>564</v>
      </c>
      <c r="G81" s="258"/>
      <c r="H81" s="236" t="s">
        <v>565</v>
      </c>
      <c r="I81" s="236" t="s">
        <v>560</v>
      </c>
      <c r="J81" s="236">
        <v>50</v>
      </c>
      <c r="K81" s="248"/>
    </row>
    <row r="82" spans="2:11" s="1" customFormat="1" ht="15" customHeight="1">
      <c r="B82" s="259"/>
      <c r="C82" s="236" t="s">
        <v>566</v>
      </c>
      <c r="D82" s="236"/>
      <c r="E82" s="236"/>
      <c r="F82" s="257" t="s">
        <v>558</v>
      </c>
      <c r="G82" s="258"/>
      <c r="H82" s="236" t="s">
        <v>567</v>
      </c>
      <c r="I82" s="236" t="s">
        <v>568</v>
      </c>
      <c r="J82" s="236"/>
      <c r="K82" s="248"/>
    </row>
    <row r="83" spans="2:11" s="1" customFormat="1" ht="15" customHeight="1">
      <c r="B83" s="259"/>
      <c r="C83" s="260" t="s">
        <v>569</v>
      </c>
      <c r="D83" s="260"/>
      <c r="E83" s="260"/>
      <c r="F83" s="261" t="s">
        <v>564</v>
      </c>
      <c r="G83" s="260"/>
      <c r="H83" s="260" t="s">
        <v>570</v>
      </c>
      <c r="I83" s="260" t="s">
        <v>560</v>
      </c>
      <c r="J83" s="260">
        <v>15</v>
      </c>
      <c r="K83" s="248"/>
    </row>
    <row r="84" spans="2:11" s="1" customFormat="1" ht="15" customHeight="1">
      <c r="B84" s="259"/>
      <c r="C84" s="260" t="s">
        <v>571</v>
      </c>
      <c r="D84" s="260"/>
      <c r="E84" s="260"/>
      <c r="F84" s="261" t="s">
        <v>564</v>
      </c>
      <c r="G84" s="260"/>
      <c r="H84" s="260" t="s">
        <v>572</v>
      </c>
      <c r="I84" s="260" t="s">
        <v>560</v>
      </c>
      <c r="J84" s="260">
        <v>15</v>
      </c>
      <c r="K84" s="248"/>
    </row>
    <row r="85" spans="2:11" s="1" customFormat="1" ht="15" customHeight="1">
      <c r="B85" s="259"/>
      <c r="C85" s="260" t="s">
        <v>573</v>
      </c>
      <c r="D85" s="260"/>
      <c r="E85" s="260"/>
      <c r="F85" s="261" t="s">
        <v>564</v>
      </c>
      <c r="G85" s="260"/>
      <c r="H85" s="260" t="s">
        <v>574</v>
      </c>
      <c r="I85" s="260" t="s">
        <v>560</v>
      </c>
      <c r="J85" s="260">
        <v>20</v>
      </c>
      <c r="K85" s="248"/>
    </row>
    <row r="86" spans="2:11" s="1" customFormat="1" ht="15" customHeight="1">
      <c r="B86" s="259"/>
      <c r="C86" s="260" t="s">
        <v>575</v>
      </c>
      <c r="D86" s="260"/>
      <c r="E86" s="260"/>
      <c r="F86" s="261" t="s">
        <v>564</v>
      </c>
      <c r="G86" s="260"/>
      <c r="H86" s="260" t="s">
        <v>576</v>
      </c>
      <c r="I86" s="260" t="s">
        <v>560</v>
      </c>
      <c r="J86" s="260">
        <v>20</v>
      </c>
      <c r="K86" s="248"/>
    </row>
    <row r="87" spans="2:11" s="1" customFormat="1" ht="15" customHeight="1">
      <c r="B87" s="259"/>
      <c r="C87" s="236" t="s">
        <v>577</v>
      </c>
      <c r="D87" s="236"/>
      <c r="E87" s="236"/>
      <c r="F87" s="257" t="s">
        <v>564</v>
      </c>
      <c r="G87" s="258"/>
      <c r="H87" s="236" t="s">
        <v>578</v>
      </c>
      <c r="I87" s="236" t="s">
        <v>560</v>
      </c>
      <c r="J87" s="236">
        <v>50</v>
      </c>
      <c r="K87" s="248"/>
    </row>
    <row r="88" spans="2:11" s="1" customFormat="1" ht="15" customHeight="1">
      <c r="B88" s="259"/>
      <c r="C88" s="236" t="s">
        <v>579</v>
      </c>
      <c r="D88" s="236"/>
      <c r="E88" s="236"/>
      <c r="F88" s="257" t="s">
        <v>564</v>
      </c>
      <c r="G88" s="258"/>
      <c r="H88" s="236" t="s">
        <v>580</v>
      </c>
      <c r="I88" s="236" t="s">
        <v>560</v>
      </c>
      <c r="J88" s="236">
        <v>20</v>
      </c>
      <c r="K88" s="248"/>
    </row>
    <row r="89" spans="2:11" s="1" customFormat="1" ht="15" customHeight="1">
      <c r="B89" s="259"/>
      <c r="C89" s="236" t="s">
        <v>581</v>
      </c>
      <c r="D89" s="236"/>
      <c r="E89" s="236"/>
      <c r="F89" s="257" t="s">
        <v>564</v>
      </c>
      <c r="G89" s="258"/>
      <c r="H89" s="236" t="s">
        <v>582</v>
      </c>
      <c r="I89" s="236" t="s">
        <v>560</v>
      </c>
      <c r="J89" s="236">
        <v>20</v>
      </c>
      <c r="K89" s="248"/>
    </row>
    <row r="90" spans="2:11" s="1" customFormat="1" ht="15" customHeight="1">
      <c r="B90" s="259"/>
      <c r="C90" s="236" t="s">
        <v>583</v>
      </c>
      <c r="D90" s="236"/>
      <c r="E90" s="236"/>
      <c r="F90" s="257" t="s">
        <v>564</v>
      </c>
      <c r="G90" s="258"/>
      <c r="H90" s="236" t="s">
        <v>584</v>
      </c>
      <c r="I90" s="236" t="s">
        <v>560</v>
      </c>
      <c r="J90" s="236">
        <v>50</v>
      </c>
      <c r="K90" s="248"/>
    </row>
    <row r="91" spans="2:11" s="1" customFormat="1" ht="15" customHeight="1">
      <c r="B91" s="259"/>
      <c r="C91" s="236" t="s">
        <v>585</v>
      </c>
      <c r="D91" s="236"/>
      <c r="E91" s="236"/>
      <c r="F91" s="257" t="s">
        <v>564</v>
      </c>
      <c r="G91" s="258"/>
      <c r="H91" s="236" t="s">
        <v>585</v>
      </c>
      <c r="I91" s="236" t="s">
        <v>560</v>
      </c>
      <c r="J91" s="236">
        <v>50</v>
      </c>
      <c r="K91" s="248"/>
    </row>
    <row r="92" spans="2:11" s="1" customFormat="1" ht="15" customHeight="1">
      <c r="B92" s="259"/>
      <c r="C92" s="236" t="s">
        <v>586</v>
      </c>
      <c r="D92" s="236"/>
      <c r="E92" s="236"/>
      <c r="F92" s="257" t="s">
        <v>564</v>
      </c>
      <c r="G92" s="258"/>
      <c r="H92" s="236" t="s">
        <v>587</v>
      </c>
      <c r="I92" s="236" t="s">
        <v>560</v>
      </c>
      <c r="J92" s="236">
        <v>255</v>
      </c>
      <c r="K92" s="248"/>
    </row>
    <row r="93" spans="2:11" s="1" customFormat="1" ht="15" customHeight="1">
      <c r="B93" s="259"/>
      <c r="C93" s="236" t="s">
        <v>588</v>
      </c>
      <c r="D93" s="236"/>
      <c r="E93" s="236"/>
      <c r="F93" s="257" t="s">
        <v>558</v>
      </c>
      <c r="G93" s="258"/>
      <c r="H93" s="236" t="s">
        <v>589</v>
      </c>
      <c r="I93" s="236" t="s">
        <v>590</v>
      </c>
      <c r="J93" s="236"/>
      <c r="K93" s="248"/>
    </row>
    <row r="94" spans="2:11" s="1" customFormat="1" ht="15" customHeight="1">
      <c r="B94" s="259"/>
      <c r="C94" s="236" t="s">
        <v>591</v>
      </c>
      <c r="D94" s="236"/>
      <c r="E94" s="236"/>
      <c r="F94" s="257" t="s">
        <v>558</v>
      </c>
      <c r="G94" s="258"/>
      <c r="H94" s="236" t="s">
        <v>592</v>
      </c>
      <c r="I94" s="236" t="s">
        <v>593</v>
      </c>
      <c r="J94" s="236"/>
      <c r="K94" s="248"/>
    </row>
    <row r="95" spans="2:11" s="1" customFormat="1" ht="15" customHeight="1">
      <c r="B95" s="259"/>
      <c r="C95" s="236" t="s">
        <v>594</v>
      </c>
      <c r="D95" s="236"/>
      <c r="E95" s="236"/>
      <c r="F95" s="257" t="s">
        <v>558</v>
      </c>
      <c r="G95" s="258"/>
      <c r="H95" s="236" t="s">
        <v>594</v>
      </c>
      <c r="I95" s="236" t="s">
        <v>593</v>
      </c>
      <c r="J95" s="236"/>
      <c r="K95" s="248"/>
    </row>
    <row r="96" spans="2:11" s="1" customFormat="1" ht="15" customHeight="1">
      <c r="B96" s="259"/>
      <c r="C96" s="236" t="s">
        <v>44</v>
      </c>
      <c r="D96" s="236"/>
      <c r="E96" s="236"/>
      <c r="F96" s="257" t="s">
        <v>558</v>
      </c>
      <c r="G96" s="258"/>
      <c r="H96" s="236" t="s">
        <v>595</v>
      </c>
      <c r="I96" s="236" t="s">
        <v>593</v>
      </c>
      <c r="J96" s="236"/>
      <c r="K96" s="248"/>
    </row>
    <row r="97" spans="2:11" s="1" customFormat="1" ht="15" customHeight="1">
      <c r="B97" s="259"/>
      <c r="C97" s="236" t="s">
        <v>54</v>
      </c>
      <c r="D97" s="236"/>
      <c r="E97" s="236"/>
      <c r="F97" s="257" t="s">
        <v>558</v>
      </c>
      <c r="G97" s="258"/>
      <c r="H97" s="236" t="s">
        <v>596</v>
      </c>
      <c r="I97" s="236" t="s">
        <v>593</v>
      </c>
      <c r="J97" s="236"/>
      <c r="K97" s="248"/>
    </row>
    <row r="98" spans="2:11" s="1" customFormat="1" ht="15" customHeight="1">
      <c r="B98" s="262"/>
      <c r="C98" s="263"/>
      <c r="D98" s="263"/>
      <c r="E98" s="263"/>
      <c r="F98" s="263"/>
      <c r="G98" s="263"/>
      <c r="H98" s="263"/>
      <c r="I98" s="263"/>
      <c r="J98" s="263"/>
      <c r="K98" s="264"/>
    </row>
    <row r="99" spans="2:11" s="1" customFormat="1" ht="18.75" customHeight="1">
      <c r="B99" s="265"/>
      <c r="C99" s="266"/>
      <c r="D99" s="266"/>
      <c r="E99" s="266"/>
      <c r="F99" s="266"/>
      <c r="G99" s="266"/>
      <c r="H99" s="266"/>
      <c r="I99" s="266"/>
      <c r="J99" s="266"/>
      <c r="K99" s="265"/>
    </row>
    <row r="100" spans="2:11" s="1" customFormat="1" ht="18.75" customHeight="1">
      <c r="B100" s="243"/>
      <c r="C100" s="243"/>
      <c r="D100" s="243"/>
      <c r="E100" s="243"/>
      <c r="F100" s="243"/>
      <c r="G100" s="243"/>
      <c r="H100" s="243"/>
      <c r="I100" s="243"/>
      <c r="J100" s="243"/>
      <c r="K100" s="243"/>
    </row>
    <row r="101" spans="2:11" s="1" customFormat="1" ht="7.5" customHeight="1">
      <c r="B101" s="244"/>
      <c r="C101" s="245"/>
      <c r="D101" s="245"/>
      <c r="E101" s="245"/>
      <c r="F101" s="245"/>
      <c r="G101" s="245"/>
      <c r="H101" s="245"/>
      <c r="I101" s="245"/>
      <c r="J101" s="245"/>
      <c r="K101" s="246"/>
    </row>
    <row r="102" spans="2:11" s="1" customFormat="1" ht="45" customHeight="1">
      <c r="B102" s="247"/>
      <c r="C102" s="351" t="s">
        <v>597</v>
      </c>
      <c r="D102" s="351"/>
      <c r="E102" s="351"/>
      <c r="F102" s="351"/>
      <c r="G102" s="351"/>
      <c r="H102" s="351"/>
      <c r="I102" s="351"/>
      <c r="J102" s="351"/>
      <c r="K102" s="248"/>
    </row>
    <row r="103" spans="2:11" s="1" customFormat="1" ht="17.25" customHeight="1">
      <c r="B103" s="247"/>
      <c r="C103" s="249" t="s">
        <v>552</v>
      </c>
      <c r="D103" s="249"/>
      <c r="E103" s="249"/>
      <c r="F103" s="249" t="s">
        <v>553</v>
      </c>
      <c r="G103" s="250"/>
      <c r="H103" s="249" t="s">
        <v>60</v>
      </c>
      <c r="I103" s="249" t="s">
        <v>63</v>
      </c>
      <c r="J103" s="249" t="s">
        <v>554</v>
      </c>
      <c r="K103" s="248"/>
    </row>
    <row r="104" spans="2:11" s="1" customFormat="1" ht="17.25" customHeight="1">
      <c r="B104" s="247"/>
      <c r="C104" s="251" t="s">
        <v>555</v>
      </c>
      <c r="D104" s="251"/>
      <c r="E104" s="251"/>
      <c r="F104" s="252" t="s">
        <v>556</v>
      </c>
      <c r="G104" s="253"/>
      <c r="H104" s="251"/>
      <c r="I104" s="251"/>
      <c r="J104" s="251" t="s">
        <v>557</v>
      </c>
      <c r="K104" s="248"/>
    </row>
    <row r="105" spans="2:11" s="1" customFormat="1" ht="5.25" customHeight="1">
      <c r="B105" s="247"/>
      <c r="C105" s="249"/>
      <c r="D105" s="249"/>
      <c r="E105" s="249"/>
      <c r="F105" s="249"/>
      <c r="G105" s="267"/>
      <c r="H105" s="249"/>
      <c r="I105" s="249"/>
      <c r="J105" s="249"/>
      <c r="K105" s="248"/>
    </row>
    <row r="106" spans="2:11" s="1" customFormat="1" ht="15" customHeight="1">
      <c r="B106" s="247"/>
      <c r="C106" s="236" t="s">
        <v>59</v>
      </c>
      <c r="D106" s="256"/>
      <c r="E106" s="256"/>
      <c r="F106" s="257" t="s">
        <v>558</v>
      </c>
      <c r="G106" s="236"/>
      <c r="H106" s="236" t="s">
        <v>598</v>
      </c>
      <c r="I106" s="236" t="s">
        <v>560</v>
      </c>
      <c r="J106" s="236">
        <v>20</v>
      </c>
      <c r="K106" s="248"/>
    </row>
    <row r="107" spans="2:11" s="1" customFormat="1" ht="15" customHeight="1">
      <c r="B107" s="247"/>
      <c r="C107" s="236" t="s">
        <v>561</v>
      </c>
      <c r="D107" s="236"/>
      <c r="E107" s="236"/>
      <c r="F107" s="257" t="s">
        <v>558</v>
      </c>
      <c r="G107" s="236"/>
      <c r="H107" s="236" t="s">
        <v>598</v>
      </c>
      <c r="I107" s="236" t="s">
        <v>560</v>
      </c>
      <c r="J107" s="236">
        <v>120</v>
      </c>
      <c r="K107" s="248"/>
    </row>
    <row r="108" spans="2:11" s="1" customFormat="1" ht="15" customHeight="1">
      <c r="B108" s="259"/>
      <c r="C108" s="236" t="s">
        <v>563</v>
      </c>
      <c r="D108" s="236"/>
      <c r="E108" s="236"/>
      <c r="F108" s="257" t="s">
        <v>564</v>
      </c>
      <c r="G108" s="236"/>
      <c r="H108" s="236" t="s">
        <v>598</v>
      </c>
      <c r="I108" s="236" t="s">
        <v>560</v>
      </c>
      <c r="J108" s="236">
        <v>50</v>
      </c>
      <c r="K108" s="248"/>
    </row>
    <row r="109" spans="2:11" s="1" customFormat="1" ht="15" customHeight="1">
      <c r="B109" s="259"/>
      <c r="C109" s="236" t="s">
        <v>566</v>
      </c>
      <c r="D109" s="236"/>
      <c r="E109" s="236"/>
      <c r="F109" s="257" t="s">
        <v>558</v>
      </c>
      <c r="G109" s="236"/>
      <c r="H109" s="236" t="s">
        <v>598</v>
      </c>
      <c r="I109" s="236" t="s">
        <v>568</v>
      </c>
      <c r="J109" s="236"/>
      <c r="K109" s="248"/>
    </row>
    <row r="110" spans="2:11" s="1" customFormat="1" ht="15" customHeight="1">
      <c r="B110" s="259"/>
      <c r="C110" s="236" t="s">
        <v>577</v>
      </c>
      <c r="D110" s="236"/>
      <c r="E110" s="236"/>
      <c r="F110" s="257" t="s">
        <v>564</v>
      </c>
      <c r="G110" s="236"/>
      <c r="H110" s="236" t="s">
        <v>598</v>
      </c>
      <c r="I110" s="236" t="s">
        <v>560</v>
      </c>
      <c r="J110" s="236">
        <v>50</v>
      </c>
      <c r="K110" s="248"/>
    </row>
    <row r="111" spans="2:11" s="1" customFormat="1" ht="15" customHeight="1">
      <c r="B111" s="259"/>
      <c r="C111" s="236" t="s">
        <v>585</v>
      </c>
      <c r="D111" s="236"/>
      <c r="E111" s="236"/>
      <c r="F111" s="257" t="s">
        <v>564</v>
      </c>
      <c r="G111" s="236"/>
      <c r="H111" s="236" t="s">
        <v>598</v>
      </c>
      <c r="I111" s="236" t="s">
        <v>560</v>
      </c>
      <c r="J111" s="236">
        <v>50</v>
      </c>
      <c r="K111" s="248"/>
    </row>
    <row r="112" spans="2:11" s="1" customFormat="1" ht="15" customHeight="1">
      <c r="B112" s="259"/>
      <c r="C112" s="236" t="s">
        <v>583</v>
      </c>
      <c r="D112" s="236"/>
      <c r="E112" s="236"/>
      <c r="F112" s="257" t="s">
        <v>564</v>
      </c>
      <c r="G112" s="236"/>
      <c r="H112" s="236" t="s">
        <v>598</v>
      </c>
      <c r="I112" s="236" t="s">
        <v>560</v>
      </c>
      <c r="J112" s="236">
        <v>50</v>
      </c>
      <c r="K112" s="248"/>
    </row>
    <row r="113" spans="2:11" s="1" customFormat="1" ht="15" customHeight="1">
      <c r="B113" s="259"/>
      <c r="C113" s="236" t="s">
        <v>59</v>
      </c>
      <c r="D113" s="236"/>
      <c r="E113" s="236"/>
      <c r="F113" s="257" t="s">
        <v>558</v>
      </c>
      <c r="G113" s="236"/>
      <c r="H113" s="236" t="s">
        <v>599</v>
      </c>
      <c r="I113" s="236" t="s">
        <v>560</v>
      </c>
      <c r="J113" s="236">
        <v>20</v>
      </c>
      <c r="K113" s="248"/>
    </row>
    <row r="114" spans="2:11" s="1" customFormat="1" ht="15" customHeight="1">
      <c r="B114" s="259"/>
      <c r="C114" s="236" t="s">
        <v>600</v>
      </c>
      <c r="D114" s="236"/>
      <c r="E114" s="236"/>
      <c r="F114" s="257" t="s">
        <v>558</v>
      </c>
      <c r="G114" s="236"/>
      <c r="H114" s="236" t="s">
        <v>601</v>
      </c>
      <c r="I114" s="236" t="s">
        <v>560</v>
      </c>
      <c r="J114" s="236">
        <v>120</v>
      </c>
      <c r="K114" s="248"/>
    </row>
    <row r="115" spans="2:11" s="1" customFormat="1" ht="15" customHeight="1">
      <c r="B115" s="259"/>
      <c r="C115" s="236" t="s">
        <v>44</v>
      </c>
      <c r="D115" s="236"/>
      <c r="E115" s="236"/>
      <c r="F115" s="257" t="s">
        <v>558</v>
      </c>
      <c r="G115" s="236"/>
      <c r="H115" s="236" t="s">
        <v>602</v>
      </c>
      <c r="I115" s="236" t="s">
        <v>593</v>
      </c>
      <c r="J115" s="236"/>
      <c r="K115" s="248"/>
    </row>
    <row r="116" spans="2:11" s="1" customFormat="1" ht="15" customHeight="1">
      <c r="B116" s="259"/>
      <c r="C116" s="236" t="s">
        <v>54</v>
      </c>
      <c r="D116" s="236"/>
      <c r="E116" s="236"/>
      <c r="F116" s="257" t="s">
        <v>558</v>
      </c>
      <c r="G116" s="236"/>
      <c r="H116" s="236" t="s">
        <v>603</v>
      </c>
      <c r="I116" s="236" t="s">
        <v>593</v>
      </c>
      <c r="J116" s="236"/>
      <c r="K116" s="248"/>
    </row>
    <row r="117" spans="2:11" s="1" customFormat="1" ht="15" customHeight="1">
      <c r="B117" s="259"/>
      <c r="C117" s="236" t="s">
        <v>63</v>
      </c>
      <c r="D117" s="236"/>
      <c r="E117" s="236"/>
      <c r="F117" s="257" t="s">
        <v>558</v>
      </c>
      <c r="G117" s="236"/>
      <c r="H117" s="236" t="s">
        <v>604</v>
      </c>
      <c r="I117" s="236" t="s">
        <v>605</v>
      </c>
      <c r="J117" s="236"/>
      <c r="K117" s="248"/>
    </row>
    <row r="118" spans="2:11" s="1" customFormat="1" ht="15" customHeight="1">
      <c r="B118" s="262"/>
      <c r="C118" s="268"/>
      <c r="D118" s="268"/>
      <c r="E118" s="268"/>
      <c r="F118" s="268"/>
      <c r="G118" s="268"/>
      <c r="H118" s="268"/>
      <c r="I118" s="268"/>
      <c r="J118" s="268"/>
      <c r="K118" s="264"/>
    </row>
    <row r="119" spans="2:11" s="1" customFormat="1" ht="18.75" customHeight="1">
      <c r="B119" s="269"/>
      <c r="C119" s="270"/>
      <c r="D119" s="270"/>
      <c r="E119" s="270"/>
      <c r="F119" s="271"/>
      <c r="G119" s="270"/>
      <c r="H119" s="270"/>
      <c r="I119" s="270"/>
      <c r="J119" s="270"/>
      <c r="K119" s="269"/>
    </row>
    <row r="120" spans="2:11" s="1" customFormat="1" ht="18.75" customHeight="1">
      <c r="B120" s="243"/>
      <c r="C120" s="243"/>
      <c r="D120" s="243"/>
      <c r="E120" s="243"/>
      <c r="F120" s="243"/>
      <c r="G120" s="243"/>
      <c r="H120" s="243"/>
      <c r="I120" s="243"/>
      <c r="J120" s="243"/>
      <c r="K120" s="243"/>
    </row>
    <row r="121" spans="2:11" s="1" customFormat="1" ht="7.5" customHeight="1">
      <c r="B121" s="272"/>
      <c r="C121" s="273"/>
      <c r="D121" s="273"/>
      <c r="E121" s="273"/>
      <c r="F121" s="273"/>
      <c r="G121" s="273"/>
      <c r="H121" s="273"/>
      <c r="I121" s="273"/>
      <c r="J121" s="273"/>
      <c r="K121" s="274"/>
    </row>
    <row r="122" spans="2:11" s="1" customFormat="1" ht="45" customHeight="1">
      <c r="B122" s="275"/>
      <c r="C122" s="352" t="s">
        <v>606</v>
      </c>
      <c r="D122" s="352"/>
      <c r="E122" s="352"/>
      <c r="F122" s="352"/>
      <c r="G122" s="352"/>
      <c r="H122" s="352"/>
      <c r="I122" s="352"/>
      <c r="J122" s="352"/>
      <c r="K122" s="276"/>
    </row>
    <row r="123" spans="2:11" s="1" customFormat="1" ht="17.25" customHeight="1">
      <c r="B123" s="277"/>
      <c r="C123" s="249" t="s">
        <v>552</v>
      </c>
      <c r="D123" s="249"/>
      <c r="E123" s="249"/>
      <c r="F123" s="249" t="s">
        <v>553</v>
      </c>
      <c r="G123" s="250"/>
      <c r="H123" s="249" t="s">
        <v>60</v>
      </c>
      <c r="I123" s="249" t="s">
        <v>63</v>
      </c>
      <c r="J123" s="249" t="s">
        <v>554</v>
      </c>
      <c r="K123" s="278"/>
    </row>
    <row r="124" spans="2:11" s="1" customFormat="1" ht="17.25" customHeight="1">
      <c r="B124" s="277"/>
      <c r="C124" s="251" t="s">
        <v>555</v>
      </c>
      <c r="D124" s="251"/>
      <c r="E124" s="251"/>
      <c r="F124" s="252" t="s">
        <v>556</v>
      </c>
      <c r="G124" s="253"/>
      <c r="H124" s="251"/>
      <c r="I124" s="251"/>
      <c r="J124" s="251" t="s">
        <v>557</v>
      </c>
      <c r="K124" s="278"/>
    </row>
    <row r="125" spans="2:11" s="1" customFormat="1" ht="5.25" customHeight="1">
      <c r="B125" s="279"/>
      <c r="C125" s="254"/>
      <c r="D125" s="254"/>
      <c r="E125" s="254"/>
      <c r="F125" s="254"/>
      <c r="G125" s="280"/>
      <c r="H125" s="254"/>
      <c r="I125" s="254"/>
      <c r="J125" s="254"/>
      <c r="K125" s="281"/>
    </row>
    <row r="126" spans="2:11" s="1" customFormat="1" ht="15" customHeight="1">
      <c r="B126" s="279"/>
      <c r="C126" s="236" t="s">
        <v>561</v>
      </c>
      <c r="D126" s="256"/>
      <c r="E126" s="256"/>
      <c r="F126" s="257" t="s">
        <v>558</v>
      </c>
      <c r="G126" s="236"/>
      <c r="H126" s="236" t="s">
        <v>598</v>
      </c>
      <c r="I126" s="236" t="s">
        <v>560</v>
      </c>
      <c r="J126" s="236">
        <v>120</v>
      </c>
      <c r="K126" s="282"/>
    </row>
    <row r="127" spans="2:11" s="1" customFormat="1" ht="15" customHeight="1">
      <c r="B127" s="279"/>
      <c r="C127" s="236" t="s">
        <v>607</v>
      </c>
      <c r="D127" s="236"/>
      <c r="E127" s="236"/>
      <c r="F127" s="257" t="s">
        <v>558</v>
      </c>
      <c r="G127" s="236"/>
      <c r="H127" s="236" t="s">
        <v>608</v>
      </c>
      <c r="I127" s="236" t="s">
        <v>560</v>
      </c>
      <c r="J127" s="236" t="s">
        <v>609</v>
      </c>
      <c r="K127" s="282"/>
    </row>
    <row r="128" spans="2:11" s="1" customFormat="1" ht="15" customHeight="1">
      <c r="B128" s="279"/>
      <c r="C128" s="236" t="s">
        <v>506</v>
      </c>
      <c r="D128" s="236"/>
      <c r="E128" s="236"/>
      <c r="F128" s="257" t="s">
        <v>558</v>
      </c>
      <c r="G128" s="236"/>
      <c r="H128" s="236" t="s">
        <v>610</v>
      </c>
      <c r="I128" s="236" t="s">
        <v>560</v>
      </c>
      <c r="J128" s="236" t="s">
        <v>609</v>
      </c>
      <c r="K128" s="282"/>
    </row>
    <row r="129" spans="2:11" s="1" customFormat="1" ht="15" customHeight="1">
      <c r="B129" s="279"/>
      <c r="C129" s="236" t="s">
        <v>569</v>
      </c>
      <c r="D129" s="236"/>
      <c r="E129" s="236"/>
      <c r="F129" s="257" t="s">
        <v>564</v>
      </c>
      <c r="G129" s="236"/>
      <c r="H129" s="236" t="s">
        <v>570</v>
      </c>
      <c r="I129" s="236" t="s">
        <v>560</v>
      </c>
      <c r="J129" s="236">
        <v>15</v>
      </c>
      <c r="K129" s="282"/>
    </row>
    <row r="130" spans="2:11" s="1" customFormat="1" ht="15" customHeight="1">
      <c r="B130" s="279"/>
      <c r="C130" s="260" t="s">
        <v>571</v>
      </c>
      <c r="D130" s="260"/>
      <c r="E130" s="260"/>
      <c r="F130" s="261" t="s">
        <v>564</v>
      </c>
      <c r="G130" s="260"/>
      <c r="H130" s="260" t="s">
        <v>572</v>
      </c>
      <c r="I130" s="260" t="s">
        <v>560</v>
      </c>
      <c r="J130" s="260">
        <v>15</v>
      </c>
      <c r="K130" s="282"/>
    </row>
    <row r="131" spans="2:11" s="1" customFormat="1" ht="15" customHeight="1">
      <c r="B131" s="279"/>
      <c r="C131" s="260" t="s">
        <v>573</v>
      </c>
      <c r="D131" s="260"/>
      <c r="E131" s="260"/>
      <c r="F131" s="261" t="s">
        <v>564</v>
      </c>
      <c r="G131" s="260"/>
      <c r="H131" s="260" t="s">
        <v>574</v>
      </c>
      <c r="I131" s="260" t="s">
        <v>560</v>
      </c>
      <c r="J131" s="260">
        <v>20</v>
      </c>
      <c r="K131" s="282"/>
    </row>
    <row r="132" spans="2:11" s="1" customFormat="1" ht="15" customHeight="1">
      <c r="B132" s="279"/>
      <c r="C132" s="260" t="s">
        <v>575</v>
      </c>
      <c r="D132" s="260"/>
      <c r="E132" s="260"/>
      <c r="F132" s="261" t="s">
        <v>564</v>
      </c>
      <c r="G132" s="260"/>
      <c r="H132" s="260" t="s">
        <v>576</v>
      </c>
      <c r="I132" s="260" t="s">
        <v>560</v>
      </c>
      <c r="J132" s="260">
        <v>20</v>
      </c>
      <c r="K132" s="282"/>
    </row>
    <row r="133" spans="2:11" s="1" customFormat="1" ht="15" customHeight="1">
      <c r="B133" s="279"/>
      <c r="C133" s="236" t="s">
        <v>563</v>
      </c>
      <c r="D133" s="236"/>
      <c r="E133" s="236"/>
      <c r="F133" s="257" t="s">
        <v>564</v>
      </c>
      <c r="G133" s="236"/>
      <c r="H133" s="236" t="s">
        <v>598</v>
      </c>
      <c r="I133" s="236" t="s">
        <v>560</v>
      </c>
      <c r="J133" s="236">
        <v>50</v>
      </c>
      <c r="K133" s="282"/>
    </row>
    <row r="134" spans="2:11" s="1" customFormat="1" ht="15" customHeight="1">
      <c r="B134" s="279"/>
      <c r="C134" s="236" t="s">
        <v>577</v>
      </c>
      <c r="D134" s="236"/>
      <c r="E134" s="236"/>
      <c r="F134" s="257" t="s">
        <v>564</v>
      </c>
      <c r="G134" s="236"/>
      <c r="H134" s="236" t="s">
        <v>598</v>
      </c>
      <c r="I134" s="236" t="s">
        <v>560</v>
      </c>
      <c r="J134" s="236">
        <v>50</v>
      </c>
      <c r="K134" s="282"/>
    </row>
    <row r="135" spans="2:11" s="1" customFormat="1" ht="15" customHeight="1">
      <c r="B135" s="279"/>
      <c r="C135" s="236" t="s">
        <v>583</v>
      </c>
      <c r="D135" s="236"/>
      <c r="E135" s="236"/>
      <c r="F135" s="257" t="s">
        <v>564</v>
      </c>
      <c r="G135" s="236"/>
      <c r="H135" s="236" t="s">
        <v>598</v>
      </c>
      <c r="I135" s="236" t="s">
        <v>560</v>
      </c>
      <c r="J135" s="236">
        <v>50</v>
      </c>
      <c r="K135" s="282"/>
    </row>
    <row r="136" spans="2:11" s="1" customFormat="1" ht="15" customHeight="1">
      <c r="B136" s="279"/>
      <c r="C136" s="236" t="s">
        <v>585</v>
      </c>
      <c r="D136" s="236"/>
      <c r="E136" s="236"/>
      <c r="F136" s="257" t="s">
        <v>564</v>
      </c>
      <c r="G136" s="236"/>
      <c r="H136" s="236" t="s">
        <v>598</v>
      </c>
      <c r="I136" s="236" t="s">
        <v>560</v>
      </c>
      <c r="J136" s="236">
        <v>50</v>
      </c>
      <c r="K136" s="282"/>
    </row>
    <row r="137" spans="2:11" s="1" customFormat="1" ht="15" customHeight="1">
      <c r="B137" s="279"/>
      <c r="C137" s="236" t="s">
        <v>586</v>
      </c>
      <c r="D137" s="236"/>
      <c r="E137" s="236"/>
      <c r="F137" s="257" t="s">
        <v>564</v>
      </c>
      <c r="G137" s="236"/>
      <c r="H137" s="236" t="s">
        <v>611</v>
      </c>
      <c r="I137" s="236" t="s">
        <v>560</v>
      </c>
      <c r="J137" s="236">
        <v>255</v>
      </c>
      <c r="K137" s="282"/>
    </row>
    <row r="138" spans="2:11" s="1" customFormat="1" ht="15" customHeight="1">
      <c r="B138" s="279"/>
      <c r="C138" s="236" t="s">
        <v>588</v>
      </c>
      <c r="D138" s="236"/>
      <c r="E138" s="236"/>
      <c r="F138" s="257" t="s">
        <v>558</v>
      </c>
      <c r="G138" s="236"/>
      <c r="H138" s="236" t="s">
        <v>612</v>
      </c>
      <c r="I138" s="236" t="s">
        <v>590</v>
      </c>
      <c r="J138" s="236"/>
      <c r="K138" s="282"/>
    </row>
    <row r="139" spans="2:11" s="1" customFormat="1" ht="15" customHeight="1">
      <c r="B139" s="279"/>
      <c r="C139" s="236" t="s">
        <v>591</v>
      </c>
      <c r="D139" s="236"/>
      <c r="E139" s="236"/>
      <c r="F139" s="257" t="s">
        <v>558</v>
      </c>
      <c r="G139" s="236"/>
      <c r="H139" s="236" t="s">
        <v>613</v>
      </c>
      <c r="I139" s="236" t="s">
        <v>593</v>
      </c>
      <c r="J139" s="236"/>
      <c r="K139" s="282"/>
    </row>
    <row r="140" spans="2:11" s="1" customFormat="1" ht="15" customHeight="1">
      <c r="B140" s="279"/>
      <c r="C140" s="236" t="s">
        <v>594</v>
      </c>
      <c r="D140" s="236"/>
      <c r="E140" s="236"/>
      <c r="F140" s="257" t="s">
        <v>558</v>
      </c>
      <c r="G140" s="236"/>
      <c r="H140" s="236" t="s">
        <v>594</v>
      </c>
      <c r="I140" s="236" t="s">
        <v>593</v>
      </c>
      <c r="J140" s="236"/>
      <c r="K140" s="282"/>
    </row>
    <row r="141" spans="2:11" s="1" customFormat="1" ht="15" customHeight="1">
      <c r="B141" s="279"/>
      <c r="C141" s="236" t="s">
        <v>44</v>
      </c>
      <c r="D141" s="236"/>
      <c r="E141" s="236"/>
      <c r="F141" s="257" t="s">
        <v>558</v>
      </c>
      <c r="G141" s="236"/>
      <c r="H141" s="236" t="s">
        <v>614</v>
      </c>
      <c r="I141" s="236" t="s">
        <v>593</v>
      </c>
      <c r="J141" s="236"/>
      <c r="K141" s="282"/>
    </row>
    <row r="142" spans="2:11" s="1" customFormat="1" ht="15" customHeight="1">
      <c r="B142" s="279"/>
      <c r="C142" s="236" t="s">
        <v>615</v>
      </c>
      <c r="D142" s="236"/>
      <c r="E142" s="236"/>
      <c r="F142" s="257" t="s">
        <v>558</v>
      </c>
      <c r="G142" s="236"/>
      <c r="H142" s="236" t="s">
        <v>616</v>
      </c>
      <c r="I142" s="236" t="s">
        <v>593</v>
      </c>
      <c r="J142" s="236"/>
      <c r="K142" s="282"/>
    </row>
    <row r="143" spans="2:11" s="1" customFormat="1" ht="15" customHeight="1">
      <c r="B143" s="283"/>
      <c r="C143" s="284"/>
      <c r="D143" s="284"/>
      <c r="E143" s="284"/>
      <c r="F143" s="284"/>
      <c r="G143" s="284"/>
      <c r="H143" s="284"/>
      <c r="I143" s="284"/>
      <c r="J143" s="284"/>
      <c r="K143" s="285"/>
    </row>
    <row r="144" spans="2:11" s="1" customFormat="1" ht="18.75" customHeight="1">
      <c r="B144" s="270"/>
      <c r="C144" s="270"/>
      <c r="D144" s="270"/>
      <c r="E144" s="270"/>
      <c r="F144" s="271"/>
      <c r="G144" s="270"/>
      <c r="H144" s="270"/>
      <c r="I144" s="270"/>
      <c r="J144" s="270"/>
      <c r="K144" s="270"/>
    </row>
    <row r="145" spans="2:11" s="1" customFormat="1" ht="18.75" customHeight="1">
      <c r="B145" s="243"/>
      <c r="C145" s="243"/>
      <c r="D145" s="243"/>
      <c r="E145" s="243"/>
      <c r="F145" s="243"/>
      <c r="G145" s="243"/>
      <c r="H145" s="243"/>
      <c r="I145" s="243"/>
      <c r="J145" s="243"/>
      <c r="K145" s="243"/>
    </row>
    <row r="146" spans="2:11" s="1" customFormat="1" ht="7.5" customHeight="1">
      <c r="B146" s="244"/>
      <c r="C146" s="245"/>
      <c r="D146" s="245"/>
      <c r="E146" s="245"/>
      <c r="F146" s="245"/>
      <c r="G146" s="245"/>
      <c r="H146" s="245"/>
      <c r="I146" s="245"/>
      <c r="J146" s="245"/>
      <c r="K146" s="246"/>
    </row>
    <row r="147" spans="2:11" s="1" customFormat="1" ht="45" customHeight="1">
      <c r="B147" s="247"/>
      <c r="C147" s="351" t="s">
        <v>617</v>
      </c>
      <c r="D147" s="351"/>
      <c r="E147" s="351"/>
      <c r="F147" s="351"/>
      <c r="G147" s="351"/>
      <c r="H147" s="351"/>
      <c r="I147" s="351"/>
      <c r="J147" s="351"/>
      <c r="K147" s="248"/>
    </row>
    <row r="148" spans="2:11" s="1" customFormat="1" ht="17.25" customHeight="1">
      <c r="B148" s="247"/>
      <c r="C148" s="249" t="s">
        <v>552</v>
      </c>
      <c r="D148" s="249"/>
      <c r="E148" s="249"/>
      <c r="F148" s="249" t="s">
        <v>553</v>
      </c>
      <c r="G148" s="250"/>
      <c r="H148" s="249" t="s">
        <v>60</v>
      </c>
      <c r="I148" s="249" t="s">
        <v>63</v>
      </c>
      <c r="J148" s="249" t="s">
        <v>554</v>
      </c>
      <c r="K148" s="248"/>
    </row>
    <row r="149" spans="2:11" s="1" customFormat="1" ht="17.25" customHeight="1">
      <c r="B149" s="247"/>
      <c r="C149" s="251" t="s">
        <v>555</v>
      </c>
      <c r="D149" s="251"/>
      <c r="E149" s="251"/>
      <c r="F149" s="252" t="s">
        <v>556</v>
      </c>
      <c r="G149" s="253"/>
      <c r="H149" s="251"/>
      <c r="I149" s="251"/>
      <c r="J149" s="251" t="s">
        <v>557</v>
      </c>
      <c r="K149" s="248"/>
    </row>
    <row r="150" spans="2:11" s="1" customFormat="1" ht="5.25" customHeight="1">
      <c r="B150" s="259"/>
      <c r="C150" s="254"/>
      <c r="D150" s="254"/>
      <c r="E150" s="254"/>
      <c r="F150" s="254"/>
      <c r="G150" s="255"/>
      <c r="H150" s="254"/>
      <c r="I150" s="254"/>
      <c r="J150" s="254"/>
      <c r="K150" s="282"/>
    </row>
    <row r="151" spans="2:11" s="1" customFormat="1" ht="15" customHeight="1">
      <c r="B151" s="259"/>
      <c r="C151" s="286" t="s">
        <v>561</v>
      </c>
      <c r="D151" s="236"/>
      <c r="E151" s="236"/>
      <c r="F151" s="287" t="s">
        <v>558</v>
      </c>
      <c r="G151" s="236"/>
      <c r="H151" s="286" t="s">
        <v>598</v>
      </c>
      <c r="I151" s="286" t="s">
        <v>560</v>
      </c>
      <c r="J151" s="286">
        <v>120</v>
      </c>
      <c r="K151" s="282"/>
    </row>
    <row r="152" spans="2:11" s="1" customFormat="1" ht="15" customHeight="1">
      <c r="B152" s="259"/>
      <c r="C152" s="286" t="s">
        <v>607</v>
      </c>
      <c r="D152" s="236"/>
      <c r="E152" s="236"/>
      <c r="F152" s="287" t="s">
        <v>558</v>
      </c>
      <c r="G152" s="236"/>
      <c r="H152" s="286" t="s">
        <v>618</v>
      </c>
      <c r="I152" s="286" t="s">
        <v>560</v>
      </c>
      <c r="J152" s="286" t="s">
        <v>609</v>
      </c>
      <c r="K152" s="282"/>
    </row>
    <row r="153" spans="2:11" s="1" customFormat="1" ht="15" customHeight="1">
      <c r="B153" s="259"/>
      <c r="C153" s="286" t="s">
        <v>506</v>
      </c>
      <c r="D153" s="236"/>
      <c r="E153" s="236"/>
      <c r="F153" s="287" t="s">
        <v>558</v>
      </c>
      <c r="G153" s="236"/>
      <c r="H153" s="286" t="s">
        <v>619</v>
      </c>
      <c r="I153" s="286" t="s">
        <v>560</v>
      </c>
      <c r="J153" s="286" t="s">
        <v>609</v>
      </c>
      <c r="K153" s="282"/>
    </row>
    <row r="154" spans="2:11" s="1" customFormat="1" ht="15" customHeight="1">
      <c r="B154" s="259"/>
      <c r="C154" s="286" t="s">
        <v>563</v>
      </c>
      <c r="D154" s="236"/>
      <c r="E154" s="236"/>
      <c r="F154" s="287" t="s">
        <v>564</v>
      </c>
      <c r="G154" s="236"/>
      <c r="H154" s="286" t="s">
        <v>598</v>
      </c>
      <c r="I154" s="286" t="s">
        <v>560</v>
      </c>
      <c r="J154" s="286">
        <v>50</v>
      </c>
      <c r="K154" s="282"/>
    </row>
    <row r="155" spans="2:11" s="1" customFormat="1" ht="15" customHeight="1">
      <c r="B155" s="259"/>
      <c r="C155" s="286" t="s">
        <v>566</v>
      </c>
      <c r="D155" s="236"/>
      <c r="E155" s="236"/>
      <c r="F155" s="287" t="s">
        <v>558</v>
      </c>
      <c r="G155" s="236"/>
      <c r="H155" s="286" t="s">
        <v>598</v>
      </c>
      <c r="I155" s="286" t="s">
        <v>568</v>
      </c>
      <c r="J155" s="286"/>
      <c r="K155" s="282"/>
    </row>
    <row r="156" spans="2:11" s="1" customFormat="1" ht="15" customHeight="1">
      <c r="B156" s="259"/>
      <c r="C156" s="286" t="s">
        <v>577</v>
      </c>
      <c r="D156" s="236"/>
      <c r="E156" s="236"/>
      <c r="F156" s="287" t="s">
        <v>564</v>
      </c>
      <c r="G156" s="236"/>
      <c r="H156" s="286" t="s">
        <v>598</v>
      </c>
      <c r="I156" s="286" t="s">
        <v>560</v>
      </c>
      <c r="J156" s="286">
        <v>50</v>
      </c>
      <c r="K156" s="282"/>
    </row>
    <row r="157" spans="2:11" s="1" customFormat="1" ht="15" customHeight="1">
      <c r="B157" s="259"/>
      <c r="C157" s="286" t="s">
        <v>585</v>
      </c>
      <c r="D157" s="236"/>
      <c r="E157" s="236"/>
      <c r="F157" s="287" t="s">
        <v>564</v>
      </c>
      <c r="G157" s="236"/>
      <c r="H157" s="286" t="s">
        <v>598</v>
      </c>
      <c r="I157" s="286" t="s">
        <v>560</v>
      </c>
      <c r="J157" s="286">
        <v>50</v>
      </c>
      <c r="K157" s="282"/>
    </row>
    <row r="158" spans="2:11" s="1" customFormat="1" ht="15" customHeight="1">
      <c r="B158" s="259"/>
      <c r="C158" s="286" t="s">
        <v>583</v>
      </c>
      <c r="D158" s="236"/>
      <c r="E158" s="236"/>
      <c r="F158" s="287" t="s">
        <v>564</v>
      </c>
      <c r="G158" s="236"/>
      <c r="H158" s="286" t="s">
        <v>598</v>
      </c>
      <c r="I158" s="286" t="s">
        <v>560</v>
      </c>
      <c r="J158" s="286">
        <v>50</v>
      </c>
      <c r="K158" s="282"/>
    </row>
    <row r="159" spans="2:11" s="1" customFormat="1" ht="15" customHeight="1">
      <c r="B159" s="259"/>
      <c r="C159" s="286" t="s">
        <v>88</v>
      </c>
      <c r="D159" s="236"/>
      <c r="E159" s="236"/>
      <c r="F159" s="287" t="s">
        <v>558</v>
      </c>
      <c r="G159" s="236"/>
      <c r="H159" s="286" t="s">
        <v>620</v>
      </c>
      <c r="I159" s="286" t="s">
        <v>560</v>
      </c>
      <c r="J159" s="286" t="s">
        <v>621</v>
      </c>
      <c r="K159" s="282"/>
    </row>
    <row r="160" spans="2:11" s="1" customFormat="1" ht="15" customHeight="1">
      <c r="B160" s="259"/>
      <c r="C160" s="286" t="s">
        <v>622</v>
      </c>
      <c r="D160" s="236"/>
      <c r="E160" s="236"/>
      <c r="F160" s="287" t="s">
        <v>558</v>
      </c>
      <c r="G160" s="236"/>
      <c r="H160" s="286" t="s">
        <v>623</v>
      </c>
      <c r="I160" s="286" t="s">
        <v>593</v>
      </c>
      <c r="J160" s="286"/>
      <c r="K160" s="282"/>
    </row>
    <row r="161" spans="2:11" s="1" customFormat="1" ht="15" customHeight="1">
      <c r="B161" s="288"/>
      <c r="C161" s="268"/>
      <c r="D161" s="268"/>
      <c r="E161" s="268"/>
      <c r="F161" s="268"/>
      <c r="G161" s="268"/>
      <c r="H161" s="268"/>
      <c r="I161" s="268"/>
      <c r="J161" s="268"/>
      <c r="K161" s="289"/>
    </row>
    <row r="162" spans="2:11" s="1" customFormat="1" ht="18.75" customHeight="1">
      <c r="B162" s="270"/>
      <c r="C162" s="280"/>
      <c r="D162" s="280"/>
      <c r="E162" s="280"/>
      <c r="F162" s="290"/>
      <c r="G162" s="280"/>
      <c r="H162" s="280"/>
      <c r="I162" s="280"/>
      <c r="J162" s="280"/>
      <c r="K162" s="270"/>
    </row>
    <row r="163" spans="2:11" s="1" customFormat="1" ht="18.75" customHeight="1">
      <c r="B163" s="243"/>
      <c r="C163" s="243"/>
      <c r="D163" s="243"/>
      <c r="E163" s="243"/>
      <c r="F163" s="243"/>
      <c r="G163" s="243"/>
      <c r="H163" s="243"/>
      <c r="I163" s="243"/>
      <c r="J163" s="243"/>
      <c r="K163" s="243"/>
    </row>
    <row r="164" spans="2:11" s="1" customFormat="1" ht="7.5" customHeight="1">
      <c r="B164" s="225"/>
      <c r="C164" s="226"/>
      <c r="D164" s="226"/>
      <c r="E164" s="226"/>
      <c r="F164" s="226"/>
      <c r="G164" s="226"/>
      <c r="H164" s="226"/>
      <c r="I164" s="226"/>
      <c r="J164" s="226"/>
      <c r="K164" s="227"/>
    </row>
    <row r="165" spans="2:11" s="1" customFormat="1" ht="45" customHeight="1">
      <c r="B165" s="228"/>
      <c r="C165" s="352" t="s">
        <v>624</v>
      </c>
      <c r="D165" s="352"/>
      <c r="E165" s="352"/>
      <c r="F165" s="352"/>
      <c r="G165" s="352"/>
      <c r="H165" s="352"/>
      <c r="I165" s="352"/>
      <c r="J165" s="352"/>
      <c r="K165" s="229"/>
    </row>
    <row r="166" spans="2:11" s="1" customFormat="1" ht="17.25" customHeight="1">
      <c r="B166" s="228"/>
      <c r="C166" s="249" t="s">
        <v>552</v>
      </c>
      <c r="D166" s="249"/>
      <c r="E166" s="249"/>
      <c r="F166" s="249" t="s">
        <v>553</v>
      </c>
      <c r="G166" s="291"/>
      <c r="H166" s="292" t="s">
        <v>60</v>
      </c>
      <c r="I166" s="292" t="s">
        <v>63</v>
      </c>
      <c r="J166" s="249" t="s">
        <v>554</v>
      </c>
      <c r="K166" s="229"/>
    </row>
    <row r="167" spans="2:11" s="1" customFormat="1" ht="17.25" customHeight="1">
      <c r="B167" s="230"/>
      <c r="C167" s="251" t="s">
        <v>555</v>
      </c>
      <c r="D167" s="251"/>
      <c r="E167" s="251"/>
      <c r="F167" s="252" t="s">
        <v>556</v>
      </c>
      <c r="G167" s="293"/>
      <c r="H167" s="294"/>
      <c r="I167" s="294"/>
      <c r="J167" s="251" t="s">
        <v>557</v>
      </c>
      <c r="K167" s="231"/>
    </row>
    <row r="168" spans="2:11" s="1" customFormat="1" ht="5.25" customHeight="1">
      <c r="B168" s="259"/>
      <c r="C168" s="254"/>
      <c r="D168" s="254"/>
      <c r="E168" s="254"/>
      <c r="F168" s="254"/>
      <c r="G168" s="255"/>
      <c r="H168" s="254"/>
      <c r="I168" s="254"/>
      <c r="J168" s="254"/>
      <c r="K168" s="282"/>
    </row>
    <row r="169" spans="2:11" s="1" customFormat="1" ht="15" customHeight="1">
      <c r="B169" s="259"/>
      <c r="C169" s="236" t="s">
        <v>561</v>
      </c>
      <c r="D169" s="236"/>
      <c r="E169" s="236"/>
      <c r="F169" s="257" t="s">
        <v>558</v>
      </c>
      <c r="G169" s="236"/>
      <c r="H169" s="236" t="s">
        <v>598</v>
      </c>
      <c r="I169" s="236" t="s">
        <v>560</v>
      </c>
      <c r="J169" s="236">
        <v>120</v>
      </c>
      <c r="K169" s="282"/>
    </row>
    <row r="170" spans="2:11" s="1" customFormat="1" ht="15" customHeight="1">
      <c r="B170" s="259"/>
      <c r="C170" s="236" t="s">
        <v>607</v>
      </c>
      <c r="D170" s="236"/>
      <c r="E170" s="236"/>
      <c r="F170" s="257" t="s">
        <v>558</v>
      </c>
      <c r="G170" s="236"/>
      <c r="H170" s="236" t="s">
        <v>608</v>
      </c>
      <c r="I170" s="236" t="s">
        <v>560</v>
      </c>
      <c r="J170" s="236" t="s">
        <v>609</v>
      </c>
      <c r="K170" s="282"/>
    </row>
    <row r="171" spans="2:11" s="1" customFormat="1" ht="15" customHeight="1">
      <c r="B171" s="259"/>
      <c r="C171" s="236" t="s">
        <v>506</v>
      </c>
      <c r="D171" s="236"/>
      <c r="E171" s="236"/>
      <c r="F171" s="257" t="s">
        <v>558</v>
      </c>
      <c r="G171" s="236"/>
      <c r="H171" s="236" t="s">
        <v>625</v>
      </c>
      <c r="I171" s="236" t="s">
        <v>560</v>
      </c>
      <c r="J171" s="236" t="s">
        <v>609</v>
      </c>
      <c r="K171" s="282"/>
    </row>
    <row r="172" spans="2:11" s="1" customFormat="1" ht="15" customHeight="1">
      <c r="B172" s="259"/>
      <c r="C172" s="236" t="s">
        <v>563</v>
      </c>
      <c r="D172" s="236"/>
      <c r="E172" s="236"/>
      <c r="F172" s="257" t="s">
        <v>564</v>
      </c>
      <c r="G172" s="236"/>
      <c r="H172" s="236" t="s">
        <v>625</v>
      </c>
      <c r="I172" s="236" t="s">
        <v>560</v>
      </c>
      <c r="J172" s="236">
        <v>50</v>
      </c>
      <c r="K172" s="282"/>
    </row>
    <row r="173" spans="2:11" s="1" customFormat="1" ht="15" customHeight="1">
      <c r="B173" s="259"/>
      <c r="C173" s="236" t="s">
        <v>566</v>
      </c>
      <c r="D173" s="236"/>
      <c r="E173" s="236"/>
      <c r="F173" s="257" t="s">
        <v>558</v>
      </c>
      <c r="G173" s="236"/>
      <c r="H173" s="236" t="s">
        <v>625</v>
      </c>
      <c r="I173" s="236" t="s">
        <v>568</v>
      </c>
      <c r="J173" s="236"/>
      <c r="K173" s="282"/>
    </row>
    <row r="174" spans="2:11" s="1" customFormat="1" ht="15" customHeight="1">
      <c r="B174" s="259"/>
      <c r="C174" s="236" t="s">
        <v>577</v>
      </c>
      <c r="D174" s="236"/>
      <c r="E174" s="236"/>
      <c r="F174" s="257" t="s">
        <v>564</v>
      </c>
      <c r="G174" s="236"/>
      <c r="H174" s="236" t="s">
        <v>625</v>
      </c>
      <c r="I174" s="236" t="s">
        <v>560</v>
      </c>
      <c r="J174" s="236">
        <v>50</v>
      </c>
      <c r="K174" s="282"/>
    </row>
    <row r="175" spans="2:11" s="1" customFormat="1" ht="15" customHeight="1">
      <c r="B175" s="259"/>
      <c r="C175" s="236" t="s">
        <v>585</v>
      </c>
      <c r="D175" s="236"/>
      <c r="E175" s="236"/>
      <c r="F175" s="257" t="s">
        <v>564</v>
      </c>
      <c r="G175" s="236"/>
      <c r="H175" s="236" t="s">
        <v>625</v>
      </c>
      <c r="I175" s="236" t="s">
        <v>560</v>
      </c>
      <c r="J175" s="236">
        <v>50</v>
      </c>
      <c r="K175" s="282"/>
    </row>
    <row r="176" spans="2:11" s="1" customFormat="1" ht="15" customHeight="1">
      <c r="B176" s="259"/>
      <c r="C176" s="236" t="s">
        <v>583</v>
      </c>
      <c r="D176" s="236"/>
      <c r="E176" s="236"/>
      <c r="F176" s="257" t="s">
        <v>564</v>
      </c>
      <c r="G176" s="236"/>
      <c r="H176" s="236" t="s">
        <v>625</v>
      </c>
      <c r="I176" s="236" t="s">
        <v>560</v>
      </c>
      <c r="J176" s="236">
        <v>50</v>
      </c>
      <c r="K176" s="282"/>
    </row>
    <row r="177" spans="2:11" s="1" customFormat="1" ht="15" customHeight="1">
      <c r="B177" s="259"/>
      <c r="C177" s="236" t="s">
        <v>107</v>
      </c>
      <c r="D177" s="236"/>
      <c r="E177" s="236"/>
      <c r="F177" s="257" t="s">
        <v>558</v>
      </c>
      <c r="G177" s="236"/>
      <c r="H177" s="236" t="s">
        <v>626</v>
      </c>
      <c r="I177" s="236" t="s">
        <v>627</v>
      </c>
      <c r="J177" s="236"/>
      <c r="K177" s="282"/>
    </row>
    <row r="178" spans="2:11" s="1" customFormat="1" ht="15" customHeight="1">
      <c r="B178" s="259"/>
      <c r="C178" s="236" t="s">
        <v>63</v>
      </c>
      <c r="D178" s="236"/>
      <c r="E178" s="236"/>
      <c r="F178" s="257" t="s">
        <v>558</v>
      </c>
      <c r="G178" s="236"/>
      <c r="H178" s="236" t="s">
        <v>628</v>
      </c>
      <c r="I178" s="236" t="s">
        <v>629</v>
      </c>
      <c r="J178" s="236">
        <v>1</v>
      </c>
      <c r="K178" s="282"/>
    </row>
    <row r="179" spans="2:11" s="1" customFormat="1" ht="15" customHeight="1">
      <c r="B179" s="259"/>
      <c r="C179" s="236" t="s">
        <v>59</v>
      </c>
      <c r="D179" s="236"/>
      <c r="E179" s="236"/>
      <c r="F179" s="257" t="s">
        <v>558</v>
      </c>
      <c r="G179" s="236"/>
      <c r="H179" s="236" t="s">
        <v>630</v>
      </c>
      <c r="I179" s="236" t="s">
        <v>560</v>
      </c>
      <c r="J179" s="236">
        <v>20</v>
      </c>
      <c r="K179" s="282"/>
    </row>
    <row r="180" spans="2:11" s="1" customFormat="1" ht="15" customHeight="1">
      <c r="B180" s="259"/>
      <c r="C180" s="236" t="s">
        <v>60</v>
      </c>
      <c r="D180" s="236"/>
      <c r="E180" s="236"/>
      <c r="F180" s="257" t="s">
        <v>558</v>
      </c>
      <c r="G180" s="236"/>
      <c r="H180" s="236" t="s">
        <v>631</v>
      </c>
      <c r="I180" s="236" t="s">
        <v>560</v>
      </c>
      <c r="J180" s="236">
        <v>255</v>
      </c>
      <c r="K180" s="282"/>
    </row>
    <row r="181" spans="2:11" s="1" customFormat="1" ht="15" customHeight="1">
      <c r="B181" s="259"/>
      <c r="C181" s="236" t="s">
        <v>108</v>
      </c>
      <c r="D181" s="236"/>
      <c r="E181" s="236"/>
      <c r="F181" s="257" t="s">
        <v>558</v>
      </c>
      <c r="G181" s="236"/>
      <c r="H181" s="236" t="s">
        <v>522</v>
      </c>
      <c r="I181" s="236" t="s">
        <v>560</v>
      </c>
      <c r="J181" s="236">
        <v>10</v>
      </c>
      <c r="K181" s="282"/>
    </row>
    <row r="182" spans="2:11" s="1" customFormat="1" ht="15" customHeight="1">
      <c r="B182" s="259"/>
      <c r="C182" s="236" t="s">
        <v>109</v>
      </c>
      <c r="D182" s="236"/>
      <c r="E182" s="236"/>
      <c r="F182" s="257" t="s">
        <v>558</v>
      </c>
      <c r="G182" s="236"/>
      <c r="H182" s="236" t="s">
        <v>632</v>
      </c>
      <c r="I182" s="236" t="s">
        <v>593</v>
      </c>
      <c r="J182" s="236"/>
      <c r="K182" s="282"/>
    </row>
    <row r="183" spans="2:11" s="1" customFormat="1" ht="15" customHeight="1">
      <c r="B183" s="259"/>
      <c r="C183" s="236" t="s">
        <v>633</v>
      </c>
      <c r="D183" s="236"/>
      <c r="E183" s="236"/>
      <c r="F183" s="257" t="s">
        <v>558</v>
      </c>
      <c r="G183" s="236"/>
      <c r="H183" s="236" t="s">
        <v>634</v>
      </c>
      <c r="I183" s="236" t="s">
        <v>593</v>
      </c>
      <c r="J183" s="236"/>
      <c r="K183" s="282"/>
    </row>
    <row r="184" spans="2:11" s="1" customFormat="1" ht="15" customHeight="1">
      <c r="B184" s="259"/>
      <c r="C184" s="236" t="s">
        <v>622</v>
      </c>
      <c r="D184" s="236"/>
      <c r="E184" s="236"/>
      <c r="F184" s="257" t="s">
        <v>558</v>
      </c>
      <c r="G184" s="236"/>
      <c r="H184" s="236" t="s">
        <v>635</v>
      </c>
      <c r="I184" s="236" t="s">
        <v>593</v>
      </c>
      <c r="J184" s="236"/>
      <c r="K184" s="282"/>
    </row>
    <row r="185" spans="2:11" s="1" customFormat="1" ht="15" customHeight="1">
      <c r="B185" s="259"/>
      <c r="C185" s="236" t="s">
        <v>111</v>
      </c>
      <c r="D185" s="236"/>
      <c r="E185" s="236"/>
      <c r="F185" s="257" t="s">
        <v>564</v>
      </c>
      <c r="G185" s="236"/>
      <c r="H185" s="236" t="s">
        <v>636</v>
      </c>
      <c r="I185" s="236" t="s">
        <v>560</v>
      </c>
      <c r="J185" s="236">
        <v>50</v>
      </c>
      <c r="K185" s="282"/>
    </row>
    <row r="186" spans="2:11" s="1" customFormat="1" ht="15" customHeight="1">
      <c r="B186" s="259"/>
      <c r="C186" s="236" t="s">
        <v>637</v>
      </c>
      <c r="D186" s="236"/>
      <c r="E186" s="236"/>
      <c r="F186" s="257" t="s">
        <v>564</v>
      </c>
      <c r="G186" s="236"/>
      <c r="H186" s="236" t="s">
        <v>638</v>
      </c>
      <c r="I186" s="236" t="s">
        <v>639</v>
      </c>
      <c r="J186" s="236"/>
      <c r="K186" s="282"/>
    </row>
    <row r="187" spans="2:11" s="1" customFormat="1" ht="15" customHeight="1">
      <c r="B187" s="259"/>
      <c r="C187" s="236" t="s">
        <v>640</v>
      </c>
      <c r="D187" s="236"/>
      <c r="E187" s="236"/>
      <c r="F187" s="257" t="s">
        <v>564</v>
      </c>
      <c r="G187" s="236"/>
      <c r="H187" s="236" t="s">
        <v>641</v>
      </c>
      <c r="I187" s="236" t="s">
        <v>639</v>
      </c>
      <c r="J187" s="236"/>
      <c r="K187" s="282"/>
    </row>
    <row r="188" spans="2:11" s="1" customFormat="1" ht="15" customHeight="1">
      <c r="B188" s="259"/>
      <c r="C188" s="236" t="s">
        <v>642</v>
      </c>
      <c r="D188" s="236"/>
      <c r="E188" s="236"/>
      <c r="F188" s="257" t="s">
        <v>564</v>
      </c>
      <c r="G188" s="236"/>
      <c r="H188" s="236" t="s">
        <v>643</v>
      </c>
      <c r="I188" s="236" t="s">
        <v>639</v>
      </c>
      <c r="J188" s="236"/>
      <c r="K188" s="282"/>
    </row>
    <row r="189" spans="2:11" s="1" customFormat="1" ht="15" customHeight="1">
      <c r="B189" s="259"/>
      <c r="C189" s="295" t="s">
        <v>644</v>
      </c>
      <c r="D189" s="236"/>
      <c r="E189" s="236"/>
      <c r="F189" s="257" t="s">
        <v>564</v>
      </c>
      <c r="G189" s="236"/>
      <c r="H189" s="236" t="s">
        <v>645</v>
      </c>
      <c r="I189" s="236" t="s">
        <v>646</v>
      </c>
      <c r="J189" s="296" t="s">
        <v>647</v>
      </c>
      <c r="K189" s="282"/>
    </row>
    <row r="190" spans="2:11" s="1" customFormat="1" ht="15" customHeight="1">
      <c r="B190" s="259"/>
      <c r="C190" s="295" t="s">
        <v>48</v>
      </c>
      <c r="D190" s="236"/>
      <c r="E190" s="236"/>
      <c r="F190" s="257" t="s">
        <v>558</v>
      </c>
      <c r="G190" s="236"/>
      <c r="H190" s="233" t="s">
        <v>648</v>
      </c>
      <c r="I190" s="236" t="s">
        <v>649</v>
      </c>
      <c r="J190" s="236"/>
      <c r="K190" s="282"/>
    </row>
    <row r="191" spans="2:11" s="1" customFormat="1" ht="15" customHeight="1">
      <c r="B191" s="259"/>
      <c r="C191" s="295" t="s">
        <v>650</v>
      </c>
      <c r="D191" s="236"/>
      <c r="E191" s="236"/>
      <c r="F191" s="257" t="s">
        <v>558</v>
      </c>
      <c r="G191" s="236"/>
      <c r="H191" s="236" t="s">
        <v>651</v>
      </c>
      <c r="I191" s="236" t="s">
        <v>593</v>
      </c>
      <c r="J191" s="236"/>
      <c r="K191" s="282"/>
    </row>
    <row r="192" spans="2:11" s="1" customFormat="1" ht="15" customHeight="1">
      <c r="B192" s="259"/>
      <c r="C192" s="295" t="s">
        <v>652</v>
      </c>
      <c r="D192" s="236"/>
      <c r="E192" s="236"/>
      <c r="F192" s="257" t="s">
        <v>558</v>
      </c>
      <c r="G192" s="236"/>
      <c r="H192" s="236" t="s">
        <v>653</v>
      </c>
      <c r="I192" s="236" t="s">
        <v>593</v>
      </c>
      <c r="J192" s="236"/>
      <c r="K192" s="282"/>
    </row>
    <row r="193" spans="2:11" s="1" customFormat="1" ht="15" customHeight="1">
      <c r="B193" s="259"/>
      <c r="C193" s="295" t="s">
        <v>654</v>
      </c>
      <c r="D193" s="236"/>
      <c r="E193" s="236"/>
      <c r="F193" s="257" t="s">
        <v>564</v>
      </c>
      <c r="G193" s="236"/>
      <c r="H193" s="236" t="s">
        <v>655</v>
      </c>
      <c r="I193" s="236" t="s">
        <v>593</v>
      </c>
      <c r="J193" s="236"/>
      <c r="K193" s="282"/>
    </row>
    <row r="194" spans="2:11" s="1" customFormat="1" ht="15" customHeight="1">
      <c r="B194" s="288"/>
      <c r="C194" s="297"/>
      <c r="D194" s="268"/>
      <c r="E194" s="268"/>
      <c r="F194" s="268"/>
      <c r="G194" s="268"/>
      <c r="H194" s="268"/>
      <c r="I194" s="268"/>
      <c r="J194" s="268"/>
      <c r="K194" s="289"/>
    </row>
    <row r="195" spans="2:11" s="1" customFormat="1" ht="18.75" customHeight="1">
      <c r="B195" s="270"/>
      <c r="C195" s="280"/>
      <c r="D195" s="280"/>
      <c r="E195" s="280"/>
      <c r="F195" s="290"/>
      <c r="G195" s="280"/>
      <c r="H195" s="280"/>
      <c r="I195" s="280"/>
      <c r="J195" s="280"/>
      <c r="K195" s="270"/>
    </row>
    <row r="196" spans="2:11" s="1" customFormat="1" ht="18.75" customHeight="1">
      <c r="B196" s="270"/>
      <c r="C196" s="280"/>
      <c r="D196" s="280"/>
      <c r="E196" s="280"/>
      <c r="F196" s="290"/>
      <c r="G196" s="280"/>
      <c r="H196" s="280"/>
      <c r="I196" s="280"/>
      <c r="J196" s="280"/>
      <c r="K196" s="270"/>
    </row>
    <row r="197" spans="2:11" s="1" customFormat="1" ht="18.75" customHeight="1">
      <c r="B197" s="243"/>
      <c r="C197" s="243"/>
      <c r="D197" s="243"/>
      <c r="E197" s="243"/>
      <c r="F197" s="243"/>
      <c r="G197" s="243"/>
      <c r="H197" s="243"/>
      <c r="I197" s="243"/>
      <c r="J197" s="243"/>
      <c r="K197" s="243"/>
    </row>
    <row r="198" spans="2:11" s="1" customFormat="1" ht="13.5">
      <c r="B198" s="225"/>
      <c r="C198" s="226"/>
      <c r="D198" s="226"/>
      <c r="E198" s="226"/>
      <c r="F198" s="226"/>
      <c r="G198" s="226"/>
      <c r="H198" s="226"/>
      <c r="I198" s="226"/>
      <c r="J198" s="226"/>
      <c r="K198" s="227"/>
    </row>
    <row r="199" spans="2:11" s="1" customFormat="1" ht="21">
      <c r="B199" s="228"/>
      <c r="C199" s="352" t="s">
        <v>656</v>
      </c>
      <c r="D199" s="352"/>
      <c r="E199" s="352"/>
      <c r="F199" s="352"/>
      <c r="G199" s="352"/>
      <c r="H199" s="352"/>
      <c r="I199" s="352"/>
      <c r="J199" s="352"/>
      <c r="K199" s="229"/>
    </row>
    <row r="200" spans="2:11" s="1" customFormat="1" ht="25.5" customHeight="1">
      <c r="B200" s="228"/>
      <c r="C200" s="298" t="s">
        <v>657</v>
      </c>
      <c r="D200" s="298"/>
      <c r="E200" s="298"/>
      <c r="F200" s="298" t="s">
        <v>658</v>
      </c>
      <c r="G200" s="299"/>
      <c r="H200" s="353" t="s">
        <v>659</v>
      </c>
      <c r="I200" s="353"/>
      <c r="J200" s="353"/>
      <c r="K200" s="229"/>
    </row>
    <row r="201" spans="2:11" s="1" customFormat="1" ht="5.25" customHeight="1">
      <c r="B201" s="259"/>
      <c r="C201" s="254"/>
      <c r="D201" s="254"/>
      <c r="E201" s="254"/>
      <c r="F201" s="254"/>
      <c r="G201" s="280"/>
      <c r="H201" s="254"/>
      <c r="I201" s="254"/>
      <c r="J201" s="254"/>
      <c r="K201" s="282"/>
    </row>
    <row r="202" spans="2:11" s="1" customFormat="1" ht="15" customHeight="1">
      <c r="B202" s="259"/>
      <c r="C202" s="236" t="s">
        <v>649</v>
      </c>
      <c r="D202" s="236"/>
      <c r="E202" s="236"/>
      <c r="F202" s="257" t="s">
        <v>49</v>
      </c>
      <c r="G202" s="236"/>
      <c r="H202" s="354" t="s">
        <v>660</v>
      </c>
      <c r="I202" s="354"/>
      <c r="J202" s="354"/>
      <c r="K202" s="282"/>
    </row>
    <row r="203" spans="2:11" s="1" customFormat="1" ht="15" customHeight="1">
      <c r="B203" s="259"/>
      <c r="C203" s="236"/>
      <c r="D203" s="236"/>
      <c r="E203" s="236"/>
      <c r="F203" s="257" t="s">
        <v>50</v>
      </c>
      <c r="G203" s="236"/>
      <c r="H203" s="354" t="s">
        <v>661</v>
      </c>
      <c r="I203" s="354"/>
      <c r="J203" s="354"/>
      <c r="K203" s="282"/>
    </row>
    <row r="204" spans="2:11" s="1" customFormat="1" ht="15" customHeight="1">
      <c r="B204" s="259"/>
      <c r="C204" s="236"/>
      <c r="D204" s="236"/>
      <c r="E204" s="236"/>
      <c r="F204" s="257" t="s">
        <v>53</v>
      </c>
      <c r="G204" s="236"/>
      <c r="H204" s="354" t="s">
        <v>662</v>
      </c>
      <c r="I204" s="354"/>
      <c r="J204" s="354"/>
      <c r="K204" s="282"/>
    </row>
    <row r="205" spans="2:11" s="1" customFormat="1" ht="15" customHeight="1">
      <c r="B205" s="259"/>
      <c r="C205" s="236"/>
      <c r="D205" s="236"/>
      <c r="E205" s="236"/>
      <c r="F205" s="257" t="s">
        <v>51</v>
      </c>
      <c r="G205" s="236"/>
      <c r="H205" s="354" t="s">
        <v>663</v>
      </c>
      <c r="I205" s="354"/>
      <c r="J205" s="354"/>
      <c r="K205" s="282"/>
    </row>
    <row r="206" spans="2:11" s="1" customFormat="1" ht="15" customHeight="1">
      <c r="B206" s="259"/>
      <c r="C206" s="236"/>
      <c r="D206" s="236"/>
      <c r="E206" s="236"/>
      <c r="F206" s="257" t="s">
        <v>52</v>
      </c>
      <c r="G206" s="236"/>
      <c r="H206" s="354" t="s">
        <v>664</v>
      </c>
      <c r="I206" s="354"/>
      <c r="J206" s="354"/>
      <c r="K206" s="282"/>
    </row>
    <row r="207" spans="2:11" s="1" customFormat="1" ht="15" customHeight="1">
      <c r="B207" s="259"/>
      <c r="C207" s="236"/>
      <c r="D207" s="236"/>
      <c r="E207" s="236"/>
      <c r="F207" s="257"/>
      <c r="G207" s="236"/>
      <c r="H207" s="236"/>
      <c r="I207" s="236"/>
      <c r="J207" s="236"/>
      <c r="K207" s="282"/>
    </row>
    <row r="208" spans="2:11" s="1" customFormat="1" ht="15" customHeight="1">
      <c r="B208" s="259"/>
      <c r="C208" s="236" t="s">
        <v>605</v>
      </c>
      <c r="D208" s="236"/>
      <c r="E208" s="236"/>
      <c r="F208" s="257" t="s">
        <v>82</v>
      </c>
      <c r="G208" s="236"/>
      <c r="H208" s="354" t="s">
        <v>665</v>
      </c>
      <c r="I208" s="354"/>
      <c r="J208" s="354"/>
      <c r="K208" s="282"/>
    </row>
    <row r="209" spans="2:11" s="1" customFormat="1" ht="15" customHeight="1">
      <c r="B209" s="259"/>
      <c r="C209" s="236"/>
      <c r="D209" s="236"/>
      <c r="E209" s="236"/>
      <c r="F209" s="257" t="s">
        <v>500</v>
      </c>
      <c r="G209" s="236"/>
      <c r="H209" s="354" t="s">
        <v>501</v>
      </c>
      <c r="I209" s="354"/>
      <c r="J209" s="354"/>
      <c r="K209" s="282"/>
    </row>
    <row r="210" spans="2:11" s="1" customFormat="1" ht="15" customHeight="1">
      <c r="B210" s="259"/>
      <c r="C210" s="236"/>
      <c r="D210" s="236"/>
      <c r="E210" s="236"/>
      <c r="F210" s="257" t="s">
        <v>498</v>
      </c>
      <c r="G210" s="236"/>
      <c r="H210" s="354" t="s">
        <v>666</v>
      </c>
      <c r="I210" s="354"/>
      <c r="J210" s="354"/>
      <c r="K210" s="282"/>
    </row>
    <row r="211" spans="2:11" s="1" customFormat="1" ht="15" customHeight="1">
      <c r="B211" s="300"/>
      <c r="C211" s="236"/>
      <c r="D211" s="236"/>
      <c r="E211" s="236"/>
      <c r="F211" s="257" t="s">
        <v>502</v>
      </c>
      <c r="G211" s="295"/>
      <c r="H211" s="355" t="s">
        <v>503</v>
      </c>
      <c r="I211" s="355"/>
      <c r="J211" s="355"/>
      <c r="K211" s="301"/>
    </row>
    <row r="212" spans="2:11" s="1" customFormat="1" ht="15" customHeight="1">
      <c r="B212" s="300"/>
      <c r="C212" s="236"/>
      <c r="D212" s="236"/>
      <c r="E212" s="236"/>
      <c r="F212" s="257" t="s">
        <v>504</v>
      </c>
      <c r="G212" s="295"/>
      <c r="H212" s="355" t="s">
        <v>667</v>
      </c>
      <c r="I212" s="355"/>
      <c r="J212" s="355"/>
      <c r="K212" s="301"/>
    </row>
    <row r="213" spans="2:11" s="1" customFormat="1" ht="15" customHeight="1">
      <c r="B213" s="300"/>
      <c r="C213" s="236"/>
      <c r="D213" s="236"/>
      <c r="E213" s="236"/>
      <c r="F213" s="257"/>
      <c r="G213" s="295"/>
      <c r="H213" s="286"/>
      <c r="I213" s="286"/>
      <c r="J213" s="286"/>
      <c r="K213" s="301"/>
    </row>
    <row r="214" spans="2:11" s="1" customFormat="1" ht="15" customHeight="1">
      <c r="B214" s="300"/>
      <c r="C214" s="236" t="s">
        <v>629</v>
      </c>
      <c r="D214" s="236"/>
      <c r="E214" s="236"/>
      <c r="F214" s="257">
        <v>1</v>
      </c>
      <c r="G214" s="295"/>
      <c r="H214" s="355" t="s">
        <v>668</v>
      </c>
      <c r="I214" s="355"/>
      <c r="J214" s="355"/>
      <c r="K214" s="301"/>
    </row>
    <row r="215" spans="2:11" s="1" customFormat="1" ht="15" customHeight="1">
      <c r="B215" s="300"/>
      <c r="C215" s="236"/>
      <c r="D215" s="236"/>
      <c r="E215" s="236"/>
      <c r="F215" s="257">
        <v>2</v>
      </c>
      <c r="G215" s="295"/>
      <c r="H215" s="355" t="s">
        <v>669</v>
      </c>
      <c r="I215" s="355"/>
      <c r="J215" s="355"/>
      <c r="K215" s="301"/>
    </row>
    <row r="216" spans="2:11" s="1" customFormat="1" ht="15" customHeight="1">
      <c r="B216" s="300"/>
      <c r="C216" s="236"/>
      <c r="D216" s="236"/>
      <c r="E216" s="236"/>
      <c r="F216" s="257">
        <v>3</v>
      </c>
      <c r="G216" s="295"/>
      <c r="H216" s="355" t="s">
        <v>670</v>
      </c>
      <c r="I216" s="355"/>
      <c r="J216" s="355"/>
      <c r="K216" s="301"/>
    </row>
    <row r="217" spans="2:11" s="1" customFormat="1" ht="15" customHeight="1">
      <c r="B217" s="300"/>
      <c r="C217" s="236"/>
      <c r="D217" s="236"/>
      <c r="E217" s="236"/>
      <c r="F217" s="257">
        <v>4</v>
      </c>
      <c r="G217" s="295"/>
      <c r="H217" s="355" t="s">
        <v>671</v>
      </c>
      <c r="I217" s="355"/>
      <c r="J217" s="355"/>
      <c r="K217" s="301"/>
    </row>
    <row r="218" spans="2:11" s="1" customFormat="1" ht="12.75" customHeight="1">
      <c r="B218" s="302"/>
      <c r="C218" s="303"/>
      <c r="D218" s="303"/>
      <c r="E218" s="303"/>
      <c r="F218" s="303"/>
      <c r="G218" s="303"/>
      <c r="H218" s="303"/>
      <c r="I218" s="303"/>
      <c r="J218" s="303"/>
      <c r="K218" s="304"/>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2020-ksi-01 - Konzolová l...</vt:lpstr>
      <vt:lpstr>Pokyny pro vyplnění</vt:lpstr>
      <vt:lpstr>'2020-ksi-01 - Konzolová l...'!Názvy_tisku</vt:lpstr>
      <vt:lpstr>'Rekapitulace stavby'!Názvy_tisku</vt:lpstr>
      <vt:lpstr>'2020-ksi-01 - Konzolová l...'!Oblast_tisku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Kryštovová Dagmar</dc:creator>
  <cp:lastModifiedBy> </cp:lastModifiedBy>
  <dcterms:created xsi:type="dcterms:W3CDTF">2022-03-10T11:17:29Z</dcterms:created>
  <dcterms:modified xsi:type="dcterms:W3CDTF">2022-03-14T08:05:14Z</dcterms:modified>
</cp:coreProperties>
</file>