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Hromosvod" sheetId="3" r:id="rId3"/>
    <sheet name="03 - Vedlejší rozpočtové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Stavební část'!$C$90:$K$603</definedName>
    <definedName name="_xlnm.Print_Area" localSheetId="1">'01 - Stavební část'!$C$4:$J$39,'01 - Stavební část'!$C$45:$J$72,'01 - Stavební část'!$C$78:$K$603</definedName>
    <definedName name="_xlnm._FilterDatabase" localSheetId="2" hidden="1">'02 - Hromosvod'!$C$80:$K$107</definedName>
    <definedName name="_xlnm.Print_Area" localSheetId="2">'02 - Hromosvod'!$C$4:$J$39,'02 - Hromosvod'!$C$45:$J$62,'02 - Hromosvod'!$C$68:$K$107</definedName>
    <definedName name="_xlnm._FilterDatabase" localSheetId="3" hidden="1">'03 - Vedlejší rozpočtové ...'!$C$82:$K$95</definedName>
    <definedName name="_xlnm.Print_Area" localSheetId="3">'03 - Vedlejší rozpočtové ...'!$C$4:$J$39,'03 - Vedlejší rozpočtové ...'!$C$45:$J$64,'03 - Vedlejší rozpočtové ...'!$C$70:$K$95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část'!$90:$90</definedName>
    <definedName name="_xlnm.Print_Titles" localSheetId="2">'02 - Hromosvod'!$80:$80</definedName>
    <definedName name="_xlnm.Print_Titles" localSheetId="3">'03 - Vedlejší rozpočtové ...'!$82:$82</definedName>
  </definedNames>
  <calcPr fullCalcOnLoad="1"/>
</workbook>
</file>

<file path=xl/sharedStrings.xml><?xml version="1.0" encoding="utf-8"?>
<sst xmlns="http://schemas.openxmlformats.org/spreadsheetml/2006/main" count="6178" uniqueCount="1185">
  <si>
    <t>Export Komplet</t>
  </si>
  <si>
    <t>VZ</t>
  </si>
  <si>
    <t>2.0</t>
  </si>
  <si>
    <t>ZAMOK</t>
  </si>
  <si>
    <t>False</t>
  </si>
  <si>
    <t>{4e55e3c9-0f4d-42c5-8997-7d7fcf1c688a}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</si>
  <si>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</si>
  <si>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</si>
  <si>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</si>
  <si>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</si>
  <si>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</si>
  <si>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</si>
  <si>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</si>
  <si>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</si>
  <si>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</si>
  <si>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</si>
  <si>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</si>
  <si>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a ZUŠ Karlovy Vary, Šmeralova ul. -Zateplení budov č.e.40</t>
  </si>
  <si>
    <t>KSO:</t>
  </si>
  <si>
    <t/>
  </si>
  <si>
    <t>CC-CZ:</t>
  </si>
  <si>
    <t>Místo:</t>
  </si>
  <si>
    <t xml:space="preserve"> </t>
  </si>
  <si>
    <t>Datum:</t>
  </si>
  <si>
    <t>1. 8. 2022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</si>
  <si>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</si>
  <si>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</si>
  <si>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</si>
  <si>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</si>
  <si>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</si>
  <si>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</si>
  <si>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</si>
  <si>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>KV-ENGINEERING s.r.o.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</si>
  <si>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</si>
  <si>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</si>
  <si>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</si>
  <si>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</si>
  <si>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</si>
  <si>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</si>
  <si>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</si>
  <si>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</si>
  <si>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</si>
  <si>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</si>
  <si>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</si>
  <si>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</si>
  <si>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</si>
  <si>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</si>
  <si>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</si>
  <si>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</si>
  <si>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</si>
  <si>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</si>
  <si>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</si>
  <si>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</si>
  <si>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</si>
  <si>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</si>
  <si>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</si>
  <si>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</si>
  <si>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</si>
  <si>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</si>
  <si>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</si>
  <si>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</si>
  <si>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</si>
  <si>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</si>
  <si>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</si>
  <si>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</si>
  <si>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</si>
  <si>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</si>
  <si>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</si>
  <si>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</si>
  <si>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</si>
  <si>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</si>
  <si>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</si>
  <si>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</si>
  <si>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</si>
  <si>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</si>
  <si>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</si>
  <si>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</si>
  <si>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</si>
  <si>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</si>
  <si>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</si>
  <si>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</si>
  <si>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{7bd824f4-ac7e-4310-a378-8f51ba89cb4d}</t>
  </si>
  <si>
    <t>2</t>
  </si>
  <si>
    <t>02</t>
  </si>
  <si>
    <t>Hromosvod</t>
  </si>
  <si>
    <t>{af7467de-8cf2-4e8c-b0ae-96cf31586ca5}</t>
  </si>
  <si>
    <t>03</t>
  </si>
  <si>
    <t>Vedlejší rozpočtové náklady</t>
  </si>
  <si>
    <t>{09ec8f8a-d430-474a-bc23-03a384a094a3}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</si>
  <si>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</si>
  <si>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</si>
  <si>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</si>
  <si>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</si>
  <si>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</si>
  <si>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</si>
  <si>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</si>
  <si>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</si>
  <si>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</si>
  <si>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</si>
  <si>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</si>
  <si>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</si>
  <si>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</si>
  <si>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</si>
  <si>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</si>
  <si>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</si>
  <si>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</si>
  <si>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781 - Dokončovací práce - obklady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</si>
  <si>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</si>
  <si>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</si>
  <si>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</si>
  <si>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</si>
  <si>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</si>
  <si>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</si>
  <si>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</si>
  <si>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</si>
  <si>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</si>
  <si>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</si>
  <si>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</si>
  <si>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</si>
  <si>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</si>
  <si>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</si>
  <si>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</si>
  <si>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</si>
  <si>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</si>
  <si>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</si>
  <si>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</si>
  <si>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</si>
  <si>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</si>
  <si>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</si>
  <si>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2022 02</t>
  </si>
  <si>
    <t>4</t>
  </si>
  <si>
    <t>1345754318</t>
  </si>
  <si>
    <t>Online PSC</t>
  </si>
  <si>
    <t>https://podminky.urs.cz/item/CS_URS_2022_02/113106121</t>
  </si>
  <si>
    <t>VV</t>
  </si>
  <si>
    <t>52*0,3 "okap.chodník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</si>
  <si>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</si>
  <si>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</si>
  <si>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1828086604</t>
  </si>
  <si>
    <t>https://podminky.urs.cz/item/CS_URS_2022_02/113107143</t>
  </si>
  <si>
    <t>12,55*0,3 "východní pohled</t>
  </si>
  <si>
    <t>8,5*0,3 "severní pohled</t>
  </si>
  <si>
    <t>Součet</t>
  </si>
  <si>
    <t>3</t>
  </si>
  <si>
    <t>122251101</t>
  </si>
  <si>
    <t>Odkopávky a prokopávky nezapažené strojně v hornině třídy těžitelnosti I skupiny 3 do 20 m3</t>
  </si>
  <si>
    <t>m3</t>
  </si>
  <si>
    <t>-1086315572</t>
  </si>
  <si>
    <t>https://podminky.urs.cz/item/CS_URS_2022_02/122251101</t>
  </si>
  <si>
    <t>(52+12,5+8,5+9)*0,3*0,2 "zapuštění desek pod terén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</si>
  <si>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</si>
  <si>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</si>
  <si>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-877250955</t>
  </si>
  <si>
    <t>https://podminky.urs.cz/item/CS_URS_2022_02/162751117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</si>
  <si>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</si>
  <si>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</si>
  <si>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</si>
  <si>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-1726112270</t>
  </si>
  <si>
    <t>https://podminky.urs.cz/item/CS_URS_2022_02/162751119</t>
  </si>
  <si>
    <t>2,46*15 "celkem 25km</t>
  </si>
  <si>
    <t>6</t>
  </si>
  <si>
    <t>167151101</t>
  </si>
  <si>
    <t>Nakládání, skládání a překládání neulehlého výkopku nebo sypaniny strojně nakládání, množství do 100 m3, z horniny třídy těžitelnosti I, skupiny 1 až 3</t>
  </si>
  <si>
    <t>366514332</t>
  </si>
  <si>
    <t>https://podminky.urs.cz/item/CS_URS_2022_02/167151101</t>
  </si>
  <si>
    <t>7</t>
  </si>
  <si>
    <t>171201221</t>
  </si>
  <si>
    <t>Poplatek za uložení stavebního odpadu na skládce (skládkovné) zeminy a kamení zatříděného do Katalogu odpadů pod kódem 17 05 04</t>
  </si>
  <si>
    <t>t</t>
  </si>
  <si>
    <t>968450192</t>
  </si>
  <si>
    <t>https://podminky.urs.cz/item/CS_URS_2022_02/171201221</t>
  </si>
  <si>
    <t>2,46*1,6</t>
  </si>
  <si>
    <t>8</t>
  </si>
  <si>
    <t>171251201</t>
  </si>
  <si>
    <t>Uložení sypaniny na skládky nebo meziskládky bez hutnění s upravením uložené sypaniny do předepsaného tvaru</t>
  </si>
  <si>
    <t>-121992833</t>
  </si>
  <si>
    <t>https://podminky.urs.cz/item/CS_URS_2022_02/171251201</t>
  </si>
  <si>
    <t>9</t>
  </si>
  <si>
    <t>174151101</t>
  </si>
  <si>
    <t>Zásyp sypaninou z jakékoliv horniny strojně s uložením výkopku ve vrstvách se zhutněním jam, šachet, rýh nebo kolem objektů v těchto vykopávkách</t>
  </si>
  <si>
    <t>1567460134</t>
  </si>
  <si>
    <t>https://podminky.urs.cz/item/CS_URS_2022_02/174151101</t>
  </si>
  <si>
    <t>4,92/2</t>
  </si>
  <si>
    <t>Komunikace pozemní</t>
  </si>
  <si>
    <t>10</t>
  </si>
  <si>
    <t>572340111</t>
  </si>
  <si>
    <t>Vyspravení krytu komunikací po překopech plochy do 15 m2 asfaltovým betonem ACO (AB), po zhutnění tl. přes 30 do 50 mm</t>
  </si>
  <si>
    <t>1107958000</t>
  </si>
  <si>
    <t>https://podminky.urs.cz/item/CS_URS_2022_02/572340111</t>
  </si>
  <si>
    <t>celkem tl.15cm</t>
  </si>
  <si>
    <t>12,5*0,3*3 " východní pohled</t>
  </si>
  <si>
    <t>8,5*0,3*3 "severní pohled</t>
  </si>
  <si>
    <t>11</t>
  </si>
  <si>
    <t>599141111</t>
  </si>
  <si>
    <t>Vyplnění spár mezi silničními dílci jakékoliv tloušťky živičnou zálivkou</t>
  </si>
  <si>
    <t>m</t>
  </si>
  <si>
    <t>1611221765</t>
  </si>
  <si>
    <t>https://podminky.urs.cz/item/CS_URS_2022_02/599141111</t>
  </si>
  <si>
    <t>12,5+0,6 "východní pohled</t>
  </si>
  <si>
    <t>8,5+0,6 "severní pohled</t>
  </si>
  <si>
    <t>Úpravy povrchů, podlahy a osazování výplní</t>
  </si>
  <si>
    <t>12</t>
  </si>
  <si>
    <t>621131321</t>
  </si>
  <si>
    <t>Podkladní a spojovací vrstva vnějších omítaných ploch penetrace nanášená strojně podhledů</t>
  </si>
  <si>
    <t>1695933410</t>
  </si>
  <si>
    <t>https://podminky.urs.cz/item/CS_URS_2022_02/621131321</t>
  </si>
  <si>
    <t>40 "podloubí strop</t>
  </si>
  <si>
    <t>13</t>
  </si>
  <si>
    <t>621321111</t>
  </si>
  <si>
    <t>Omítka vápenocementová vnějších ploch nanášená ručně jednovrstvá, tloušťky do 15 mm hrubá zatřená podhledů</t>
  </si>
  <si>
    <t>1518285280</t>
  </si>
  <si>
    <t>https://podminky.urs.cz/item/CS_URS_2022_02/621321111</t>
  </si>
  <si>
    <t>40 "podloubí -strop</t>
  </si>
  <si>
    <t>14</t>
  </si>
  <si>
    <t>621321131</t>
  </si>
  <si>
    <t>Potažení vnějších ploch štukem vápenocementovým, tloušťky do 3 mm podhledů</t>
  </si>
  <si>
    <t>382819296</t>
  </si>
  <si>
    <t>https://podminky.urs.cz/item/CS_URS_2022_02/621321131</t>
  </si>
  <si>
    <t>40 "strop podloubí</t>
  </si>
  <si>
    <t>621321191</t>
  </si>
  <si>
    <t>Omítka vápenocementová vnějších ploch nanášená ručně Příplatek k cenám za každých dalších i započatých 5 mm tloušťky omítky přes 15 mm podhledů</t>
  </si>
  <si>
    <t>913179175</t>
  </si>
  <si>
    <t>https://podminky.urs.cz/item/CS_URS_2022_02/621321191</t>
  </si>
  <si>
    <t>40 "podloubí -strop (celkem 20mm)</t>
  </si>
  <si>
    <t>16</t>
  </si>
  <si>
    <t>622131321</t>
  </si>
  <si>
    <t>Podkladní a spojovací vrstva vnějších omítaných ploch penetrace nanášená strojně stěn</t>
  </si>
  <si>
    <t>288753729</t>
  </si>
  <si>
    <t>https://podminky.urs.cz/item/CS_URS_2022_02/622131321</t>
  </si>
  <si>
    <t>20,1+7,53 "pohled východní -podloubí</t>
  </si>
  <si>
    <t>28,6+13,8+131,28+44,36+7,2+81,12+26,14 "východní pohled</t>
  </si>
  <si>
    <t>17,8+36,29+42,5+121,32+70,34+50,59+35,52 "jižní pohled</t>
  </si>
  <si>
    <t>13,6 "podloubí stěny</t>
  </si>
  <si>
    <t>213+5+5,96 "severní pohled</t>
  </si>
  <si>
    <t>131,17+156,9+272,51+61,47+6,1+7,29+7,99+1,65+46,65+42,9 "dvorní část</t>
  </si>
  <si>
    <t>18,92+6,4+2,9+20,09+55,04+14,8+0,2+10,8 "tělocvična</t>
  </si>
  <si>
    <t>17</t>
  </si>
  <si>
    <t>622142001</t>
  </si>
  <si>
    <t>Potažení vnějších ploch pletivem v ploše nebo pruzích, na plném podkladu sklovláknitým vtlačením do tmelu stěn</t>
  </si>
  <si>
    <t>1345895933</t>
  </si>
  <si>
    <t>https://podminky.urs.cz/item/CS_URS_2022_02/622142001</t>
  </si>
  <si>
    <t>17,8 "jižní pohled -bez zateplení</t>
  </si>
  <si>
    <t>46,65 "cvorní část -bez zateplení</t>
  </si>
  <si>
    <t>18,92+6,4 "tělocvična -bez zateplení</t>
  </si>
  <si>
    <t>893*0,15 "ostění</t>
  </si>
  <si>
    <t>18</t>
  </si>
  <si>
    <t>622151001</t>
  </si>
  <si>
    <t>Penetrační nátěr vnějších pastovitých tenkovrstvých omítek akrylátový univerzální stěn</t>
  </si>
  <si>
    <t>2126688088</t>
  </si>
  <si>
    <t>https://podminky.urs.cz/item/CS_URS_2022_02/622151001</t>
  </si>
  <si>
    <t>20,1 "pohled východní -podloubí</t>
  </si>
  <si>
    <t>55,1+81,12+26,14 "východní pohled</t>
  </si>
  <si>
    <t>17,8+106,46+50,59+35,52 "jižní pohled</t>
  </si>
  <si>
    <t>13,6 "podloubí</t>
  </si>
  <si>
    <t>213+5 "severní pohled</t>
  </si>
  <si>
    <t>46,65+131,17+156,9+272,51+61,47 "dvorní část</t>
  </si>
  <si>
    <t>18,92+6,4+2,9+20,09+55,04+10,8 "tělocvična</t>
  </si>
  <si>
    <t>893*0,3 "ostění</t>
  </si>
  <si>
    <t>19</t>
  </si>
  <si>
    <t>622151021</t>
  </si>
  <si>
    <t>Penetrační nátěr vnějších pastovitých tenkovrstvých omítek mozaikových akrylátový stěn</t>
  </si>
  <si>
    <t>-623128970</t>
  </si>
  <si>
    <t>https://podminky.urs.cz/item/CS_URS_2022_02/622151021</t>
  </si>
  <si>
    <t>7,2 "východní pohled</t>
  </si>
  <si>
    <t>5,96 "severní pohled</t>
  </si>
  <si>
    <t>6,1+7,29+7,99+1,65 "dvorní část</t>
  </si>
  <si>
    <t>14,8+0,2 "tělocvična</t>
  </si>
  <si>
    <t>20</t>
  </si>
  <si>
    <t>622211001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</si>
  <si>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</si>
  <si>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1016887603</t>
  </si>
  <si>
    <t>https://podminky.urs.cz/item/CS_URS_2022_02/622211001</t>
  </si>
  <si>
    <t>10,8 "římsa tělocvičny</t>
  </si>
  <si>
    <t>(893-187,5-186,3)*0,15 "ostění</t>
  </si>
  <si>
    <t>185*0,3 "parapety</t>
  </si>
  <si>
    <t>M</t>
  </si>
  <si>
    <t>28375943</t>
  </si>
  <si>
    <t>deska EPS 100 fasádní λ=0,037 tl 30mm</t>
  </si>
  <si>
    <t>-1617267737</t>
  </si>
  <si>
    <t>10,8+77,88</t>
  </si>
  <si>
    <t>88,68*1,05 'Přepočtené koeficientem množství</t>
  </si>
  <si>
    <t>22</t>
  </si>
  <si>
    <t>28376415</t>
  </si>
  <si>
    <t>deska XPS hrana polodrážková a hladký povrch 300kPA tl 30mm</t>
  </si>
  <si>
    <t>-607680921</t>
  </si>
  <si>
    <t>55,5*1,05 'Přepočtené koeficientem množství</t>
  </si>
  <si>
    <t>23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</si>
  <si>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</si>
  <si>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</si>
  <si>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-919757766</t>
  </si>
  <si>
    <t>https://podminky.urs.cz/item/CS_URS_2022_02/622211011</t>
  </si>
  <si>
    <t>24</t>
  </si>
  <si>
    <t>28376417</t>
  </si>
  <si>
    <t>deska XPS hrana polodrážková a hladký povrch 300kPA tl 50mm</t>
  </si>
  <si>
    <t>1646660224</t>
  </si>
  <si>
    <t>7,2*1,05 'Přepočtené koeficientem množství</t>
  </si>
  <si>
    <t>25</t>
  </si>
  <si>
    <t>28376418</t>
  </si>
  <si>
    <t>deska XPS hrana polodrážková a hladký povrch 300kPA tl 60mm</t>
  </si>
  <si>
    <t>-286485055</t>
  </si>
  <si>
    <t>23,03+15</t>
  </si>
  <si>
    <t>38,03*1,05 'Přepočtené koeficientem množství</t>
  </si>
  <si>
    <t>26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</si>
  <si>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</si>
  <si>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</si>
  <si>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2047698191</t>
  </si>
  <si>
    <t>https://podminky.urs.cz/item/CS_URS_2022_02/622211021</t>
  </si>
  <si>
    <t>27</t>
  </si>
  <si>
    <t>28376423</t>
  </si>
  <si>
    <t>deska XPS hrana polodrážková a hladký povrch 300kPA tl 120mm</t>
  </si>
  <si>
    <t>1375565405</t>
  </si>
  <si>
    <t>5,96</t>
  </si>
  <si>
    <t>5,96*1,05 'Přepočtené koeficientem množství</t>
  </si>
  <si>
    <t>28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</si>
  <si>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</si>
  <si>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</si>
  <si>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-1668093529</t>
  </si>
  <si>
    <t>https://podminky.urs.cz/item/CS_URS_2022_02/622211031</t>
  </si>
  <si>
    <t>213 "severní pohled</t>
  </si>
  <si>
    <t>20,09+55,04 "tělocvična</t>
  </si>
  <si>
    <t>131,28 "východní pohled</t>
  </si>
  <si>
    <t>121,32 "jižní pohled</t>
  </si>
  <si>
    <t>29</t>
  </si>
  <si>
    <t>28375981</t>
  </si>
  <si>
    <t>deska EPS 100 fasádní λ=0,037 tl 140mm</t>
  </si>
  <si>
    <t>138523366</t>
  </si>
  <si>
    <t>131,28+121,32</t>
  </si>
  <si>
    <t>252,6*1,05 'Přepočtené koeficientem množství</t>
  </si>
  <si>
    <t>30</t>
  </si>
  <si>
    <t>28375985</t>
  </si>
  <si>
    <t>deska EPS 100 fasádní λ=0,037 tl 160mm</t>
  </si>
  <si>
    <t>122627755</t>
  </si>
  <si>
    <t>213+75,13</t>
  </si>
  <si>
    <t>288,13*1,05 'Přepočtené koeficientem množství</t>
  </si>
  <si>
    <t>31</t>
  </si>
  <si>
    <t>622221001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</si>
  <si>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do 40 mm</t>
  </si>
  <si>
    <t>-2024859634</t>
  </si>
  <si>
    <t>https://podminky.urs.cz/item/CS_URS_2022_02/622221001</t>
  </si>
  <si>
    <t>187,5*0,15 "ostění</t>
  </si>
  <si>
    <t>32</t>
  </si>
  <si>
    <t>6315151R</t>
  </si>
  <si>
    <t>deska tepelně izolační minerální kontaktních fasád podélné vlákno λ=0,036 tl 30mm</t>
  </si>
  <si>
    <t>279286619</t>
  </si>
  <si>
    <t>28,125*1,05 'Přepočtené koeficientem množství</t>
  </si>
  <si>
    <t>33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</si>
  <si>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</si>
  <si>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</si>
  <si>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627441883</t>
  </si>
  <si>
    <t>https://podminky.urs.cz/item/CS_URS_2022_02/622221031</t>
  </si>
  <si>
    <t>2,9 "tělocvična</t>
  </si>
  <si>
    <t>131,1+272,51+61,47 "dvorní část</t>
  </si>
  <si>
    <t>5 "severní pohled</t>
  </si>
  <si>
    <t>34</t>
  </si>
  <si>
    <t>63151538</t>
  </si>
  <si>
    <t>deska tepelně izolační minerální kontaktních fasád podélné vlákno λ=0,036 tl 160mm</t>
  </si>
  <si>
    <t>-228882046</t>
  </si>
  <si>
    <t>472,98*1,05 'Přepočtené koeficientem množství</t>
  </si>
  <si>
    <t>35</t>
  </si>
  <si>
    <t>622221101</t>
  </si>
  <si>
    <t>Montáž kontaktního zateplení lepením a mechanickým kotvením z desek z minerální vlny s kolmou orientací vláken na vnější stěny, na podklad betonový nebo z lehčeného betonu, z tvárnic keramických nebo vápenopískových, tloušťky desek do 40 mm</t>
  </si>
  <si>
    <t>1965641242</t>
  </si>
  <si>
    <t>https://podminky.urs.cz/item/CS_URS_2022_02/622221101</t>
  </si>
  <si>
    <t>186,3*0,15 "ostění</t>
  </si>
  <si>
    <t>36</t>
  </si>
  <si>
    <t>63151506</t>
  </si>
  <si>
    <t>deska tepelně izolační minerální kontaktních fasád kolmé vlákno λ=0,040-0,041 tl 30mm</t>
  </si>
  <si>
    <t>-709096807</t>
  </si>
  <si>
    <t>27,945*1,05 'Přepočtené koeficientem množství</t>
  </si>
  <si>
    <t>37</t>
  </si>
  <si>
    <t>622221111</t>
  </si>
  <si>
    <t>Montáž kontaktního zateplení lepením a mechanickým kotvením z desek z minerální vlny s kolmou orientací vláken na vnější stěny, na podklad betonový nebo z lehčeného betonu, z tvárnic keramických nebo vápenopískových, tloušťky desek přes 40 do 80 mm</t>
  </si>
  <si>
    <t>1734644159</t>
  </si>
  <si>
    <t>https://podminky.urs.cz/item/CS_URS_2022_02/622221111</t>
  </si>
  <si>
    <t>28 "východní pohled</t>
  </si>
  <si>
    <t>35,52 "jižní pohled</t>
  </si>
  <si>
    <t>38</t>
  </si>
  <si>
    <t>63151510</t>
  </si>
  <si>
    <t>deska tepelně izolační minerální kontaktních fasád kolmé vlákno λ=0,040-0,041 tl 70mm</t>
  </si>
  <si>
    <t>1378062</t>
  </si>
  <si>
    <t>83,62*1,05 'Přepočtené koeficientem množství</t>
  </si>
  <si>
    <t>39</t>
  </si>
  <si>
    <t>622221131</t>
  </si>
  <si>
    <t>Montáž kontaktního zateplení lepením a mechanickým kotvením z desek z minerální vlny s kolmou orientací vláken na vnější stěny, na podklad betonový nebo z lehčeného betonu, z tvárnic keramických nebo vápenopískových, tloušťky desek přes 120 do 160 mm</t>
  </si>
  <si>
    <t>-1957476586</t>
  </si>
  <si>
    <t>https://podminky.urs.cz/item/CS_URS_2022_02/622221131</t>
  </si>
  <si>
    <t>44,36 "východní pohled</t>
  </si>
  <si>
    <t>70,34 "jižní pohled</t>
  </si>
  <si>
    <t>156,9 "dvorní část</t>
  </si>
  <si>
    <t>40</t>
  </si>
  <si>
    <t>63151532</t>
  </si>
  <si>
    <t>deska tepelně izolační minerální kontaktních fasád kolmé vlákno λ=0,040-0,041 tl 140mm</t>
  </si>
  <si>
    <t>757512881</t>
  </si>
  <si>
    <t>114,7*1,05 'Přepočtené koeficientem množství</t>
  </si>
  <si>
    <t>41</t>
  </si>
  <si>
    <t>63151533</t>
  </si>
  <si>
    <t>deska tepelně izolační minerální kontaktních fasád kolmé vlákno λ=0,040-0,041 tl 160mm</t>
  </si>
  <si>
    <t>749534812</t>
  </si>
  <si>
    <t>156,9</t>
  </si>
  <si>
    <t>156,9*1,05 'Přepočtené koeficientem množství</t>
  </si>
  <si>
    <t>42</t>
  </si>
  <si>
    <t>622231111</t>
  </si>
  <si>
    <t>Montáž kontaktního zateplení lepením a mechanickým kotvením z desek z fenolické pěny na vnější stěny, na podklad betonový nebo z lehčeného betonu, z tvárnic keramických nebo vápenopískových, tloušťky desek přes 40 do 80 mm</t>
  </si>
  <si>
    <t>-589166076</t>
  </si>
  <si>
    <t>https://podminky.urs.cz/item/CS_URS_2022_02/622231111</t>
  </si>
  <si>
    <t>81,12 "východní pohled</t>
  </si>
  <si>
    <t>50,59 "jižní pohled</t>
  </si>
  <si>
    <t>43</t>
  </si>
  <si>
    <t>28376805</t>
  </si>
  <si>
    <t>deska fenolická tepelně izolační fasádní λ=0,020 tl 70mm</t>
  </si>
  <si>
    <t>1901512833</t>
  </si>
  <si>
    <t>145,31*1,05 'Přepočtené koeficientem množství</t>
  </si>
  <si>
    <t>44</t>
  </si>
  <si>
    <t>622251211</t>
  </si>
  <si>
    <t>Montáž kontaktního zateplení lepením a mechanickým kotvením Příplatek k cenám za zesílené vyztužení druhou vrstvou sklovláknitého pletiva vnějších stěn</t>
  </si>
  <si>
    <t>-1226039290</t>
  </si>
  <si>
    <t>https://podminky.urs.cz/item/CS_URS_2022_02/622251211</t>
  </si>
  <si>
    <t>134,34+127,7 "východní a jižní pohled (pod keram.obklad)</t>
  </si>
  <si>
    <t>45</t>
  </si>
  <si>
    <t>622252001</t>
  </si>
  <si>
    <t>Montáž profilů kontaktního zateplení zakládacích soklových připevněných hmoždinkami</t>
  </si>
  <si>
    <t>-369846546</t>
  </si>
  <si>
    <t>https://podminky.urs.cz/item/CS_URS_2022_02/622252001</t>
  </si>
  <si>
    <t>12,15+25,25 "východní pohled</t>
  </si>
  <si>
    <t>30,7 "jižní pohled</t>
  </si>
  <si>
    <t>8,5 "severní pohled</t>
  </si>
  <si>
    <t>10,6+10,6+3,7+7,55+3 "dvorní část</t>
  </si>
  <si>
    <t>30,7 "tělocvična</t>
  </si>
  <si>
    <t>46</t>
  </si>
  <si>
    <t>59051651</t>
  </si>
  <si>
    <t>profil zakládací Al tl 0,7mm pro ETICS pro izolant tl 140mm</t>
  </si>
  <si>
    <t>1671660224</t>
  </si>
  <si>
    <t>37,4+30,7</t>
  </si>
  <si>
    <t>68,1*1,05 'Přepočtené koeficientem množství</t>
  </si>
  <si>
    <t>47</t>
  </si>
  <si>
    <t>59051653</t>
  </si>
  <si>
    <t>profil zakládací Al tl 0,7mm pro ETICS pro izolant tl 160mm</t>
  </si>
  <si>
    <t>361099760</t>
  </si>
  <si>
    <t>8,5+35,45+30,7</t>
  </si>
  <si>
    <t>74,65*1,05 'Přepočtené koeficientem množství</t>
  </si>
  <si>
    <t>48</t>
  </si>
  <si>
    <t>622252002</t>
  </si>
  <si>
    <t>Montáž profilů kontaktního zateplení ostatních stěnových, dilatačních apod. lepených do tmelu</t>
  </si>
  <si>
    <t>1607451987</t>
  </si>
  <si>
    <t>https://podminky.urs.cz/item/CS_URS_2022_02/622252002</t>
  </si>
  <si>
    <t>11 "dilatační</t>
  </si>
  <si>
    <t xml:space="preserve">185 "parapetní </t>
  </si>
  <si>
    <t>893 "okenní zajišˇˇtovací</t>
  </si>
  <si>
    <t>211+10 "nadpraží s okapničkou</t>
  </si>
  <si>
    <t>682+272 "rohové</t>
  </si>
  <si>
    <t>49</t>
  </si>
  <si>
    <t>59051510</t>
  </si>
  <si>
    <t>profil začišťovací s okapnicí PVC s výztužnou tkaninou pro nadpraží ETICS</t>
  </si>
  <si>
    <t>-186999422</t>
  </si>
  <si>
    <t>221</t>
  </si>
  <si>
    <t>221*1,05 'Přepočtené koeficientem množství</t>
  </si>
  <si>
    <t>50</t>
  </si>
  <si>
    <t>59051512</t>
  </si>
  <si>
    <t>profil začišťovací s okapnicí PVC s výztužnou tkaninou pro parapet ETICS</t>
  </si>
  <si>
    <t>-211382587</t>
  </si>
  <si>
    <t>185</t>
  </si>
  <si>
    <t>185*1,05 'Přepočtené koeficientem množství</t>
  </si>
  <si>
    <t>51</t>
  </si>
  <si>
    <t>59051502</t>
  </si>
  <si>
    <t>profil dilatační rohový PVC s výztužnou tkaninou pro ETICS</t>
  </si>
  <si>
    <t>-887740712</t>
  </si>
  <si>
    <t>11*1,05 'Přepočtené koeficientem množství</t>
  </si>
  <si>
    <t>52</t>
  </si>
  <si>
    <t>63127416</t>
  </si>
  <si>
    <t>profil rohový PVC 23x23mm s výztužnou tkaninou š 100mm pro ETICS</t>
  </si>
  <si>
    <t>1638652189</t>
  </si>
  <si>
    <t>954</t>
  </si>
  <si>
    <t>954*1,05 'Přepočtené koeficientem množství</t>
  </si>
  <si>
    <t>53</t>
  </si>
  <si>
    <t>59051476</t>
  </si>
  <si>
    <t>profil začišťovací PVC 9mm s výztužnou tkaninou pro ostění ETICS</t>
  </si>
  <si>
    <t>-1928366205</t>
  </si>
  <si>
    <t>893</t>
  </si>
  <si>
    <t>893*1,05 'Přepočtené koeficientem množství</t>
  </si>
  <si>
    <t>54</t>
  </si>
  <si>
    <t>622321111</t>
  </si>
  <si>
    <t>Omítka vápenocementová vnějších ploch nanášená ručně jednovrstvá, tloušťky do 15 mm hrubá zatřená stěn</t>
  </si>
  <si>
    <t>2081177571</t>
  </si>
  <si>
    <t>https://podminky.urs.cz/item/CS_URS_2022_02/622321111</t>
  </si>
  <si>
    <t>13,8 "východní pohled</t>
  </si>
  <si>
    <t>17,8+42,5 "jižní pohled</t>
  </si>
  <si>
    <t>46,65 "dvorní část</t>
  </si>
  <si>
    <t>18,92+6,4 "tělocvična</t>
  </si>
  <si>
    <t>55</t>
  </si>
  <si>
    <t>622321131</t>
  </si>
  <si>
    <t>Potažení vnějších ploch štukem vápenocementovým, tloušťky do 3 mm stěn</t>
  </si>
  <si>
    <t>-1490485294</t>
  </si>
  <si>
    <t>https://podminky.urs.cz/item/CS_URS_2022_02/622321131</t>
  </si>
  <si>
    <t>7,53 "pohled východní -podloubí</t>
  </si>
  <si>
    <t>28,6 "východní pohled</t>
  </si>
  <si>
    <t>36,29 "jižní pohled</t>
  </si>
  <si>
    <t>42,9 "dvorní část</t>
  </si>
  <si>
    <t>56</t>
  </si>
  <si>
    <t>622321191</t>
  </si>
  <si>
    <t>Omítka vápenocementová vnějších ploch nanášená ručně Příplatek k cenám za každých dalších i započatých 5 mm tloušťky omítky přes 15 mm stěn</t>
  </si>
  <si>
    <t>-772428507</t>
  </si>
  <si>
    <t>https://podminky.urs.cz/item/CS_URS_2022_02/622321191</t>
  </si>
  <si>
    <t>celkem tl.20mm</t>
  </si>
  <si>
    <t>57</t>
  </si>
  <si>
    <t>622511112</t>
  </si>
  <si>
    <t>Omítka tenkovrstvá akrylátová vnějších ploch probarvená bez penetrace mozaiková střednězrnná stěn</t>
  </si>
  <si>
    <t>2079248162</t>
  </si>
  <si>
    <t>https://podminky.urs.cz/item/CS_URS_2022_02/622511112</t>
  </si>
  <si>
    <t>58</t>
  </si>
  <si>
    <t>622531022</t>
  </si>
  <si>
    <t>Omítka tenkovrstvá silikonová vnějších ploch probarvená bez penetrace zatíraná (škrábaná), zrnitost 2,0 mm stěn</t>
  </si>
  <si>
    <t>210624942</t>
  </si>
  <si>
    <t>https://podminky.urs.cz/item/CS_URS_2022_02/622531022</t>
  </si>
  <si>
    <t>59</t>
  </si>
  <si>
    <t>62262101R</t>
  </si>
  <si>
    <t xml:space="preserve">Montáž dekoračních fasádních stěnových profilů </t>
  </si>
  <si>
    <t>919234789</t>
  </si>
  <si>
    <t>10+25,25*2+30,7*2 "pohled východní a jižní (půlkolatá)</t>
  </si>
  <si>
    <t>3,6*28+10,2*4+2,1*8 "pohled východní a jižní</t>
  </si>
  <si>
    <t>60</t>
  </si>
  <si>
    <t>5812491R</t>
  </si>
  <si>
    <t>římsa atyp půlkulatá z polystyrenu 17x10cm</t>
  </si>
  <si>
    <t>419279508</t>
  </si>
  <si>
    <t>121,9*1,05 'Přepočtené koeficientem množství</t>
  </si>
  <si>
    <t>61</t>
  </si>
  <si>
    <t>5812492R</t>
  </si>
  <si>
    <t>římsa podokenní a nadokenní z XPS 20x7cm</t>
  </si>
  <si>
    <t>1369936617</t>
  </si>
  <si>
    <t>158,4</t>
  </si>
  <si>
    <t>158,4*1,05 'Přepočtené koeficientem množství</t>
  </si>
  <si>
    <t>62</t>
  </si>
  <si>
    <t>62299520R</t>
  </si>
  <si>
    <t>Povrchové ošetření kamenných ploch dle PD</t>
  </si>
  <si>
    <t>-667961404</t>
  </si>
  <si>
    <t xml:space="preserve">30,3+11,62 "východní pohled -kamenné plochy </t>
  </si>
  <si>
    <t>36,84+40,39 "jižní pohled -kamenné plochy</t>
  </si>
  <si>
    <t>63</t>
  </si>
  <si>
    <t>625681012</t>
  </si>
  <si>
    <t>Ochrana proti holubům hrotový systém dvouřadý, účinná šíře 15 cm</t>
  </si>
  <si>
    <t>-1545310143</t>
  </si>
  <si>
    <t>https://podminky.urs.cz/item/CS_URS_2022_02/625681012</t>
  </si>
  <si>
    <t>56 "dle PD</t>
  </si>
  <si>
    <t>64</t>
  </si>
  <si>
    <t>629991011</t>
  </si>
  <si>
    <t>Zakrytí vnějších ploch před znečištěním včetně pozdějšího odkrytí výplní otvorů a svislých ploch fólií přilepenou lepící páskou</t>
  </si>
  <si>
    <t>1587019614</t>
  </si>
  <si>
    <t>https://podminky.urs.cz/item/CS_URS_2022_02/629991011</t>
  </si>
  <si>
    <t>24,535+78,63 "východní pohled</t>
  </si>
  <si>
    <t>156,465 "jižní pohled</t>
  </si>
  <si>
    <t>2,7 "severní pohled</t>
  </si>
  <si>
    <t>150,61 "dvorní část</t>
  </si>
  <si>
    <t>27,973 "tělocvična</t>
  </si>
  <si>
    <t>65</t>
  </si>
  <si>
    <t>629995101</t>
  </si>
  <si>
    <t>Očištění vnějších ploch tlakovou vodou omytím</t>
  </si>
  <si>
    <t>1598090033</t>
  </si>
  <si>
    <t>https://podminky.urs.cz/item/CS_URS_2022_02/629995101</t>
  </si>
  <si>
    <t>40+13,6 "podloubí strop+stěny</t>
  </si>
  <si>
    <t>66</t>
  </si>
  <si>
    <t>629995201</t>
  </si>
  <si>
    <t>Očištění vnějších ploch tryskáním křemičitým pískem sušeným</t>
  </si>
  <si>
    <t>-1868303929</t>
  </si>
  <si>
    <t>https://podminky.urs.cz/item/CS_URS_2022_02/629995201</t>
  </si>
  <si>
    <t>67</t>
  </si>
  <si>
    <t>637211121</t>
  </si>
  <si>
    <t>Okapový chodník z dlaždic betonových se zalitím spár cementovou maltou do písku, tl. dlaždic 40 mm</t>
  </si>
  <si>
    <t>198373233</t>
  </si>
  <si>
    <t>https://podminky.urs.cz/item/CS_URS_2022_02/637211121</t>
  </si>
  <si>
    <t>Ostatní konstrukce a práce, bourání</t>
  </si>
  <si>
    <t>68</t>
  </si>
  <si>
    <t>919735113</t>
  </si>
  <si>
    <t>Řezání stávajícího živičného krytu nebo podkladu hloubky přes 100 do 150 mm</t>
  </si>
  <si>
    <t>-1370897492</t>
  </si>
  <si>
    <t>https://podminky.urs.cz/item/CS_URS_2022_02/919735113</t>
  </si>
  <si>
    <t>12,5+0,3*2 "východní pohled</t>
  </si>
  <si>
    <t>69</t>
  </si>
  <si>
    <t>941111122</t>
  </si>
  <si>
    <t>Montáž lešení řadového trubkového lehkého pracovního s podlahami s provozním zatížením tř. 3 do 200 kg/m2 šířky tř. W09 od 0,9 do 1,2 m, výšky přes 10 do 25 m</t>
  </si>
  <si>
    <t>-618524775</t>
  </si>
  <si>
    <t>https://podminky.urs.cz/item/CS_URS_2022_02/941111122</t>
  </si>
  <si>
    <t>28*20 "východní pohled</t>
  </si>
  <si>
    <t>32*20+14*6 "jižní pohled</t>
  </si>
  <si>
    <t>15*20 "severní pohled</t>
  </si>
  <si>
    <t>(11+11+21+3)*20 "dvorní část</t>
  </si>
  <si>
    <t>186 "tělocvična</t>
  </si>
  <si>
    <t>70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</si>
  <si>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</si>
  <si>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</si>
  <si>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359398877</t>
  </si>
  <si>
    <t>https://podminky.urs.cz/item/CS_URS_2022_02/941111222</t>
  </si>
  <si>
    <t>2690*6*30 "6 měsíců</t>
  </si>
  <si>
    <t>71</t>
  </si>
  <si>
    <t>94111122R</t>
  </si>
  <si>
    <t>Příplatek k lešení řadovému trubkovému lehkému s podlahami -montáž lešení na střeše</t>
  </si>
  <si>
    <t>-75857829</t>
  </si>
  <si>
    <t>9 "dvorní část</t>
  </si>
  <si>
    <t>9 "tělocvična</t>
  </si>
  <si>
    <t>72</t>
  </si>
  <si>
    <t>941111822</t>
  </si>
  <si>
    <t>Demontáž lešení řadového trubkového lehkého pracovního s podlahami s provozním zatížením tř. 3 do 200 kg/m2 šířky tř. W09 od 0,9 do 1,2 m, výšky přes 10 do 25 m</t>
  </si>
  <si>
    <t>1923526194</t>
  </si>
  <si>
    <t>https://podminky.urs.cz/item/CS_URS_2022_02/941111822</t>
  </si>
  <si>
    <t>73</t>
  </si>
  <si>
    <t>944511111</t>
  </si>
  <si>
    <t>Montáž ochranné sítě zavěšené na konstrukci lešení z textilie z umělých vláken</t>
  </si>
  <si>
    <t>1778499873</t>
  </si>
  <si>
    <t>https://podminky.urs.cz/item/CS_URS_2022_02/944511111</t>
  </si>
  <si>
    <t>74</t>
  </si>
  <si>
    <t>944511211</t>
  </si>
  <si>
    <t>Montáž ochranné sítě Příplatek za první a každý další den použití sítě k ceně -1111</t>
  </si>
  <si>
    <t>-2068428713</t>
  </si>
  <si>
    <t>https://podminky.urs.cz/item/CS_URS_2022_02/944511211</t>
  </si>
  <si>
    <t>75</t>
  </si>
  <si>
    <t>944511811</t>
  </si>
  <si>
    <t>Demontáž ochranné sítě zavěšené na konstrukci lešení z textilie z umělých vláken</t>
  </si>
  <si>
    <t>-285942389</t>
  </si>
  <si>
    <t>https://podminky.urs.cz/item/CS_URS_2022_02/944511811</t>
  </si>
  <si>
    <t>76</t>
  </si>
  <si>
    <t>944711112</t>
  </si>
  <si>
    <t>Montáž záchytné stříšky zřizované současně s lehkým nebo těžkým lešením, šířky přes 1,5 do 2,0 m</t>
  </si>
  <si>
    <t>-1657300985</t>
  </si>
  <si>
    <t>https://podminky.urs.cz/item/CS_URS_2022_02/944711112</t>
  </si>
  <si>
    <t>2 "východní pohled -vstup</t>
  </si>
  <si>
    <t>6 "jižní vstup -pohled</t>
  </si>
  <si>
    <t>2 "dvorní část</t>
  </si>
  <si>
    <t>77</t>
  </si>
  <si>
    <t>944711212</t>
  </si>
  <si>
    <t>Montáž záchytné stříšky Příplatek za první a každý další den použití záchytné stříšky k ceně -1112</t>
  </si>
  <si>
    <t>-149978335</t>
  </si>
  <si>
    <t>https://podminky.urs.cz/item/CS_URS_2022_02/944711212</t>
  </si>
  <si>
    <t>10*6*30 "6 měsíců</t>
  </si>
  <si>
    <t>78</t>
  </si>
  <si>
    <t>944711812</t>
  </si>
  <si>
    <t>Demontáž záchytné stříšky zřizované současně s lehkým nebo těžkým lešením, šířky přes 1,5 do 2,0 m</t>
  </si>
  <si>
    <t>93981963</t>
  </si>
  <si>
    <t>https://podminky.urs.cz/item/CS_URS_2022_02/944711812</t>
  </si>
  <si>
    <t>79</t>
  </si>
  <si>
    <t>94501100R</t>
  </si>
  <si>
    <t>Zábor veřejného prostranství (6 měsíců)</t>
  </si>
  <si>
    <t>1367399819</t>
  </si>
  <si>
    <t>28*2 "východní pohled</t>
  </si>
  <si>
    <t>32*2 "jižní pohled</t>
  </si>
  <si>
    <t>80</t>
  </si>
  <si>
    <t>94850001R</t>
  </si>
  <si>
    <t>Dmtz drobných fasádních prvků, po dokončení zateplení zpětná mtz (cedulky, mřížky.....)</t>
  </si>
  <si>
    <t>kpl</t>
  </si>
  <si>
    <t>-1332451061</t>
  </si>
  <si>
    <t>81</t>
  </si>
  <si>
    <t>94850002R</t>
  </si>
  <si>
    <t xml:space="preserve">Dmtz cedule s názvem školy 6600x750mm, po dokončení zateplení zpětná mtz </t>
  </si>
  <si>
    <t>1388470053</t>
  </si>
  <si>
    <t>82</t>
  </si>
  <si>
    <t>949101111</t>
  </si>
  <si>
    <t>Lešení pomocné pracovní pro objekty pozemních staveb pro zatížení do 150 kg/m2, o výšce lešeňové podlahy do 1,9 m</t>
  </si>
  <si>
    <t>1566833466</t>
  </si>
  <si>
    <t>https://podminky.urs.cz/item/CS_URS_2022_02/949101111</t>
  </si>
  <si>
    <t>24 "jižní podloubí</t>
  </si>
  <si>
    <t>83</t>
  </si>
  <si>
    <t>966032921</t>
  </si>
  <si>
    <t>Odsekání říms podokenních nebo nadokenních předsazených přes líc zdiva přes 80 mm</t>
  </si>
  <si>
    <t>1169677493</t>
  </si>
  <si>
    <t>https://podminky.urs.cz/item/CS_URS_2022_02/966032921</t>
  </si>
  <si>
    <t>polokruhové předsazené 100mm</t>
  </si>
  <si>
    <t>60,5 "východní pohled</t>
  </si>
  <si>
    <t>30,7*2 "jižní pohled</t>
  </si>
  <si>
    <t>10,75*2+7,35*2 "severní pohled</t>
  </si>
  <si>
    <t>10,6*7+7,5*10+2,1*3+10,2*6 "dvorní část+</t>
  </si>
  <si>
    <t>84</t>
  </si>
  <si>
    <t>978019391</t>
  </si>
  <si>
    <t>Otlučení vápenných nebo vápenocementových omítek vnějších ploch s vyškrabáním spar a s očištěním zdiva stupně členitosti 3 až 5, v rozsahu přes 80 do 100 %</t>
  </si>
  <si>
    <t>2118025583</t>
  </si>
  <si>
    <t>https://podminky.urs.cz/item/CS_URS_2022_02/978019391</t>
  </si>
  <si>
    <t>13,8+131,28+44,36+7,2+81,12+26,14-134,34 "východní pohled</t>
  </si>
  <si>
    <t>17,8+42,5+121,32+70,34+50,59+35,2-127,7 "jižní pohled</t>
  </si>
  <si>
    <t>131,17+156,9+272,51+61,47+6,1+7,29+7,99+1,65+46,65 "dvorní část</t>
  </si>
  <si>
    <t>18,92+6,4+2,9+20,09+55,04+14,8+0,2 "tělocvična</t>
  </si>
  <si>
    <t>85</t>
  </si>
  <si>
    <t>978059641</t>
  </si>
  <si>
    <t>Odsekání obkladů stěn včetně otlučení podkladní omítky až na zdivo z obkládaček vnějších, z jakýchkoliv materiálů, plochy přes 1 m2</t>
  </si>
  <si>
    <t>-666183958</t>
  </si>
  <si>
    <t>https://podminky.urs.cz/item/CS_URS_2022_02/978059641</t>
  </si>
  <si>
    <t>134,34 "východní pohled</t>
  </si>
  <si>
    <t>127,7 "jižní pohled</t>
  </si>
  <si>
    <t>86</t>
  </si>
  <si>
    <t>985311112</t>
  </si>
  <si>
    <t>Reprofilace betonu sanačními maltami na cementové bázi ručně stěn, tloušťky přes 10 do 20 mm</t>
  </si>
  <si>
    <t>-353583244</t>
  </si>
  <si>
    <t>https://podminky.urs.cz/item/CS_URS_2022_02/985311112</t>
  </si>
  <si>
    <t>7,53 "pohled východní -podloubí P</t>
  </si>
  <si>
    <t>87</t>
  </si>
  <si>
    <t>98590001R</t>
  </si>
  <si>
    <t>Oprava betonové zídky -východní pohled (D.1.3)</t>
  </si>
  <si>
    <t>131276474</t>
  </si>
  <si>
    <t>88</t>
  </si>
  <si>
    <t>98595001R</t>
  </si>
  <si>
    <t>Dod+mtz budka pro rorýse</t>
  </si>
  <si>
    <t>23382454</t>
  </si>
  <si>
    <t>997</t>
  </si>
  <si>
    <t>Přesun sutě</t>
  </si>
  <si>
    <t>89</t>
  </si>
  <si>
    <t>997013116</t>
  </si>
  <si>
    <t>Vnitrostaveništní doprava suti a vybouraných hmot vodorovně do 50 m svisle s použitím mechanizace pro budovy a haly výšky přes 18 do 21 m</t>
  </si>
  <si>
    <t>-1876573928</t>
  </si>
  <si>
    <t>https://podminky.urs.cz/item/CS_URS_2022_02/997013116</t>
  </si>
  <si>
    <t>90</t>
  </si>
  <si>
    <t>997013501</t>
  </si>
  <si>
    <t>Odvoz suti a vybouraných hmot na skládku nebo meziskládku se složením, na vzdálenost do 1 km</t>
  </si>
  <si>
    <t>-1285226691</t>
  </si>
  <si>
    <t>https://podminky.urs.cz/item/CS_URS_2022_02/997013501</t>
  </si>
  <si>
    <t>91</t>
  </si>
  <si>
    <t>997013509</t>
  </si>
  <si>
    <t>Odvoz suti a vybouraných hmot na skládku nebo meziskládku se složením, na vzdálenost Příplatek k ceně za každý další i započatý 1 km přes 1 km</t>
  </si>
  <si>
    <t>-1648921096</t>
  </si>
  <si>
    <t>https://podminky.urs.cz/item/CS_URS_2022_02/997013509</t>
  </si>
  <si>
    <t>151,853*24 "celkem 25km</t>
  </si>
  <si>
    <t>92</t>
  </si>
  <si>
    <t>997013631</t>
  </si>
  <si>
    <t>Poplatek za uložení stavebního odpadu na skládce (skládkovné) směsného stavebního a demoličního zatříděného do Katalogu odpadů pod kódem 17 09 04</t>
  </si>
  <si>
    <t>-585130950</t>
  </si>
  <si>
    <t>https://podminky.urs.cz/item/CS_URS_2022_02/997013631</t>
  </si>
  <si>
    <t>998</t>
  </si>
  <si>
    <t>Přesun hmot</t>
  </si>
  <si>
    <t>93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</si>
  <si>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</si>
  <si>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</si>
  <si>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1412818102</t>
  </si>
  <si>
    <t>https://podminky.urs.cz/item/CS_URS_2022_02/998011003</t>
  </si>
  <si>
    <t>PSV</t>
  </si>
  <si>
    <t>Práce a dodávky PSV</t>
  </si>
  <si>
    <t>721</t>
  </si>
  <si>
    <t>Zdravotechnika - vnitřní kanalizace</t>
  </si>
  <si>
    <t>94</t>
  </si>
  <si>
    <t>721242115</t>
  </si>
  <si>
    <t>Lapače střešních splavenin polypropylenové (PP) s kulovým kloubem na odtoku DN 110</t>
  </si>
  <si>
    <t>kus</t>
  </si>
  <si>
    <t>-2103939964</t>
  </si>
  <si>
    <t>https://podminky.urs.cz/item/CS_URS_2022_02/721242115</t>
  </si>
  <si>
    <t>2+2+3+2 "pohled východní, jižní, dvorní část, tělocvična</t>
  </si>
  <si>
    <t>95</t>
  </si>
  <si>
    <t>721242803</t>
  </si>
  <si>
    <t>Demontáž lapačů střešních splavenin DN 110</t>
  </si>
  <si>
    <t>-460475143</t>
  </si>
  <si>
    <t>https://podminky.urs.cz/item/CS_URS_2022_02/721242803</t>
  </si>
  <si>
    <t>96</t>
  </si>
  <si>
    <t>72125001R</t>
  </si>
  <si>
    <t>Úprava stávajícího potrubí u lapačů střešních splavenin</t>
  </si>
  <si>
    <t>48682503</t>
  </si>
  <si>
    <t>97</t>
  </si>
  <si>
    <t>998721103</t>
  </si>
  <si>
    <t>Přesun hmot pro vnitřní kanalizace stanovený z hmotnosti přesunovaného materiálu vodorovná dopravní vzdálenost do 50 m v objektech výšky přes 12 do 24 m</t>
  </si>
  <si>
    <t>-749088823</t>
  </si>
  <si>
    <t>https://podminky.urs.cz/item/CS_URS_2022_02/998721103</t>
  </si>
  <si>
    <t>764</t>
  </si>
  <si>
    <t>Konstrukce klempířské</t>
  </si>
  <si>
    <t>98</t>
  </si>
  <si>
    <t>764002801</t>
  </si>
  <si>
    <t>Demontáž klempířských konstrukcí závětrné lišty do suti</t>
  </si>
  <si>
    <t>-294475621</t>
  </si>
  <si>
    <t>https://podminky.urs.cz/item/CS_URS_2022_02/764002801</t>
  </si>
  <si>
    <t>5,5 "dvorní část</t>
  </si>
  <si>
    <t>99</t>
  </si>
  <si>
    <t>764002841</t>
  </si>
  <si>
    <t>Demontáž klempířských konstrukcí oplechování horních ploch zdí a nadezdívek do suti</t>
  </si>
  <si>
    <t>-1428762778</t>
  </si>
  <si>
    <t>https://podminky.urs.cz/item/CS_URS_2022_02/764002841</t>
  </si>
  <si>
    <t>10,4*2+1,65*6 "jižní pohled</t>
  </si>
  <si>
    <t>10,75*2 "severní pohled</t>
  </si>
  <si>
    <t>100</t>
  </si>
  <si>
    <t>764002851</t>
  </si>
  <si>
    <t>Demontáž klempířských konstrukcí oplechování parapetů do suti</t>
  </si>
  <si>
    <t>-1823775748</t>
  </si>
  <si>
    <t>https://podminky.urs.cz/item/CS_URS_2022_02/764002851</t>
  </si>
  <si>
    <t>40,6 "východní pohled</t>
  </si>
  <si>
    <t>1,5*13+3,6*8+10,2*2 "jižní pohled</t>
  </si>
  <si>
    <t>1,2*2 "severní pohled</t>
  </si>
  <si>
    <t>64,25 "dvorní část</t>
  </si>
  <si>
    <t>1,25*7 "tělocvična</t>
  </si>
  <si>
    <t>101</t>
  </si>
  <si>
    <t>764002861</t>
  </si>
  <si>
    <t>Demontáž klempířských konstrukcí oplechování říms do suti</t>
  </si>
  <si>
    <t>-1514667695</t>
  </si>
  <si>
    <t>https://podminky.urs.cz/item/CS_URS_2022_02/764002861</t>
  </si>
  <si>
    <t>25,25 "východní pohled</t>
  </si>
  <si>
    <t>102</t>
  </si>
  <si>
    <t>764002871</t>
  </si>
  <si>
    <t>Demontáž klempířských konstrukcí lemování zdí do suti</t>
  </si>
  <si>
    <t>572984286</t>
  </si>
  <si>
    <t>https://podminky.urs.cz/item/CS_URS_2022_02/764002871</t>
  </si>
  <si>
    <t>4,4 "severní pohled</t>
  </si>
  <si>
    <t>103</t>
  </si>
  <si>
    <t>764004861</t>
  </si>
  <si>
    <t>Demontáž klempířských konstrukcí svodu do suti</t>
  </si>
  <si>
    <t>-1073181572</t>
  </si>
  <si>
    <t>https://podminky.urs.cz/item/CS_URS_2022_02/764004861</t>
  </si>
  <si>
    <t>36,5 "východní pohled</t>
  </si>
  <si>
    <t>17,5+18+1,65*4 "jižní pohled</t>
  </si>
  <si>
    <t>70 "dvorní část</t>
  </si>
  <si>
    <t>5,5+4,5 "tělocvična</t>
  </si>
  <si>
    <t>104</t>
  </si>
  <si>
    <t>764242406</t>
  </si>
  <si>
    <t>Oplechování střešních prvků z titanzinkového předzvětralého plechu štítu závětrnou lištou rš 500 mm</t>
  </si>
  <si>
    <t>2084838216</t>
  </si>
  <si>
    <t>https://podminky.urs.cz/item/CS_URS_2022_02/764242406</t>
  </si>
  <si>
    <t>105</t>
  </si>
  <si>
    <t>764244407</t>
  </si>
  <si>
    <t>Oplechování horních ploch zdí a nadezdívek (atik) z titanzinkového předzvětralého plechu mechanicky kotvené rš 670 mm</t>
  </si>
  <si>
    <t>1575776412</t>
  </si>
  <si>
    <t>https://podminky.urs.cz/item/CS_URS_2022_02/764244407</t>
  </si>
  <si>
    <t>10,75*2 " severní pohled</t>
  </si>
  <si>
    <t>106</t>
  </si>
  <si>
    <t>764244409</t>
  </si>
  <si>
    <t>Oplechování horních ploch zdí a nadezdívek (atik) z titanzinkového předzvětralého plechu mechanicky kotvené rš 800 mm</t>
  </si>
  <si>
    <t>-883891486</t>
  </si>
  <si>
    <t>https://podminky.urs.cz/item/CS_URS_2022_02/764244409</t>
  </si>
  <si>
    <t>10,4*2 "jižní pohled</t>
  </si>
  <si>
    <t>107</t>
  </si>
  <si>
    <t>76424440R</t>
  </si>
  <si>
    <t>Oplechování horních ploch zdí a nadezdívek (atik) z titanzinkového předzvětralého plechu mechanicky kotvené rš 1000 mm</t>
  </si>
  <si>
    <t>1764178183</t>
  </si>
  <si>
    <t>1,65*6 "jižní pohled</t>
  </si>
  <si>
    <t>108</t>
  </si>
  <si>
    <t>764246406</t>
  </si>
  <si>
    <t>Oplechování parapetů z titanzinkového předzvětralého plechu rovných mechanicky kotvené, bez rohů do rš 500 mm</t>
  </si>
  <si>
    <t>-1153597567</t>
  </si>
  <si>
    <t>https://podminky.urs.cz/item/CS_URS_2022_02/764246406</t>
  </si>
  <si>
    <t>1,8*4+0,9+2,1*4+3,6*6+1,25*2 "východní pohled</t>
  </si>
  <si>
    <t>68,7 "jižní pohled</t>
  </si>
  <si>
    <t>1,85*14+0,55*7+1,25*2+0,8*25+0,6*20 "dvorní část</t>
  </si>
  <si>
    <t>109</t>
  </si>
  <si>
    <t>764248407</t>
  </si>
  <si>
    <t>Oplechování říms a ozdobných prvků z titanzinkového předzvětralého plechu rovných, bez rohů mechanicky kotvené rš 670 mm</t>
  </si>
  <si>
    <t>-803655652</t>
  </si>
  <si>
    <t>https://podminky.urs.cz/item/CS_URS_2022_02/764248407</t>
  </si>
  <si>
    <t>110</t>
  </si>
  <si>
    <t>764341416</t>
  </si>
  <si>
    <t>Lemování zdí z titanzinkového předzvětralého plechu boční nebo horní rovných, střech s krytinou skládanou mimo prejzovou rš 500 mm</t>
  </si>
  <si>
    <t>1978460560</t>
  </si>
  <si>
    <t>https://podminky.urs.cz/item/CS_URS_2022_02/764341416</t>
  </si>
  <si>
    <t>111</t>
  </si>
  <si>
    <t>764548423</t>
  </si>
  <si>
    <t>Svod z titanzinkového předzvětralého plechu včetně objímek, kolen a odskoků kruhový, průměru 100 mm</t>
  </si>
  <si>
    <t>2062275265</t>
  </si>
  <si>
    <t>https://podminky.urs.cz/item/CS_URS_2022_02/764548423</t>
  </si>
  <si>
    <t>15+17,5+2*2 "východní pohled</t>
  </si>
  <si>
    <t>42,1 "jižní pohled</t>
  </si>
  <si>
    <t>18+5+18+18+9+2 "dvorní část</t>
  </si>
  <si>
    <t>112</t>
  </si>
  <si>
    <t>998764103</t>
  </si>
  <si>
    <t>Přesun hmot pro konstrukce klempířské stanovený z hmotnosti přesunovaného materiálu vodorovná dopravní vzdálenost do 50 m v objektech výšky přes 12 do 24 m</t>
  </si>
  <si>
    <t>1013701677</t>
  </si>
  <si>
    <t>https://podminky.urs.cz/item/CS_URS_2022_02/998764103</t>
  </si>
  <si>
    <t>781</t>
  </si>
  <si>
    <t>Dokončovací práce - obklady</t>
  </si>
  <si>
    <t>113</t>
  </si>
  <si>
    <t>781734112</t>
  </si>
  <si>
    <t>Montáž obkladů vnějších stěn z obkladaček nebo obkladových pásků cihelných lepených flexibilním lepidlem přes 50 do 85 ks/m2</t>
  </si>
  <si>
    <t>966572248</t>
  </si>
  <si>
    <t>https://podminky.urs.cz/item/CS_URS_2022_02/781734112</t>
  </si>
  <si>
    <t>13,8+120,54 "východní pohled</t>
  </si>
  <si>
    <t>42,5+85,2 "jižní pohled</t>
  </si>
  <si>
    <t>114</t>
  </si>
  <si>
    <t>5962311R</t>
  </si>
  <si>
    <t>pásek obkladový cihlový hladký 240x71x14mm červený vč.rohových tvarovek</t>
  </si>
  <si>
    <t>-1830757247</t>
  </si>
  <si>
    <t>262,04*58,8</t>
  </si>
  <si>
    <t>15407,952*1,08 'Přepočtené koeficientem množství</t>
  </si>
  <si>
    <t>115</t>
  </si>
  <si>
    <t>998781103</t>
  </si>
  <si>
    <t>Přesun hmot pro obklady keramické stanovený z hmotnosti přesunovaného materiálu vodorovná dopravní vzdálenost do 50 m v objektech výšky přes 12 do 24 m</t>
  </si>
  <si>
    <t>1085923500</t>
  </si>
  <si>
    <t>https://podminky.urs.cz/item/CS_URS_2022_02/998781103</t>
  </si>
  <si>
    <t>783</t>
  </si>
  <si>
    <t>Dokončovací práce - nátěry</t>
  </si>
  <si>
    <t>116</t>
  </si>
  <si>
    <t>783301311</t>
  </si>
  <si>
    <t>Příprava podkladu zámečnických konstrukcí před provedením nátěru odmaštění odmašťovačem vodou ředitelným</t>
  </si>
  <si>
    <t>-399392233</t>
  </si>
  <si>
    <t>https://podminky.urs.cz/item/CS_URS_2022_02/783301311</t>
  </si>
  <si>
    <t>1,8*1,8*5*2+2,2*1,8*4*2+1,8*1,2*1*2 "mříže</t>
  </si>
  <si>
    <t>1,15*1*1 "dvířka ele</t>
  </si>
  <si>
    <t>4*3*1*2 "oplocení</t>
  </si>
  <si>
    <t>117</t>
  </si>
  <si>
    <t>783314201</t>
  </si>
  <si>
    <t>Základní antikorozní nátěr zámečnických konstrukcí jednonásobný syntetický standardní</t>
  </si>
  <si>
    <t>-1415236596</t>
  </si>
  <si>
    <t>https://podminky.urs.cz/item/CS_URS_2022_02/783314201</t>
  </si>
  <si>
    <t>118</t>
  </si>
  <si>
    <t>783317101</t>
  </si>
  <si>
    <t>Krycí nátěr (email) zámečnických konstrukcí jednonásobný syntetický standardní</t>
  </si>
  <si>
    <t>1066353424</t>
  </si>
  <si>
    <t>https://podminky.urs.cz/item/CS_URS_2022_02/783317101</t>
  </si>
  <si>
    <t>93,55*2 "2x nátěr</t>
  </si>
  <si>
    <t>119</t>
  </si>
  <si>
    <t>783823165</t>
  </si>
  <si>
    <t>Penetrační nátěr omítek hladkých omítek hladkých, zrnitých tenkovrstvých nebo štukových stupně členitosti 3 silikonový</t>
  </si>
  <si>
    <t>956667266</t>
  </si>
  <si>
    <t>https://podminky.urs.cz/item/CS_URS_2022_02/783823165</t>
  </si>
  <si>
    <t>120</t>
  </si>
  <si>
    <t>783826625</t>
  </si>
  <si>
    <t>Hydrofobizační nátěr omítek silikonový, transparentní, povrchů hladkých omítek hladkých, zrnitých tenkovrstvých nebo štukových stupně členitosti 3</t>
  </si>
  <si>
    <t>388623157</t>
  </si>
  <si>
    <t>https://podminky.urs.cz/item/CS_URS_2022_02/783826625</t>
  </si>
  <si>
    <t>121</t>
  </si>
  <si>
    <t>783827445</t>
  </si>
  <si>
    <t>Krycí (ochranný ) nátěr omítek dvojnásobný hladkých omítek hladkých, zrnitých tenkovrstvých nebo štukových stupně členitosti 3 silikonový</t>
  </si>
  <si>
    <t>1683989804</t>
  </si>
  <si>
    <t>https://podminky.urs.cz/item/CS_URS_2022_02/783827445</t>
  </si>
  <si>
    <t>02 - Hromosvod</t>
  </si>
  <si>
    <t xml:space="preserve">PSV - Práce a dodávky PSV   </t>
  </si>
  <si>
    <t xml:space="preserve">    741 - Elektroinstalace - silnoproud   </t>
  </si>
  <si>
    <t xml:space="preserve">Práce a dodávky PSV   </t>
  </si>
  <si>
    <t>741</t>
  </si>
  <si>
    <t xml:space="preserve">Elektroinstalace - silnoproud   </t>
  </si>
  <si>
    <t>741420001</t>
  </si>
  <si>
    <t>Montáž hromosvodného vedení svodových drátů nebo lan s podpěrami, Ø do 10 mm</t>
  </si>
  <si>
    <t>-1604587044</t>
  </si>
  <si>
    <t>https://podminky.urs.cz/item/CS_URS_2022_02/741420001</t>
  </si>
  <si>
    <t>35441077</t>
  </si>
  <si>
    <t>drát D 8mm AlMgSi</t>
  </si>
  <si>
    <t>kg</t>
  </si>
  <si>
    <t>1150220957</t>
  </si>
  <si>
    <t>741420021</t>
  </si>
  <si>
    <t>Montáž hromosvodného vedení svorek se 2 šrouby</t>
  </si>
  <si>
    <t>1273070424</t>
  </si>
  <si>
    <t>https://podminky.urs.cz/item/CS_URS_2022_02/741420021</t>
  </si>
  <si>
    <t>35431011</t>
  </si>
  <si>
    <t>svorka uzemnění AlMgSi spojovací pro lano D 8-10 mm</t>
  </si>
  <si>
    <t>-80474479</t>
  </si>
  <si>
    <t>35431039</t>
  </si>
  <si>
    <t>svorka uzemnění AlMgSi na okapové žlaby</t>
  </si>
  <si>
    <t>-598376241</t>
  </si>
  <si>
    <t>35431014</t>
  </si>
  <si>
    <t>svorka uzemnění AlMgSi zkušební, 81 mm</t>
  </si>
  <si>
    <t>1066816190</t>
  </si>
  <si>
    <t>3544200R</t>
  </si>
  <si>
    <t>svorka trubková</t>
  </si>
  <si>
    <t>560990374</t>
  </si>
  <si>
    <t>741420051</t>
  </si>
  <si>
    <t>Montáž hromosvodného vedení ochranných prvků úhelníků nebo trubek s držáky do zdiva</t>
  </si>
  <si>
    <t>-1187326028</t>
  </si>
  <si>
    <t>https://podminky.urs.cz/item/CS_URS_2022_02/741420051</t>
  </si>
  <si>
    <t>35441830</t>
  </si>
  <si>
    <t>úhelník ochranný na ochranu svodu - 1700mm, FeZn</t>
  </si>
  <si>
    <t>815085808</t>
  </si>
  <si>
    <t>3544141R</t>
  </si>
  <si>
    <t>podpěra vedení do zdiva na zateplení</t>
  </si>
  <si>
    <t>1483536258</t>
  </si>
  <si>
    <t>3544184R</t>
  </si>
  <si>
    <t>držák ochranné trubky do zdiva na zateplení</t>
  </si>
  <si>
    <t>931290237</t>
  </si>
  <si>
    <t>741421811</t>
  </si>
  <si>
    <t>Demontáž hromosvodného vedení bez zachování funkčnosti svodových drátů nebo lan kolmého svodu, průměru do 8 mm</t>
  </si>
  <si>
    <t>1689682954</t>
  </si>
  <si>
    <t>https://podminky.urs.cz/item/CS_URS_2022_02/741421811</t>
  </si>
  <si>
    <t>741421843</t>
  </si>
  <si>
    <t>Demontáž hromosvodného vedení bez zachování funkčnosti svorek šroubových se 2 šrouby</t>
  </si>
  <si>
    <t>-1757401855</t>
  </si>
  <si>
    <t>https://podminky.urs.cz/item/CS_URS_2022_02/741421843</t>
  </si>
  <si>
    <t>741421861</t>
  </si>
  <si>
    <t>Demontáž hromosvodného vedení podpěr svislého vedení šroubovaného</t>
  </si>
  <si>
    <t>-1262451744</t>
  </si>
  <si>
    <t>https://podminky.urs.cz/item/CS_URS_2022_02/741421861</t>
  </si>
  <si>
    <t>741421871</t>
  </si>
  <si>
    <t>Demontáž hromosvodného vedení doplňků ochranných úhelníků, délky do 1,4 m</t>
  </si>
  <si>
    <t>74066399</t>
  </si>
  <si>
    <t>https://podminky.urs.cz/item/CS_URS_2022_02/741421871</t>
  </si>
  <si>
    <t>741810001</t>
  </si>
  <si>
    <t>Zkoušky a prohlídky elektrických rozvodů a zařízení celková prohlídka a vyhotovení revizní zprávy pro objem montážních prací do 100 tis. Kč</t>
  </si>
  <si>
    <t>1046294143</t>
  </si>
  <si>
    <t>https://podminky.urs.cz/item/CS_URS_2022_02/741810001</t>
  </si>
  <si>
    <t>03 -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</si>
  <si>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</si>
  <si>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</si>
  <si>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</si>
  <si>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</si>
  <si>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</si>
  <si>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</si>
  <si>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</si>
  <si>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</si>
  <si>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</si>
  <si>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</si>
  <si>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</si>
  <si>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1863454229</t>
  </si>
  <si>
    <t>https://podminky.urs.cz/item/CS_URS_2022_02/013254000</t>
  </si>
  <si>
    <t>VRN3</t>
  </si>
  <si>
    <t>Zařízení staveniště</t>
  </si>
  <si>
    <t>030001000</t>
  </si>
  <si>
    <t>1856324657</t>
  </si>
  <si>
    <t>https://podminky.urs.cz/item/CS_URS_2022_02/030001000</t>
  </si>
  <si>
    <t>VRN4</t>
  </si>
  <si>
    <t>Inženýrská činnost</t>
  </si>
  <si>
    <t>041403000</t>
  </si>
  <si>
    <t>Koordinátor BOZP na staveništi, plán BOZP na staveništi</t>
  </si>
  <si>
    <t>215048527</t>
  </si>
  <si>
    <t>https://podminky.urs.cz/item/CS_URS_2022_02/041403000</t>
  </si>
  <si>
    <t>045002000</t>
  </si>
  <si>
    <t>Kompletační a koordinační činnost</t>
  </si>
  <si>
    <t>510662355</t>
  </si>
  <si>
    <t>https://podminky.urs.cz/item/CS_URS_2022_02/045002000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</si>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</sst>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1" TargetMode="External" /><Relationship Id="rId2" Type="http://schemas.openxmlformats.org/officeDocument/2006/relationships/hyperlink" Target="https://podminky.urs.cz/item/CS_URS_2022_02/113107143" TargetMode="External" /><Relationship Id="rId3" Type="http://schemas.openxmlformats.org/officeDocument/2006/relationships/hyperlink" Target="https://podminky.urs.cz/item/CS_URS_2022_02/122251101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67151101" TargetMode="External" /><Relationship Id="rId7" Type="http://schemas.openxmlformats.org/officeDocument/2006/relationships/hyperlink" Target="https://podminky.urs.cz/item/CS_URS_2022_02/17120122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572340111" TargetMode="External" /><Relationship Id="rId11" Type="http://schemas.openxmlformats.org/officeDocument/2006/relationships/hyperlink" Target="https://podminky.urs.cz/item/CS_URS_2022_02/599141111" TargetMode="External" /><Relationship Id="rId12" Type="http://schemas.openxmlformats.org/officeDocument/2006/relationships/hyperlink" Target="https://podminky.urs.cz/item/CS_URS_2022_02/621131321" TargetMode="External" /><Relationship Id="rId13" Type="http://schemas.openxmlformats.org/officeDocument/2006/relationships/hyperlink" Target="https://podminky.urs.cz/item/CS_URS_2022_02/621321111" TargetMode="External" /><Relationship Id="rId14" Type="http://schemas.openxmlformats.org/officeDocument/2006/relationships/hyperlink" Target="https://podminky.urs.cz/item/CS_URS_2022_02/621321131" TargetMode="External" /><Relationship Id="rId15" Type="http://schemas.openxmlformats.org/officeDocument/2006/relationships/hyperlink" Target="https://podminky.urs.cz/item/CS_URS_2022_02/621321191" TargetMode="External" /><Relationship Id="rId16" Type="http://schemas.openxmlformats.org/officeDocument/2006/relationships/hyperlink" Target="https://podminky.urs.cz/item/CS_URS_2022_02/622131321" TargetMode="External" /><Relationship Id="rId17" Type="http://schemas.openxmlformats.org/officeDocument/2006/relationships/hyperlink" Target="https://podminky.urs.cz/item/CS_URS_2022_02/622142001" TargetMode="External" /><Relationship Id="rId18" Type="http://schemas.openxmlformats.org/officeDocument/2006/relationships/hyperlink" Target="https://podminky.urs.cz/item/CS_URS_2022_02/622151001" TargetMode="External" /><Relationship Id="rId19" Type="http://schemas.openxmlformats.org/officeDocument/2006/relationships/hyperlink" Target="https://podminky.urs.cz/item/CS_URS_2022_02/622151021" TargetMode="External" /><Relationship Id="rId20" Type="http://schemas.openxmlformats.org/officeDocument/2006/relationships/hyperlink" Target="https://podminky.urs.cz/item/CS_URS_2022_02/622211001" TargetMode="External" /><Relationship Id="rId21" Type="http://schemas.openxmlformats.org/officeDocument/2006/relationships/hyperlink" Target="https://podminky.urs.cz/item/CS_URS_2022_02/622211011" TargetMode="External" /><Relationship Id="rId22" Type="http://schemas.openxmlformats.org/officeDocument/2006/relationships/hyperlink" Target="https://podminky.urs.cz/item/CS_URS_2022_02/622211021" TargetMode="External" /><Relationship Id="rId23" Type="http://schemas.openxmlformats.org/officeDocument/2006/relationships/hyperlink" Target="https://podminky.urs.cz/item/CS_URS_2022_02/622211031" TargetMode="External" /><Relationship Id="rId24" Type="http://schemas.openxmlformats.org/officeDocument/2006/relationships/hyperlink" Target="https://podminky.urs.cz/item/CS_URS_2022_02/622221001" TargetMode="External" /><Relationship Id="rId25" Type="http://schemas.openxmlformats.org/officeDocument/2006/relationships/hyperlink" Target="https://podminky.urs.cz/item/CS_URS_2022_02/622221031" TargetMode="External" /><Relationship Id="rId26" Type="http://schemas.openxmlformats.org/officeDocument/2006/relationships/hyperlink" Target="https://podminky.urs.cz/item/CS_URS_2022_02/622221101" TargetMode="External" /><Relationship Id="rId27" Type="http://schemas.openxmlformats.org/officeDocument/2006/relationships/hyperlink" Target="https://podminky.urs.cz/item/CS_URS_2022_02/622221111" TargetMode="External" /><Relationship Id="rId28" Type="http://schemas.openxmlformats.org/officeDocument/2006/relationships/hyperlink" Target="https://podminky.urs.cz/item/CS_URS_2022_02/622221131" TargetMode="External" /><Relationship Id="rId29" Type="http://schemas.openxmlformats.org/officeDocument/2006/relationships/hyperlink" Target="https://podminky.urs.cz/item/CS_URS_2022_02/622231111" TargetMode="External" /><Relationship Id="rId30" Type="http://schemas.openxmlformats.org/officeDocument/2006/relationships/hyperlink" Target="https://podminky.urs.cz/item/CS_URS_2022_02/622251211" TargetMode="External" /><Relationship Id="rId31" Type="http://schemas.openxmlformats.org/officeDocument/2006/relationships/hyperlink" Target="https://podminky.urs.cz/item/CS_URS_2022_02/622252001" TargetMode="External" /><Relationship Id="rId32" Type="http://schemas.openxmlformats.org/officeDocument/2006/relationships/hyperlink" Target="https://podminky.urs.cz/item/CS_URS_2022_02/622252002" TargetMode="External" /><Relationship Id="rId33" Type="http://schemas.openxmlformats.org/officeDocument/2006/relationships/hyperlink" Target="https://podminky.urs.cz/item/CS_URS_2022_02/622321111" TargetMode="External" /><Relationship Id="rId34" Type="http://schemas.openxmlformats.org/officeDocument/2006/relationships/hyperlink" Target="https://podminky.urs.cz/item/CS_URS_2022_02/622321131" TargetMode="External" /><Relationship Id="rId35" Type="http://schemas.openxmlformats.org/officeDocument/2006/relationships/hyperlink" Target="https://podminky.urs.cz/item/CS_URS_2022_02/622321191" TargetMode="External" /><Relationship Id="rId36" Type="http://schemas.openxmlformats.org/officeDocument/2006/relationships/hyperlink" Target="https://podminky.urs.cz/item/CS_URS_2022_02/622511112" TargetMode="External" /><Relationship Id="rId37" Type="http://schemas.openxmlformats.org/officeDocument/2006/relationships/hyperlink" Target="https://podminky.urs.cz/item/CS_URS_2022_02/622531022" TargetMode="External" /><Relationship Id="rId38" Type="http://schemas.openxmlformats.org/officeDocument/2006/relationships/hyperlink" Target="https://podminky.urs.cz/item/CS_URS_2022_02/625681012" TargetMode="External" /><Relationship Id="rId39" Type="http://schemas.openxmlformats.org/officeDocument/2006/relationships/hyperlink" Target="https://podminky.urs.cz/item/CS_URS_2022_02/629991011" TargetMode="External" /><Relationship Id="rId40" Type="http://schemas.openxmlformats.org/officeDocument/2006/relationships/hyperlink" Target="https://podminky.urs.cz/item/CS_URS_2022_02/629995101" TargetMode="External" /><Relationship Id="rId41" Type="http://schemas.openxmlformats.org/officeDocument/2006/relationships/hyperlink" Target="https://podminky.urs.cz/item/CS_URS_2022_02/629995201" TargetMode="External" /><Relationship Id="rId42" Type="http://schemas.openxmlformats.org/officeDocument/2006/relationships/hyperlink" Target="https://podminky.urs.cz/item/CS_URS_2022_02/637211121" TargetMode="External" /><Relationship Id="rId43" Type="http://schemas.openxmlformats.org/officeDocument/2006/relationships/hyperlink" Target="https://podminky.urs.cz/item/CS_URS_2022_02/919735113" TargetMode="External" /><Relationship Id="rId44" Type="http://schemas.openxmlformats.org/officeDocument/2006/relationships/hyperlink" Target="https://podminky.urs.cz/item/CS_URS_2022_02/941111122" TargetMode="External" /><Relationship Id="rId45" Type="http://schemas.openxmlformats.org/officeDocument/2006/relationships/hyperlink" Target="https://podminky.urs.cz/item/CS_URS_2022_02/941111222" TargetMode="External" /><Relationship Id="rId46" Type="http://schemas.openxmlformats.org/officeDocument/2006/relationships/hyperlink" Target="https://podminky.urs.cz/item/CS_URS_2022_02/941111822" TargetMode="External" /><Relationship Id="rId47" Type="http://schemas.openxmlformats.org/officeDocument/2006/relationships/hyperlink" Target="https://podminky.urs.cz/item/CS_URS_2022_02/944511111" TargetMode="External" /><Relationship Id="rId48" Type="http://schemas.openxmlformats.org/officeDocument/2006/relationships/hyperlink" Target="https://podminky.urs.cz/item/CS_URS_2022_02/944511211" TargetMode="External" /><Relationship Id="rId49" Type="http://schemas.openxmlformats.org/officeDocument/2006/relationships/hyperlink" Target="https://podminky.urs.cz/item/CS_URS_2022_02/944511811" TargetMode="External" /><Relationship Id="rId50" Type="http://schemas.openxmlformats.org/officeDocument/2006/relationships/hyperlink" Target="https://podminky.urs.cz/item/CS_URS_2022_02/944711112" TargetMode="External" /><Relationship Id="rId51" Type="http://schemas.openxmlformats.org/officeDocument/2006/relationships/hyperlink" Target="https://podminky.urs.cz/item/CS_URS_2022_02/944711212" TargetMode="External" /><Relationship Id="rId52" Type="http://schemas.openxmlformats.org/officeDocument/2006/relationships/hyperlink" Target="https://podminky.urs.cz/item/CS_URS_2022_02/944711812" TargetMode="External" /><Relationship Id="rId53" Type="http://schemas.openxmlformats.org/officeDocument/2006/relationships/hyperlink" Target="https://podminky.urs.cz/item/CS_URS_2022_02/949101111" TargetMode="External" /><Relationship Id="rId54" Type="http://schemas.openxmlformats.org/officeDocument/2006/relationships/hyperlink" Target="https://podminky.urs.cz/item/CS_URS_2022_02/966032921" TargetMode="External" /><Relationship Id="rId55" Type="http://schemas.openxmlformats.org/officeDocument/2006/relationships/hyperlink" Target="https://podminky.urs.cz/item/CS_URS_2022_02/978019391" TargetMode="External" /><Relationship Id="rId56" Type="http://schemas.openxmlformats.org/officeDocument/2006/relationships/hyperlink" Target="https://podminky.urs.cz/item/CS_URS_2022_02/978059641" TargetMode="External" /><Relationship Id="rId57" Type="http://schemas.openxmlformats.org/officeDocument/2006/relationships/hyperlink" Target="https://podminky.urs.cz/item/CS_URS_2022_02/985311112" TargetMode="External" /><Relationship Id="rId58" Type="http://schemas.openxmlformats.org/officeDocument/2006/relationships/hyperlink" Target="https://podminky.urs.cz/item/CS_URS_2022_02/997013116" TargetMode="External" /><Relationship Id="rId59" Type="http://schemas.openxmlformats.org/officeDocument/2006/relationships/hyperlink" Target="https://podminky.urs.cz/item/CS_URS_2022_02/997013501" TargetMode="External" /><Relationship Id="rId60" Type="http://schemas.openxmlformats.org/officeDocument/2006/relationships/hyperlink" Target="https://podminky.urs.cz/item/CS_URS_2022_02/997013509" TargetMode="External" /><Relationship Id="rId61" Type="http://schemas.openxmlformats.org/officeDocument/2006/relationships/hyperlink" Target="https://podminky.urs.cz/item/CS_URS_2022_02/997013631" TargetMode="External" /><Relationship Id="rId62" Type="http://schemas.openxmlformats.org/officeDocument/2006/relationships/hyperlink" Target="https://podminky.urs.cz/item/CS_URS_2022_02/998011003" TargetMode="External" /><Relationship Id="rId63" Type="http://schemas.openxmlformats.org/officeDocument/2006/relationships/hyperlink" Target="https://podminky.urs.cz/item/CS_URS_2022_02/721242115" TargetMode="External" /><Relationship Id="rId64" Type="http://schemas.openxmlformats.org/officeDocument/2006/relationships/hyperlink" Target="https://podminky.urs.cz/item/CS_URS_2022_02/721242803" TargetMode="External" /><Relationship Id="rId65" Type="http://schemas.openxmlformats.org/officeDocument/2006/relationships/hyperlink" Target="https://podminky.urs.cz/item/CS_URS_2022_02/998721103" TargetMode="External" /><Relationship Id="rId66" Type="http://schemas.openxmlformats.org/officeDocument/2006/relationships/hyperlink" Target="https://podminky.urs.cz/item/CS_URS_2022_02/764002801" TargetMode="External" /><Relationship Id="rId67" Type="http://schemas.openxmlformats.org/officeDocument/2006/relationships/hyperlink" Target="https://podminky.urs.cz/item/CS_URS_2022_02/764002841" TargetMode="External" /><Relationship Id="rId68" Type="http://schemas.openxmlformats.org/officeDocument/2006/relationships/hyperlink" Target="https://podminky.urs.cz/item/CS_URS_2022_02/764002851" TargetMode="External" /><Relationship Id="rId69" Type="http://schemas.openxmlformats.org/officeDocument/2006/relationships/hyperlink" Target="https://podminky.urs.cz/item/CS_URS_2022_02/764002861" TargetMode="External" /><Relationship Id="rId70" Type="http://schemas.openxmlformats.org/officeDocument/2006/relationships/hyperlink" Target="https://podminky.urs.cz/item/CS_URS_2022_02/764002871" TargetMode="External" /><Relationship Id="rId71" Type="http://schemas.openxmlformats.org/officeDocument/2006/relationships/hyperlink" Target="https://podminky.urs.cz/item/CS_URS_2022_02/764004861" TargetMode="External" /><Relationship Id="rId72" Type="http://schemas.openxmlformats.org/officeDocument/2006/relationships/hyperlink" Target="https://podminky.urs.cz/item/CS_URS_2022_02/764242406" TargetMode="External" /><Relationship Id="rId73" Type="http://schemas.openxmlformats.org/officeDocument/2006/relationships/hyperlink" Target="https://podminky.urs.cz/item/CS_URS_2022_02/764244407" TargetMode="External" /><Relationship Id="rId74" Type="http://schemas.openxmlformats.org/officeDocument/2006/relationships/hyperlink" Target="https://podminky.urs.cz/item/CS_URS_2022_02/764244409" TargetMode="External" /><Relationship Id="rId75" Type="http://schemas.openxmlformats.org/officeDocument/2006/relationships/hyperlink" Target="https://podminky.urs.cz/item/CS_URS_2022_02/764246406" TargetMode="External" /><Relationship Id="rId76" Type="http://schemas.openxmlformats.org/officeDocument/2006/relationships/hyperlink" Target="https://podminky.urs.cz/item/CS_URS_2022_02/764248407" TargetMode="External" /><Relationship Id="rId77" Type="http://schemas.openxmlformats.org/officeDocument/2006/relationships/hyperlink" Target="https://podminky.urs.cz/item/CS_URS_2022_02/764341416" TargetMode="External" /><Relationship Id="rId78" Type="http://schemas.openxmlformats.org/officeDocument/2006/relationships/hyperlink" Target="https://podminky.urs.cz/item/CS_URS_2022_02/764548423" TargetMode="External" /><Relationship Id="rId79" Type="http://schemas.openxmlformats.org/officeDocument/2006/relationships/hyperlink" Target="https://podminky.urs.cz/item/CS_URS_2022_02/998764103" TargetMode="External" /><Relationship Id="rId80" Type="http://schemas.openxmlformats.org/officeDocument/2006/relationships/hyperlink" Target="https://podminky.urs.cz/item/CS_URS_2022_02/781734112" TargetMode="External" /><Relationship Id="rId81" Type="http://schemas.openxmlformats.org/officeDocument/2006/relationships/hyperlink" Target="https://podminky.urs.cz/item/CS_URS_2022_02/998781103" TargetMode="External" /><Relationship Id="rId82" Type="http://schemas.openxmlformats.org/officeDocument/2006/relationships/hyperlink" Target="https://podminky.urs.cz/item/CS_URS_2022_02/783301311" TargetMode="External" /><Relationship Id="rId83" Type="http://schemas.openxmlformats.org/officeDocument/2006/relationships/hyperlink" Target="https://podminky.urs.cz/item/CS_URS_2022_02/783314201" TargetMode="External" /><Relationship Id="rId84" Type="http://schemas.openxmlformats.org/officeDocument/2006/relationships/hyperlink" Target="https://podminky.urs.cz/item/CS_URS_2022_02/783317101" TargetMode="External" /><Relationship Id="rId85" Type="http://schemas.openxmlformats.org/officeDocument/2006/relationships/hyperlink" Target="https://podminky.urs.cz/item/CS_URS_2022_02/783823165" TargetMode="External" /><Relationship Id="rId86" Type="http://schemas.openxmlformats.org/officeDocument/2006/relationships/hyperlink" Target="https://podminky.urs.cz/item/CS_URS_2022_02/783826625" TargetMode="External" /><Relationship Id="rId87" Type="http://schemas.openxmlformats.org/officeDocument/2006/relationships/hyperlink" Target="https://podminky.urs.cz/item/CS_URS_2022_02/783827445" TargetMode="External" /><Relationship Id="rId8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420001" TargetMode="External" /><Relationship Id="rId2" Type="http://schemas.openxmlformats.org/officeDocument/2006/relationships/hyperlink" Target="https://podminky.urs.cz/item/CS_URS_2022_02/741420021" TargetMode="External" /><Relationship Id="rId3" Type="http://schemas.openxmlformats.org/officeDocument/2006/relationships/hyperlink" Target="https://podminky.urs.cz/item/CS_URS_2022_02/741420051" TargetMode="External" /><Relationship Id="rId4" Type="http://schemas.openxmlformats.org/officeDocument/2006/relationships/hyperlink" Target="https://podminky.urs.cz/item/CS_URS_2022_02/741421811" TargetMode="External" /><Relationship Id="rId5" Type="http://schemas.openxmlformats.org/officeDocument/2006/relationships/hyperlink" Target="https://podminky.urs.cz/item/CS_URS_2022_02/741421843" TargetMode="External" /><Relationship Id="rId6" Type="http://schemas.openxmlformats.org/officeDocument/2006/relationships/hyperlink" Target="https://podminky.urs.cz/item/CS_URS_2022_02/741421861" TargetMode="External" /><Relationship Id="rId7" Type="http://schemas.openxmlformats.org/officeDocument/2006/relationships/hyperlink" Target="https://podminky.urs.cz/item/CS_URS_2022_02/741421871" TargetMode="External" /><Relationship Id="rId8" Type="http://schemas.openxmlformats.org/officeDocument/2006/relationships/hyperlink" Target="https://podminky.urs.cz/item/CS_URS_2022_02/74181000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41403000" TargetMode="External" /><Relationship Id="rId4" Type="http://schemas.openxmlformats.org/officeDocument/2006/relationships/hyperlink" Target="https://podminky.urs.cz/item/CS_URS_2022_02/045002000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8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0822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ZŠ a ZUŠ Karlovy Vary, Šmeralova ul. -Zateplení budov č.e.40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1. 8. 2022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K.Vary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KV-ENGINEERING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6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Šimková Dita, K.Vary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4.4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Stavební část'!P91</f>
        <v>0</v>
      </c>
      <c r="AV55" s="121">
        <f>'01 - Stavební část'!J33</f>
        <v>0</v>
      </c>
      <c r="AW55" s="121">
        <f>'01 - Stavební část'!J34</f>
        <v>0</v>
      </c>
      <c r="AX55" s="121">
        <f>'01 - Stavební část'!J35</f>
        <v>0</v>
      </c>
      <c r="AY55" s="121">
        <f>'01 - Stavební část'!J36</f>
        <v>0</v>
      </c>
      <c r="AZ55" s="121">
        <f>'01 - Stavební část'!F33</f>
        <v>0</v>
      </c>
      <c r="BA55" s="121">
        <f>'01 - Stavební část'!F34</f>
        <v>0</v>
      </c>
      <c r="BB55" s="121">
        <f>'01 - Stavební část'!F35</f>
        <v>0</v>
      </c>
      <c r="BC55" s="121">
        <f>'01 - Stavební část'!F36</f>
        <v>0</v>
      </c>
      <c r="BD55" s="123">
        <f>'01 - Stavební část'!F37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4.4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Hromosvod'!J30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'02 - Hromosvod'!P81</f>
        <v>0</v>
      </c>
      <c r="AV56" s="121">
        <f>'02 - Hromosvod'!J33</f>
        <v>0</v>
      </c>
      <c r="AW56" s="121">
        <f>'02 - Hromosvod'!J34</f>
        <v>0</v>
      </c>
      <c r="AX56" s="121">
        <f>'02 - Hromosvod'!J35</f>
        <v>0</v>
      </c>
      <c r="AY56" s="121">
        <f>'02 - Hromosvod'!J36</f>
        <v>0</v>
      </c>
      <c r="AZ56" s="121">
        <f>'02 - Hromosvod'!F33</f>
        <v>0</v>
      </c>
      <c r="BA56" s="121">
        <f>'02 - Hromosvod'!F34</f>
        <v>0</v>
      </c>
      <c r="BB56" s="121">
        <f>'02 - Hromosvod'!F35</f>
        <v>0</v>
      </c>
      <c r="BC56" s="121">
        <f>'02 - Hromosvod'!F36</f>
        <v>0</v>
      </c>
      <c r="BD56" s="123">
        <f>'02 - Hromosvod'!F37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4.4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Vedlejší rozpočtové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5">
        <v>0</v>
      </c>
      <c r="AT57" s="126">
        <f>ROUND(SUM(AV57:AW57),2)</f>
        <v>0</v>
      </c>
      <c r="AU57" s="127">
        <f>'03 - Vedlejší rozpočtové ...'!P83</f>
        <v>0</v>
      </c>
      <c r="AV57" s="126">
        <f>'03 - Vedlejší rozpočtové ...'!J33</f>
        <v>0</v>
      </c>
      <c r="AW57" s="126">
        <f>'03 - Vedlejší rozpočtové ...'!J34</f>
        <v>0</v>
      </c>
      <c r="AX57" s="126">
        <f>'03 - Vedlejší rozpočtové ...'!J35</f>
        <v>0</v>
      </c>
      <c r="AY57" s="126">
        <f>'03 - Vedlejší rozpočtové ...'!J36</f>
        <v>0</v>
      </c>
      <c r="AZ57" s="126">
        <f>'03 - Vedlejší rozpočtové ...'!F33</f>
        <v>0</v>
      </c>
      <c r="BA57" s="126">
        <f>'03 - Vedlejší rozpočtové ...'!F34</f>
        <v>0</v>
      </c>
      <c r="BB57" s="126">
        <f>'03 - Vedlejší rozpočtové ...'!F35</f>
        <v>0</v>
      </c>
      <c r="BC57" s="126">
        <f>'03 - Vedlejší rozpočtové ...'!F36</f>
        <v>0</v>
      </c>
      <c r="BD57" s="128">
        <f>'03 - Vedlejší rozpočtové 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tavební část'!C2" display="/"/>
    <hyperlink ref="A56" location="'02 - Hromosvod'!C2" display="/"/>
    <hyperlink ref="A57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ZŠ a ZUŠ Karlovy Vary, Šmeralova ul. -Zateplení budov č.e.40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91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ROUND((SUM(BE91:BE603)),2)</f>
        <v>0</v>
      </c>
      <c r="G33" s="39"/>
      <c r="H33" s="39"/>
      <c r="I33" s="149">
        <v>0.21</v>
      </c>
      <c r="J33" s="148">
        <f>ROUND(((SUM(BE91:BE603))*I33),2)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ROUND((SUM(BF91:BF603)),2)</f>
        <v>0</v>
      </c>
      <c r="G34" s="39"/>
      <c r="H34" s="39"/>
      <c r="I34" s="149">
        <v>0.15</v>
      </c>
      <c r="J34" s="148">
        <f>ROUND(((SUM(BF91:BF603))*I34),2)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ROUND((SUM(BG91:BG603)),2)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ROUND((SUM(BH91:BH603)),2)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ROUND((SUM(BI91:BI603)),2)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ZŠ a ZUŠ Karlovy Vary, Šmeralova ul. -Zateplení budov č.e.40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01 - Stavební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>Statutární město K.Vary</v>
      </c>
      <c r="G54" s="41"/>
      <c r="H54" s="41"/>
      <c r="I54" s="33" t="s">
        <v>31</v>
      </c>
      <c r="J54" s="37" t="str">
        <f>E21</f>
        <v>KV-ENGINEERING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96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98</v>
      </c>
      <c r="E62" s="175"/>
      <c r="F62" s="175"/>
      <c r="G62" s="175"/>
      <c r="H62" s="175"/>
      <c r="I62" s="175"/>
      <c r="J62" s="176">
        <f>J120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J132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J388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J470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102</v>
      </c>
      <c r="E66" s="175"/>
      <c r="F66" s="175"/>
      <c r="G66" s="175"/>
      <c r="H66" s="175"/>
      <c r="I66" s="175"/>
      <c r="J66" s="176">
        <f>J480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103</v>
      </c>
      <c r="E67" s="169"/>
      <c r="F67" s="169"/>
      <c r="G67" s="169"/>
      <c r="H67" s="169"/>
      <c r="I67" s="169"/>
      <c r="J67" s="170">
        <f>J483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104</v>
      </c>
      <c r="E68" s="175"/>
      <c r="F68" s="175"/>
      <c r="G68" s="175"/>
      <c r="H68" s="175"/>
      <c r="I68" s="175"/>
      <c r="J68" s="176">
        <f>J484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105</v>
      </c>
      <c r="E69" s="175"/>
      <c r="F69" s="175"/>
      <c r="G69" s="175"/>
      <c r="H69" s="175"/>
      <c r="I69" s="175"/>
      <c r="J69" s="176">
        <f>J494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106</v>
      </c>
      <c r="E70" s="175"/>
      <c r="F70" s="175"/>
      <c r="G70" s="175"/>
      <c r="H70" s="175"/>
      <c r="I70" s="175"/>
      <c r="J70" s="176">
        <f>J562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107</v>
      </c>
      <c r="E71" s="175"/>
      <c r="F71" s="175"/>
      <c r="G71" s="175"/>
      <c r="H71" s="175"/>
      <c r="I71" s="175"/>
      <c r="J71" s="176">
        <f>J573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108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4.4" customHeight="1">
      <c r="A81" s="39"/>
      <c r="B81" s="40"/>
      <c r="C81" s="41"/>
      <c r="D81" s="41"/>
      <c r="E81" s="161" t="str">
        <f>E7</f>
        <v>ZŠ a ZUŠ Karlovy Vary, Šmeralova ul. -Zateplení budov č.e.40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90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6" customHeight="1">
      <c r="A83" s="39"/>
      <c r="B83" s="40"/>
      <c r="C83" s="41"/>
      <c r="D83" s="41"/>
      <c r="E83" s="70" t="str">
        <f>E9</f>
        <v>01 - Stavební část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 xml:space="preserve"> </v>
      </c>
      <c r="G85" s="41"/>
      <c r="H85" s="41"/>
      <c r="I85" s="33" t="s">
        <v>23</v>
      </c>
      <c r="J85" s="73" t="str">
        <f>IF(J12="","",J12)</f>
        <v>1. 8. 2022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6.4" customHeight="1">
      <c r="A87" s="39"/>
      <c r="B87" s="40"/>
      <c r="C87" s="33" t="s">
        <v>25</v>
      </c>
      <c r="D87" s="41"/>
      <c r="E87" s="41"/>
      <c r="F87" s="28" t="str">
        <f>E15</f>
        <v>Statutární město K.Vary</v>
      </c>
      <c r="G87" s="41"/>
      <c r="H87" s="41"/>
      <c r="I87" s="33" t="s">
        <v>31</v>
      </c>
      <c r="J87" s="37" t="str">
        <f>E21</f>
        <v>KV-ENGINEERING s.r.o.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6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34</v>
      </c>
      <c r="J88" s="37" t="str">
        <f>E24</f>
        <v>Šimková Dita, K.Vary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109</v>
      </c>
      <c r="D90" s="181" t="s">
        <v>57</v>
      </c>
      <c r="E90" s="181" t="s">
        <v>53</v>
      </c>
      <c r="F90" s="181" t="s">
        <v>54</v>
      </c>
      <c r="G90" s="181" t="s">
        <v>110</v>
      </c>
      <c r="H90" s="181" t="s">
        <v>111</v>
      </c>
      <c r="I90" s="181" t="s">
        <v>112</v>
      </c>
      <c r="J90" s="181" t="s">
        <v>94</v>
      </c>
      <c r="K90" s="182" t="s">
        <v>113</v>
      </c>
      <c r="L90" s="183"/>
      <c r="M90" s="93" t="s">
        <v>19</v>
      </c>
      <c r="N90" s="94" t="s">
        <v>42</v>
      </c>
      <c r="O90" s="94" t="s">
        <v>114</v>
      </c>
      <c r="P90" s="94" t="s">
        <v>115</v>
      </c>
      <c r="Q90" s="94" t="s">
        <v>116</v>
      </c>
      <c r="R90" s="94" t="s">
        <v>117</v>
      </c>
      <c r="S90" s="94" t="s">
        <v>118</v>
      </c>
      <c r="T90" s="95" t="s">
        <v>119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120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P92+P483</f>
        <v>0</v>
      </c>
      <c r="Q91" s="97"/>
      <c r="R91" s="186">
        <f>R92+R483</f>
        <v>76.20025312</v>
      </c>
      <c r="S91" s="97"/>
      <c r="T91" s="187">
        <f>T92+T483</f>
        <v>151.85292349999997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95</v>
      </c>
      <c r="BK91" s="188">
        <f>BK92+BK483</f>
        <v>0</v>
      </c>
    </row>
    <row r="92" spans="1:63" s="12" customFormat="1" ht="25.9" customHeight="1">
      <c r="A92" s="12"/>
      <c r="B92" s="189"/>
      <c r="C92" s="190"/>
      <c r="D92" s="191" t="s">
        <v>71</v>
      </c>
      <c r="E92" s="192" t="s">
        <v>121</v>
      </c>
      <c r="F92" s="192" t="s">
        <v>122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P93+P120+P132+P388+P470+P480</f>
        <v>0</v>
      </c>
      <c r="Q92" s="197"/>
      <c r="R92" s="198">
        <f>R93+R120+R132+R388+R470+R480</f>
        <v>64.96617392</v>
      </c>
      <c r="S92" s="197"/>
      <c r="T92" s="199">
        <f>T93+T120+T132+T388+T470+T480</f>
        <v>150.48789999999997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72</v>
      </c>
      <c r="AY92" s="200" t="s">
        <v>123</v>
      </c>
      <c r="BK92" s="202">
        <f>BK93+BK120+BK132+BK388+BK470+BK480</f>
        <v>0</v>
      </c>
    </row>
    <row r="93" spans="1:63" s="12" customFormat="1" ht="22.8" customHeight="1">
      <c r="A93" s="12"/>
      <c r="B93" s="189"/>
      <c r="C93" s="190"/>
      <c r="D93" s="191" t="s">
        <v>71</v>
      </c>
      <c r="E93" s="203" t="s">
        <v>80</v>
      </c>
      <c r="F93" s="203" t="s">
        <v>124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SUM(P94:P119)</f>
        <v>0</v>
      </c>
      <c r="Q93" s="197"/>
      <c r="R93" s="198">
        <f>SUM(R94:R119)</f>
        <v>0</v>
      </c>
      <c r="S93" s="197"/>
      <c r="T93" s="199">
        <f>SUM(T94:T119)</f>
        <v>5.97354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80</v>
      </c>
      <c r="AT93" s="201" t="s">
        <v>71</v>
      </c>
      <c r="AU93" s="201" t="s">
        <v>80</v>
      </c>
      <c r="AY93" s="200" t="s">
        <v>123</v>
      </c>
      <c r="BK93" s="202">
        <f>SUM(BK94:BK119)</f>
        <v>0</v>
      </c>
    </row>
    <row r="94" spans="1:65" s="2" customFormat="1" ht="34.8" customHeight="1">
      <c r="A94" s="39"/>
      <c r="B94" s="40"/>
      <c r="C94" s="205" t="s">
        <v>80</v>
      </c>
      <c r="D94" s="205" t="s">
        <v>125</v>
      </c>
      <c r="E94" s="206" t="s">
        <v>126</v>
      </c>
      <c r="F94" s="207" t="s">
        <v>127</v>
      </c>
      <c r="G94" s="208" t="s">
        <v>128</v>
      </c>
      <c r="H94" s="209">
        <v>15.6</v>
      </c>
      <c r="I94" s="210"/>
      <c r="J94" s="211">
        <f>ROUND(I94*H94,2)</f>
        <v>0</v>
      </c>
      <c r="K94" s="207" t="s">
        <v>129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0.255</v>
      </c>
      <c r="T94" s="215">
        <f>S94*H94</f>
        <v>3.9779999999999998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130</v>
      </c>
      <c r="AT94" s="216" t="s">
        <v>125</v>
      </c>
      <c r="AU94" s="216" t="s">
        <v>82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130</v>
      </c>
      <c r="BM94" s="216" t="s">
        <v>131</v>
      </c>
    </row>
    <row r="95" spans="1:47" s="2" customFormat="1" ht="12">
      <c r="A95" s="39"/>
      <c r="B95" s="40"/>
      <c r="C95" s="41"/>
      <c r="D95" s="218" t="s">
        <v>132</v>
      </c>
      <c r="E95" s="41"/>
      <c r="F95" s="219" t="s">
        <v>133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132</v>
      </c>
      <c r="AU95" s="18" t="s">
        <v>82</v>
      </c>
    </row>
    <row r="96" spans="1:51" s="13" customFormat="1" ht="12">
      <c r="A96" s="13"/>
      <c r="B96" s="223"/>
      <c r="C96" s="224"/>
      <c r="D96" s="225" t="s">
        <v>134</v>
      </c>
      <c r="E96" s="226" t="s">
        <v>19</v>
      </c>
      <c r="F96" s="227" t="s">
        <v>135</v>
      </c>
      <c r="G96" s="224"/>
      <c r="H96" s="228">
        <v>15.6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134</v>
      </c>
      <c r="AU96" s="234" t="s">
        <v>82</v>
      </c>
      <c r="AV96" s="13" t="s">
        <v>82</v>
      </c>
      <c r="AW96" s="13" t="s">
        <v>33</v>
      </c>
      <c r="AX96" s="13" t="s">
        <v>80</v>
      </c>
      <c r="AY96" s="234" t="s">
        <v>123</v>
      </c>
    </row>
    <row r="97" spans="1:65" s="2" customFormat="1" ht="22.2" customHeight="1">
      <c r="A97" s="39"/>
      <c r="B97" s="40"/>
      <c r="C97" s="205" t="s">
        <v>82</v>
      </c>
      <c r="D97" s="205" t="s">
        <v>125</v>
      </c>
      <c r="E97" s="206" t="s">
        <v>136</v>
      </c>
      <c r="F97" s="207" t="s">
        <v>137</v>
      </c>
      <c r="G97" s="208" t="s">
        <v>128</v>
      </c>
      <c r="H97" s="209">
        <v>6.315</v>
      </c>
      <c r="I97" s="210"/>
      <c r="J97" s="211">
        <f>ROUND(I97*H97,2)</f>
        <v>0</v>
      </c>
      <c r="K97" s="207" t="s">
        <v>129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0.316</v>
      </c>
      <c r="T97" s="215">
        <f>S97*H97</f>
        <v>1.99554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130</v>
      </c>
      <c r="AT97" s="216" t="s">
        <v>125</v>
      </c>
      <c r="AU97" s="216" t="s">
        <v>82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130</v>
      </c>
      <c r="BM97" s="216" t="s">
        <v>138</v>
      </c>
    </row>
    <row r="98" spans="1:47" s="2" customFormat="1" ht="12">
      <c r="A98" s="39"/>
      <c r="B98" s="40"/>
      <c r="C98" s="41"/>
      <c r="D98" s="218" t="s">
        <v>132</v>
      </c>
      <c r="E98" s="41"/>
      <c r="F98" s="219" t="s">
        <v>139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132</v>
      </c>
      <c r="AU98" s="18" t="s">
        <v>82</v>
      </c>
    </row>
    <row r="99" spans="1:51" s="13" customFormat="1" ht="12">
      <c r="A99" s="13"/>
      <c r="B99" s="223"/>
      <c r="C99" s="224"/>
      <c r="D99" s="225" t="s">
        <v>134</v>
      </c>
      <c r="E99" s="226" t="s">
        <v>19</v>
      </c>
      <c r="F99" s="227" t="s">
        <v>140</v>
      </c>
      <c r="G99" s="224"/>
      <c r="H99" s="228">
        <v>3.765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134</v>
      </c>
      <c r="AU99" s="234" t="s">
        <v>82</v>
      </c>
      <c r="AV99" s="13" t="s">
        <v>82</v>
      </c>
      <c r="AW99" s="13" t="s">
        <v>33</v>
      </c>
      <c r="AX99" s="13" t="s">
        <v>72</v>
      </c>
      <c r="AY99" s="234" t="s">
        <v>123</v>
      </c>
    </row>
    <row r="100" spans="1:51" s="13" customFormat="1" ht="12">
      <c r="A100" s="13"/>
      <c r="B100" s="223"/>
      <c r="C100" s="224"/>
      <c r="D100" s="225" t="s">
        <v>134</v>
      </c>
      <c r="E100" s="226" t="s">
        <v>19</v>
      </c>
      <c r="F100" s="227" t="s">
        <v>141</v>
      </c>
      <c r="G100" s="224"/>
      <c r="H100" s="228">
        <v>2.55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134</v>
      </c>
      <c r="AU100" s="234" t="s">
        <v>82</v>
      </c>
      <c r="AV100" s="13" t="s">
        <v>82</v>
      </c>
      <c r="AW100" s="13" t="s">
        <v>33</v>
      </c>
      <c r="AX100" s="13" t="s">
        <v>72</v>
      </c>
      <c r="AY100" s="234" t="s">
        <v>123</v>
      </c>
    </row>
    <row r="101" spans="1:51" s="14" customFormat="1" ht="12">
      <c r="A101" s="14"/>
      <c r="B101" s="235"/>
      <c r="C101" s="236"/>
      <c r="D101" s="225" t="s">
        <v>134</v>
      </c>
      <c r="E101" s="237" t="s">
        <v>19</v>
      </c>
      <c r="F101" s="238" t="s">
        <v>142</v>
      </c>
      <c r="G101" s="236"/>
      <c r="H101" s="239">
        <v>6.3149999999999995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134</v>
      </c>
      <c r="AU101" s="245" t="s">
        <v>82</v>
      </c>
      <c r="AV101" s="14" t="s">
        <v>130</v>
      </c>
      <c r="AW101" s="14" t="s">
        <v>33</v>
      </c>
      <c r="AX101" s="14" t="s">
        <v>80</v>
      </c>
      <c r="AY101" s="245" t="s">
        <v>123</v>
      </c>
    </row>
    <row r="102" spans="1:65" s="2" customFormat="1" ht="14.4" customHeight="1">
      <c r="A102" s="39"/>
      <c r="B102" s="40"/>
      <c r="C102" s="205" t="s">
        <v>143</v>
      </c>
      <c r="D102" s="205" t="s">
        <v>125</v>
      </c>
      <c r="E102" s="206" t="s">
        <v>144</v>
      </c>
      <c r="F102" s="207" t="s">
        <v>145</v>
      </c>
      <c r="G102" s="208" t="s">
        <v>146</v>
      </c>
      <c r="H102" s="209">
        <v>4.92</v>
      </c>
      <c r="I102" s="210"/>
      <c r="J102" s="211">
        <f>ROUND(I102*H102,2)</f>
        <v>0</v>
      </c>
      <c r="K102" s="207" t="s">
        <v>129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130</v>
      </c>
      <c r="AT102" s="216" t="s">
        <v>125</v>
      </c>
      <c r="AU102" s="216" t="s">
        <v>82</v>
      </c>
      <c r="AY102" s="18" t="s">
        <v>123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130</v>
      </c>
      <c r="BM102" s="216" t="s">
        <v>147</v>
      </c>
    </row>
    <row r="103" spans="1:47" s="2" customFormat="1" ht="12">
      <c r="A103" s="39"/>
      <c r="B103" s="40"/>
      <c r="C103" s="41"/>
      <c r="D103" s="218" t="s">
        <v>132</v>
      </c>
      <c r="E103" s="41"/>
      <c r="F103" s="219" t="s">
        <v>148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132</v>
      </c>
      <c r="AU103" s="18" t="s">
        <v>82</v>
      </c>
    </row>
    <row r="104" spans="1:51" s="13" customFormat="1" ht="12">
      <c r="A104" s="13"/>
      <c r="B104" s="223"/>
      <c r="C104" s="224"/>
      <c r="D104" s="225" t="s">
        <v>134</v>
      </c>
      <c r="E104" s="226" t="s">
        <v>19</v>
      </c>
      <c r="F104" s="227" t="s">
        <v>149</v>
      </c>
      <c r="G104" s="224"/>
      <c r="H104" s="228">
        <v>4.92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134</v>
      </c>
      <c r="AU104" s="234" t="s">
        <v>82</v>
      </c>
      <c r="AV104" s="13" t="s">
        <v>82</v>
      </c>
      <c r="AW104" s="13" t="s">
        <v>33</v>
      </c>
      <c r="AX104" s="13" t="s">
        <v>80</v>
      </c>
      <c r="AY104" s="234" t="s">
        <v>123</v>
      </c>
    </row>
    <row r="105" spans="1:65" s="2" customFormat="1" ht="30" customHeight="1">
      <c r="A105" s="39"/>
      <c r="B105" s="40"/>
      <c r="C105" s="205" t="s">
        <v>130</v>
      </c>
      <c r="D105" s="205" t="s">
        <v>125</v>
      </c>
      <c r="E105" s="206" t="s">
        <v>150</v>
      </c>
      <c r="F105" s="207" t="s">
        <v>151</v>
      </c>
      <c r="G105" s="208" t="s">
        <v>146</v>
      </c>
      <c r="H105" s="209">
        <v>2.46</v>
      </c>
      <c r="I105" s="210"/>
      <c r="J105" s="211">
        <f>ROUND(I105*H105,2)</f>
        <v>0</v>
      </c>
      <c r="K105" s="207" t="s">
        <v>129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130</v>
      </c>
      <c r="AT105" s="216" t="s">
        <v>125</v>
      </c>
      <c r="AU105" s="216" t="s">
        <v>82</v>
      </c>
      <c r="AY105" s="18" t="s">
        <v>123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130</v>
      </c>
      <c r="BM105" s="216" t="s">
        <v>152</v>
      </c>
    </row>
    <row r="106" spans="1:47" s="2" customFormat="1" ht="12">
      <c r="A106" s="39"/>
      <c r="B106" s="40"/>
      <c r="C106" s="41"/>
      <c r="D106" s="218" t="s">
        <v>132</v>
      </c>
      <c r="E106" s="41"/>
      <c r="F106" s="219" t="s">
        <v>153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132</v>
      </c>
      <c r="AU106" s="18" t="s">
        <v>82</v>
      </c>
    </row>
    <row r="107" spans="1:65" s="2" customFormat="1" ht="34.8" customHeight="1">
      <c r="A107" s="39"/>
      <c r="B107" s="40"/>
      <c r="C107" s="205" t="s">
        <v>154</v>
      </c>
      <c r="D107" s="205" t="s">
        <v>125</v>
      </c>
      <c r="E107" s="206" t="s">
        <v>155</v>
      </c>
      <c r="F107" s="207" t="s">
        <v>156</v>
      </c>
      <c r="G107" s="208" t="s">
        <v>146</v>
      </c>
      <c r="H107" s="209">
        <v>36.9</v>
      </c>
      <c r="I107" s="210"/>
      <c r="J107" s="211">
        <f>ROUND(I107*H107,2)</f>
        <v>0</v>
      </c>
      <c r="K107" s="207" t="s">
        <v>129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130</v>
      </c>
      <c r="AT107" s="216" t="s">
        <v>125</v>
      </c>
      <c r="AU107" s="216" t="s">
        <v>82</v>
      </c>
      <c r="AY107" s="18" t="s">
        <v>123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130</v>
      </c>
      <c r="BM107" s="216" t="s">
        <v>157</v>
      </c>
    </row>
    <row r="108" spans="1:47" s="2" customFormat="1" ht="12">
      <c r="A108" s="39"/>
      <c r="B108" s="40"/>
      <c r="C108" s="41"/>
      <c r="D108" s="218" t="s">
        <v>132</v>
      </c>
      <c r="E108" s="41"/>
      <c r="F108" s="219" t="s">
        <v>158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132</v>
      </c>
      <c r="AU108" s="18" t="s">
        <v>82</v>
      </c>
    </row>
    <row r="109" spans="1:51" s="13" customFormat="1" ht="12">
      <c r="A109" s="13"/>
      <c r="B109" s="223"/>
      <c r="C109" s="224"/>
      <c r="D109" s="225" t="s">
        <v>134</v>
      </c>
      <c r="E109" s="226" t="s">
        <v>19</v>
      </c>
      <c r="F109" s="227" t="s">
        <v>159</v>
      </c>
      <c r="G109" s="224"/>
      <c r="H109" s="228">
        <v>36.9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134</v>
      </c>
      <c r="AU109" s="234" t="s">
        <v>82</v>
      </c>
      <c r="AV109" s="13" t="s">
        <v>82</v>
      </c>
      <c r="AW109" s="13" t="s">
        <v>33</v>
      </c>
      <c r="AX109" s="13" t="s">
        <v>80</v>
      </c>
      <c r="AY109" s="234" t="s">
        <v>123</v>
      </c>
    </row>
    <row r="110" spans="1:65" s="2" customFormat="1" ht="22.2" customHeight="1">
      <c r="A110" s="39"/>
      <c r="B110" s="40"/>
      <c r="C110" s="205" t="s">
        <v>160</v>
      </c>
      <c r="D110" s="205" t="s">
        <v>125</v>
      </c>
      <c r="E110" s="206" t="s">
        <v>161</v>
      </c>
      <c r="F110" s="207" t="s">
        <v>162</v>
      </c>
      <c r="G110" s="208" t="s">
        <v>146</v>
      </c>
      <c r="H110" s="209">
        <v>2.46</v>
      </c>
      <c r="I110" s="210"/>
      <c r="J110" s="211">
        <f>ROUND(I110*H110,2)</f>
        <v>0</v>
      </c>
      <c r="K110" s="207" t="s">
        <v>129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130</v>
      </c>
      <c r="AT110" s="216" t="s">
        <v>125</v>
      </c>
      <c r="AU110" s="216" t="s">
        <v>82</v>
      </c>
      <c r="AY110" s="18" t="s">
        <v>123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130</v>
      </c>
      <c r="BM110" s="216" t="s">
        <v>163</v>
      </c>
    </row>
    <row r="111" spans="1:47" s="2" customFormat="1" ht="12">
      <c r="A111" s="39"/>
      <c r="B111" s="40"/>
      <c r="C111" s="41"/>
      <c r="D111" s="218" t="s">
        <v>132</v>
      </c>
      <c r="E111" s="41"/>
      <c r="F111" s="219" t="s">
        <v>164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132</v>
      </c>
      <c r="AU111" s="18" t="s">
        <v>82</v>
      </c>
    </row>
    <row r="112" spans="1:65" s="2" customFormat="1" ht="22.2" customHeight="1">
      <c r="A112" s="39"/>
      <c r="B112" s="40"/>
      <c r="C112" s="205" t="s">
        <v>165</v>
      </c>
      <c r="D112" s="205" t="s">
        <v>125</v>
      </c>
      <c r="E112" s="206" t="s">
        <v>166</v>
      </c>
      <c r="F112" s="207" t="s">
        <v>167</v>
      </c>
      <c r="G112" s="208" t="s">
        <v>168</v>
      </c>
      <c r="H112" s="209">
        <v>3.936</v>
      </c>
      <c r="I112" s="210"/>
      <c r="J112" s="211">
        <f>ROUND(I112*H112,2)</f>
        <v>0</v>
      </c>
      <c r="K112" s="207" t="s">
        <v>129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130</v>
      </c>
      <c r="AT112" s="216" t="s">
        <v>125</v>
      </c>
      <c r="AU112" s="216" t="s">
        <v>82</v>
      </c>
      <c r="AY112" s="18" t="s">
        <v>123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130</v>
      </c>
      <c r="BM112" s="216" t="s">
        <v>169</v>
      </c>
    </row>
    <row r="113" spans="1:47" s="2" customFormat="1" ht="12">
      <c r="A113" s="39"/>
      <c r="B113" s="40"/>
      <c r="C113" s="41"/>
      <c r="D113" s="218" t="s">
        <v>132</v>
      </c>
      <c r="E113" s="41"/>
      <c r="F113" s="219" t="s">
        <v>170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132</v>
      </c>
      <c r="AU113" s="18" t="s">
        <v>82</v>
      </c>
    </row>
    <row r="114" spans="1:51" s="13" customFormat="1" ht="12">
      <c r="A114" s="13"/>
      <c r="B114" s="223"/>
      <c r="C114" s="224"/>
      <c r="D114" s="225" t="s">
        <v>134</v>
      </c>
      <c r="E114" s="226" t="s">
        <v>19</v>
      </c>
      <c r="F114" s="227" t="s">
        <v>171</v>
      </c>
      <c r="G114" s="224"/>
      <c r="H114" s="228">
        <v>3.936</v>
      </c>
      <c r="I114" s="229"/>
      <c r="J114" s="224"/>
      <c r="K114" s="224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134</v>
      </c>
      <c r="AU114" s="234" t="s">
        <v>82</v>
      </c>
      <c r="AV114" s="13" t="s">
        <v>82</v>
      </c>
      <c r="AW114" s="13" t="s">
        <v>33</v>
      </c>
      <c r="AX114" s="13" t="s">
        <v>80</v>
      </c>
      <c r="AY114" s="234" t="s">
        <v>123</v>
      </c>
    </row>
    <row r="115" spans="1:65" s="2" customFormat="1" ht="19.8" customHeight="1">
      <c r="A115" s="39"/>
      <c r="B115" s="40"/>
      <c r="C115" s="205" t="s">
        <v>172</v>
      </c>
      <c r="D115" s="205" t="s">
        <v>125</v>
      </c>
      <c r="E115" s="206" t="s">
        <v>173</v>
      </c>
      <c r="F115" s="207" t="s">
        <v>174</v>
      </c>
      <c r="G115" s="208" t="s">
        <v>146</v>
      </c>
      <c r="H115" s="209">
        <v>2.46</v>
      </c>
      <c r="I115" s="210"/>
      <c r="J115" s="211">
        <f>ROUND(I115*H115,2)</f>
        <v>0</v>
      </c>
      <c r="K115" s="207" t="s">
        <v>129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130</v>
      </c>
      <c r="AT115" s="216" t="s">
        <v>125</v>
      </c>
      <c r="AU115" s="216" t="s">
        <v>82</v>
      </c>
      <c r="AY115" s="18" t="s">
        <v>123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130</v>
      </c>
      <c r="BM115" s="216" t="s">
        <v>175</v>
      </c>
    </row>
    <row r="116" spans="1:47" s="2" customFormat="1" ht="12">
      <c r="A116" s="39"/>
      <c r="B116" s="40"/>
      <c r="C116" s="41"/>
      <c r="D116" s="218" t="s">
        <v>132</v>
      </c>
      <c r="E116" s="41"/>
      <c r="F116" s="219" t="s">
        <v>176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132</v>
      </c>
      <c r="AU116" s="18" t="s">
        <v>82</v>
      </c>
    </row>
    <row r="117" spans="1:65" s="2" customFormat="1" ht="22.2" customHeight="1">
      <c r="A117" s="39"/>
      <c r="B117" s="40"/>
      <c r="C117" s="205" t="s">
        <v>177</v>
      </c>
      <c r="D117" s="205" t="s">
        <v>125</v>
      </c>
      <c r="E117" s="206" t="s">
        <v>178</v>
      </c>
      <c r="F117" s="207" t="s">
        <v>179</v>
      </c>
      <c r="G117" s="208" t="s">
        <v>146</v>
      </c>
      <c r="H117" s="209">
        <v>2.46</v>
      </c>
      <c r="I117" s="210"/>
      <c r="J117" s="211">
        <f>ROUND(I117*H117,2)</f>
        <v>0</v>
      </c>
      <c r="K117" s="207" t="s">
        <v>129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130</v>
      </c>
      <c r="AT117" s="216" t="s">
        <v>125</v>
      </c>
      <c r="AU117" s="216" t="s">
        <v>82</v>
      </c>
      <c r="AY117" s="18" t="s">
        <v>123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130</v>
      </c>
      <c r="BM117" s="216" t="s">
        <v>180</v>
      </c>
    </row>
    <row r="118" spans="1:47" s="2" customFormat="1" ht="12">
      <c r="A118" s="39"/>
      <c r="B118" s="40"/>
      <c r="C118" s="41"/>
      <c r="D118" s="218" t="s">
        <v>132</v>
      </c>
      <c r="E118" s="41"/>
      <c r="F118" s="219" t="s">
        <v>181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132</v>
      </c>
      <c r="AU118" s="18" t="s">
        <v>82</v>
      </c>
    </row>
    <row r="119" spans="1:51" s="13" customFormat="1" ht="12">
      <c r="A119" s="13"/>
      <c r="B119" s="223"/>
      <c r="C119" s="224"/>
      <c r="D119" s="225" t="s">
        <v>134</v>
      </c>
      <c r="E119" s="226" t="s">
        <v>19</v>
      </c>
      <c r="F119" s="227" t="s">
        <v>182</v>
      </c>
      <c r="G119" s="224"/>
      <c r="H119" s="228">
        <v>2.46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134</v>
      </c>
      <c r="AU119" s="234" t="s">
        <v>82</v>
      </c>
      <c r="AV119" s="13" t="s">
        <v>82</v>
      </c>
      <c r="AW119" s="13" t="s">
        <v>33</v>
      </c>
      <c r="AX119" s="13" t="s">
        <v>80</v>
      </c>
      <c r="AY119" s="234" t="s">
        <v>123</v>
      </c>
    </row>
    <row r="120" spans="1:63" s="12" customFormat="1" ht="22.8" customHeight="1">
      <c r="A120" s="12"/>
      <c r="B120" s="189"/>
      <c r="C120" s="190"/>
      <c r="D120" s="191" t="s">
        <v>71</v>
      </c>
      <c r="E120" s="203" t="s">
        <v>154</v>
      </c>
      <c r="F120" s="203" t="s">
        <v>183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SUM(P121:P131)</f>
        <v>0</v>
      </c>
      <c r="Q120" s="197"/>
      <c r="R120" s="198">
        <f>SUM(R121:R131)</f>
        <v>2.5304939999999996</v>
      </c>
      <c r="S120" s="197"/>
      <c r="T120" s="199">
        <f>SUM(T121:T131)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80</v>
      </c>
      <c r="AT120" s="201" t="s">
        <v>71</v>
      </c>
      <c r="AU120" s="201" t="s">
        <v>80</v>
      </c>
      <c r="AY120" s="200" t="s">
        <v>123</v>
      </c>
      <c r="BK120" s="202">
        <f>SUM(BK121:BK131)</f>
        <v>0</v>
      </c>
    </row>
    <row r="121" spans="1:65" s="2" customFormat="1" ht="22.2" customHeight="1">
      <c r="A121" s="39"/>
      <c r="B121" s="40"/>
      <c r="C121" s="205" t="s">
        <v>184</v>
      </c>
      <c r="D121" s="205" t="s">
        <v>125</v>
      </c>
      <c r="E121" s="206" t="s">
        <v>185</v>
      </c>
      <c r="F121" s="207" t="s">
        <v>186</v>
      </c>
      <c r="G121" s="208" t="s">
        <v>128</v>
      </c>
      <c r="H121" s="209">
        <v>18.9</v>
      </c>
      <c r="I121" s="210"/>
      <c r="J121" s="211">
        <f>ROUND(I121*H121,2)</f>
        <v>0</v>
      </c>
      <c r="K121" s="207" t="s">
        <v>129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0.12966</v>
      </c>
      <c r="R121" s="214">
        <f>Q121*H121</f>
        <v>2.4505739999999996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130</v>
      </c>
      <c r="AT121" s="216" t="s">
        <v>125</v>
      </c>
      <c r="AU121" s="216" t="s">
        <v>82</v>
      </c>
      <c r="AY121" s="18" t="s">
        <v>123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130</v>
      </c>
      <c r="BM121" s="216" t="s">
        <v>187</v>
      </c>
    </row>
    <row r="122" spans="1:47" s="2" customFormat="1" ht="12">
      <c r="A122" s="39"/>
      <c r="B122" s="40"/>
      <c r="C122" s="41"/>
      <c r="D122" s="218" t="s">
        <v>132</v>
      </c>
      <c r="E122" s="41"/>
      <c r="F122" s="219" t="s">
        <v>188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132</v>
      </c>
      <c r="AU122" s="18" t="s">
        <v>82</v>
      </c>
    </row>
    <row r="123" spans="1:51" s="15" customFormat="1" ht="12">
      <c r="A123" s="15"/>
      <c r="B123" s="246"/>
      <c r="C123" s="247"/>
      <c r="D123" s="225" t="s">
        <v>134</v>
      </c>
      <c r="E123" s="248" t="s">
        <v>19</v>
      </c>
      <c r="F123" s="249" t="s">
        <v>189</v>
      </c>
      <c r="G123" s="247"/>
      <c r="H123" s="248" t="s">
        <v>19</v>
      </c>
      <c r="I123" s="250"/>
      <c r="J123" s="247"/>
      <c r="K123" s="247"/>
      <c r="L123" s="251"/>
      <c r="M123" s="252"/>
      <c r="N123" s="253"/>
      <c r="O123" s="253"/>
      <c r="P123" s="253"/>
      <c r="Q123" s="253"/>
      <c r="R123" s="253"/>
      <c r="S123" s="253"/>
      <c r="T123" s="25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134</v>
      </c>
      <c r="AU123" s="255" t="s">
        <v>82</v>
      </c>
      <c r="AV123" s="15" t="s">
        <v>80</v>
      </c>
      <c r="AW123" s="15" t="s">
        <v>33</v>
      </c>
      <c r="AX123" s="15" t="s">
        <v>72</v>
      </c>
      <c r="AY123" s="255" t="s">
        <v>123</v>
      </c>
    </row>
    <row r="124" spans="1:51" s="13" customFormat="1" ht="12">
      <c r="A124" s="13"/>
      <c r="B124" s="223"/>
      <c r="C124" s="224"/>
      <c r="D124" s="225" t="s">
        <v>134</v>
      </c>
      <c r="E124" s="226" t="s">
        <v>19</v>
      </c>
      <c r="F124" s="227" t="s">
        <v>190</v>
      </c>
      <c r="G124" s="224"/>
      <c r="H124" s="228">
        <v>11.25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134</v>
      </c>
      <c r="AU124" s="234" t="s">
        <v>82</v>
      </c>
      <c r="AV124" s="13" t="s">
        <v>82</v>
      </c>
      <c r="AW124" s="13" t="s">
        <v>33</v>
      </c>
      <c r="AX124" s="13" t="s">
        <v>72</v>
      </c>
      <c r="AY124" s="234" t="s">
        <v>123</v>
      </c>
    </row>
    <row r="125" spans="1:51" s="13" customFormat="1" ht="12">
      <c r="A125" s="13"/>
      <c r="B125" s="223"/>
      <c r="C125" s="224"/>
      <c r="D125" s="225" t="s">
        <v>134</v>
      </c>
      <c r="E125" s="226" t="s">
        <v>19</v>
      </c>
      <c r="F125" s="227" t="s">
        <v>191</v>
      </c>
      <c r="G125" s="224"/>
      <c r="H125" s="228">
        <v>7.65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134</v>
      </c>
      <c r="AU125" s="234" t="s">
        <v>82</v>
      </c>
      <c r="AV125" s="13" t="s">
        <v>82</v>
      </c>
      <c r="AW125" s="13" t="s">
        <v>33</v>
      </c>
      <c r="AX125" s="13" t="s">
        <v>72</v>
      </c>
      <c r="AY125" s="234" t="s">
        <v>123</v>
      </c>
    </row>
    <row r="126" spans="1:51" s="14" customFormat="1" ht="12">
      <c r="A126" s="14"/>
      <c r="B126" s="235"/>
      <c r="C126" s="236"/>
      <c r="D126" s="225" t="s">
        <v>134</v>
      </c>
      <c r="E126" s="237" t="s">
        <v>19</v>
      </c>
      <c r="F126" s="238" t="s">
        <v>142</v>
      </c>
      <c r="G126" s="236"/>
      <c r="H126" s="239">
        <v>18.9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134</v>
      </c>
      <c r="AU126" s="245" t="s">
        <v>82</v>
      </c>
      <c r="AV126" s="14" t="s">
        <v>130</v>
      </c>
      <c r="AW126" s="14" t="s">
        <v>33</v>
      </c>
      <c r="AX126" s="14" t="s">
        <v>80</v>
      </c>
      <c r="AY126" s="245" t="s">
        <v>123</v>
      </c>
    </row>
    <row r="127" spans="1:65" s="2" customFormat="1" ht="14.4" customHeight="1">
      <c r="A127" s="39"/>
      <c r="B127" s="40"/>
      <c r="C127" s="205" t="s">
        <v>192</v>
      </c>
      <c r="D127" s="205" t="s">
        <v>125</v>
      </c>
      <c r="E127" s="206" t="s">
        <v>193</v>
      </c>
      <c r="F127" s="207" t="s">
        <v>194</v>
      </c>
      <c r="G127" s="208" t="s">
        <v>195</v>
      </c>
      <c r="H127" s="209">
        <v>22.2</v>
      </c>
      <c r="I127" s="210"/>
      <c r="J127" s="211">
        <f>ROUND(I127*H127,2)</f>
        <v>0</v>
      </c>
      <c r="K127" s="207" t="s">
        <v>129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0.0036</v>
      </c>
      <c r="R127" s="214">
        <f>Q127*H127</f>
        <v>0.07991999999999999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130</v>
      </c>
      <c r="AT127" s="216" t="s">
        <v>125</v>
      </c>
      <c r="AU127" s="216" t="s">
        <v>82</v>
      </c>
      <c r="AY127" s="18" t="s">
        <v>123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130</v>
      </c>
      <c r="BM127" s="216" t="s">
        <v>196</v>
      </c>
    </row>
    <row r="128" spans="1:47" s="2" customFormat="1" ht="12">
      <c r="A128" s="39"/>
      <c r="B128" s="40"/>
      <c r="C128" s="41"/>
      <c r="D128" s="218" t="s">
        <v>132</v>
      </c>
      <c r="E128" s="41"/>
      <c r="F128" s="219" t="s">
        <v>197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132</v>
      </c>
      <c r="AU128" s="18" t="s">
        <v>82</v>
      </c>
    </row>
    <row r="129" spans="1:51" s="13" customFormat="1" ht="12">
      <c r="A129" s="13"/>
      <c r="B129" s="223"/>
      <c r="C129" s="224"/>
      <c r="D129" s="225" t="s">
        <v>134</v>
      </c>
      <c r="E129" s="226" t="s">
        <v>19</v>
      </c>
      <c r="F129" s="227" t="s">
        <v>198</v>
      </c>
      <c r="G129" s="224"/>
      <c r="H129" s="228">
        <v>13.1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134</v>
      </c>
      <c r="AU129" s="234" t="s">
        <v>82</v>
      </c>
      <c r="AV129" s="13" t="s">
        <v>82</v>
      </c>
      <c r="AW129" s="13" t="s">
        <v>33</v>
      </c>
      <c r="AX129" s="13" t="s">
        <v>72</v>
      </c>
      <c r="AY129" s="234" t="s">
        <v>123</v>
      </c>
    </row>
    <row r="130" spans="1:51" s="13" customFormat="1" ht="12">
      <c r="A130" s="13"/>
      <c r="B130" s="223"/>
      <c r="C130" s="224"/>
      <c r="D130" s="225" t="s">
        <v>134</v>
      </c>
      <c r="E130" s="226" t="s">
        <v>19</v>
      </c>
      <c r="F130" s="227" t="s">
        <v>199</v>
      </c>
      <c r="G130" s="224"/>
      <c r="H130" s="228">
        <v>9.1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134</v>
      </c>
      <c r="AU130" s="234" t="s">
        <v>82</v>
      </c>
      <c r="AV130" s="13" t="s">
        <v>82</v>
      </c>
      <c r="AW130" s="13" t="s">
        <v>33</v>
      </c>
      <c r="AX130" s="13" t="s">
        <v>72</v>
      </c>
      <c r="AY130" s="234" t="s">
        <v>123</v>
      </c>
    </row>
    <row r="131" spans="1:51" s="14" customFormat="1" ht="12">
      <c r="A131" s="14"/>
      <c r="B131" s="235"/>
      <c r="C131" s="236"/>
      <c r="D131" s="225" t="s">
        <v>134</v>
      </c>
      <c r="E131" s="237" t="s">
        <v>19</v>
      </c>
      <c r="F131" s="238" t="s">
        <v>142</v>
      </c>
      <c r="G131" s="236"/>
      <c r="H131" s="239">
        <v>22.2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134</v>
      </c>
      <c r="AU131" s="245" t="s">
        <v>82</v>
      </c>
      <c r="AV131" s="14" t="s">
        <v>130</v>
      </c>
      <c r="AW131" s="14" t="s">
        <v>33</v>
      </c>
      <c r="AX131" s="14" t="s">
        <v>80</v>
      </c>
      <c r="AY131" s="245" t="s">
        <v>123</v>
      </c>
    </row>
    <row r="132" spans="1:63" s="12" customFormat="1" ht="22.8" customHeight="1">
      <c r="A132" s="12"/>
      <c r="B132" s="189"/>
      <c r="C132" s="190"/>
      <c r="D132" s="191" t="s">
        <v>71</v>
      </c>
      <c r="E132" s="203" t="s">
        <v>160</v>
      </c>
      <c r="F132" s="203" t="s">
        <v>200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SUM(P133:P387)</f>
        <v>0</v>
      </c>
      <c r="Q132" s="197"/>
      <c r="R132" s="198">
        <f>SUM(R133:R387)</f>
        <v>57.95237792</v>
      </c>
      <c r="S132" s="197"/>
      <c r="T132" s="199">
        <f>SUM(T133:T387)</f>
        <v>2.8596000000000004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80</v>
      </c>
      <c r="AT132" s="201" t="s">
        <v>71</v>
      </c>
      <c r="AU132" s="201" t="s">
        <v>80</v>
      </c>
      <c r="AY132" s="200" t="s">
        <v>123</v>
      </c>
      <c r="BK132" s="202">
        <f>SUM(BK133:BK387)</f>
        <v>0</v>
      </c>
    </row>
    <row r="133" spans="1:65" s="2" customFormat="1" ht="14.4" customHeight="1">
      <c r="A133" s="39"/>
      <c r="B133" s="40"/>
      <c r="C133" s="205" t="s">
        <v>201</v>
      </c>
      <c r="D133" s="205" t="s">
        <v>125</v>
      </c>
      <c r="E133" s="206" t="s">
        <v>202</v>
      </c>
      <c r="F133" s="207" t="s">
        <v>203</v>
      </c>
      <c r="G133" s="208" t="s">
        <v>128</v>
      </c>
      <c r="H133" s="209">
        <v>40</v>
      </c>
      <c r="I133" s="210"/>
      <c r="J133" s="211">
        <f>ROUND(I133*H133,2)</f>
        <v>0</v>
      </c>
      <c r="K133" s="207" t="s">
        <v>129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0.00026</v>
      </c>
      <c r="R133" s="214">
        <f>Q133*H133</f>
        <v>0.0104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130</v>
      </c>
      <c r="AT133" s="216" t="s">
        <v>125</v>
      </c>
      <c r="AU133" s="216" t="s">
        <v>82</v>
      </c>
      <c r="AY133" s="18" t="s">
        <v>123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130</v>
      </c>
      <c r="BM133" s="216" t="s">
        <v>204</v>
      </c>
    </row>
    <row r="134" spans="1:47" s="2" customFormat="1" ht="12">
      <c r="A134" s="39"/>
      <c r="B134" s="40"/>
      <c r="C134" s="41"/>
      <c r="D134" s="218" t="s">
        <v>132</v>
      </c>
      <c r="E134" s="41"/>
      <c r="F134" s="219" t="s">
        <v>205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132</v>
      </c>
      <c r="AU134" s="18" t="s">
        <v>82</v>
      </c>
    </row>
    <row r="135" spans="1:51" s="13" customFormat="1" ht="12">
      <c r="A135" s="13"/>
      <c r="B135" s="223"/>
      <c r="C135" s="224"/>
      <c r="D135" s="225" t="s">
        <v>134</v>
      </c>
      <c r="E135" s="226" t="s">
        <v>19</v>
      </c>
      <c r="F135" s="227" t="s">
        <v>206</v>
      </c>
      <c r="G135" s="224"/>
      <c r="H135" s="228">
        <v>40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134</v>
      </c>
      <c r="AU135" s="234" t="s">
        <v>82</v>
      </c>
      <c r="AV135" s="13" t="s">
        <v>82</v>
      </c>
      <c r="AW135" s="13" t="s">
        <v>33</v>
      </c>
      <c r="AX135" s="13" t="s">
        <v>80</v>
      </c>
      <c r="AY135" s="234" t="s">
        <v>123</v>
      </c>
    </row>
    <row r="136" spans="1:65" s="2" customFormat="1" ht="19.8" customHeight="1">
      <c r="A136" s="39"/>
      <c r="B136" s="40"/>
      <c r="C136" s="205" t="s">
        <v>207</v>
      </c>
      <c r="D136" s="205" t="s">
        <v>125</v>
      </c>
      <c r="E136" s="206" t="s">
        <v>208</v>
      </c>
      <c r="F136" s="207" t="s">
        <v>209</v>
      </c>
      <c r="G136" s="208" t="s">
        <v>128</v>
      </c>
      <c r="H136" s="209">
        <v>40</v>
      </c>
      <c r="I136" s="210"/>
      <c r="J136" s="211">
        <f>ROUND(I136*H136,2)</f>
        <v>0</v>
      </c>
      <c r="K136" s="207" t="s">
        <v>129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0.02363</v>
      </c>
      <c r="R136" s="214">
        <f>Q136*H136</f>
        <v>0.9452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130</v>
      </c>
      <c r="AT136" s="216" t="s">
        <v>125</v>
      </c>
      <c r="AU136" s="216" t="s">
        <v>82</v>
      </c>
      <c r="AY136" s="18" t="s">
        <v>123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130</v>
      </c>
      <c r="BM136" s="216" t="s">
        <v>210</v>
      </c>
    </row>
    <row r="137" spans="1:47" s="2" customFormat="1" ht="12">
      <c r="A137" s="39"/>
      <c r="B137" s="40"/>
      <c r="C137" s="41"/>
      <c r="D137" s="218" t="s">
        <v>132</v>
      </c>
      <c r="E137" s="41"/>
      <c r="F137" s="219" t="s">
        <v>211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132</v>
      </c>
      <c r="AU137" s="18" t="s">
        <v>82</v>
      </c>
    </row>
    <row r="138" spans="1:51" s="13" customFormat="1" ht="12">
      <c r="A138" s="13"/>
      <c r="B138" s="223"/>
      <c r="C138" s="224"/>
      <c r="D138" s="225" t="s">
        <v>134</v>
      </c>
      <c r="E138" s="226" t="s">
        <v>19</v>
      </c>
      <c r="F138" s="227" t="s">
        <v>212</v>
      </c>
      <c r="G138" s="224"/>
      <c r="H138" s="228">
        <v>40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134</v>
      </c>
      <c r="AU138" s="234" t="s">
        <v>82</v>
      </c>
      <c r="AV138" s="13" t="s">
        <v>82</v>
      </c>
      <c r="AW138" s="13" t="s">
        <v>33</v>
      </c>
      <c r="AX138" s="13" t="s">
        <v>80</v>
      </c>
      <c r="AY138" s="234" t="s">
        <v>123</v>
      </c>
    </row>
    <row r="139" spans="1:65" s="2" customFormat="1" ht="14.4" customHeight="1">
      <c r="A139" s="39"/>
      <c r="B139" s="40"/>
      <c r="C139" s="205" t="s">
        <v>213</v>
      </c>
      <c r="D139" s="205" t="s">
        <v>125</v>
      </c>
      <c r="E139" s="206" t="s">
        <v>214</v>
      </c>
      <c r="F139" s="207" t="s">
        <v>215</v>
      </c>
      <c r="G139" s="208" t="s">
        <v>128</v>
      </c>
      <c r="H139" s="209">
        <v>40</v>
      </c>
      <c r="I139" s="210"/>
      <c r="J139" s="211">
        <f>ROUND(I139*H139,2)</f>
        <v>0</v>
      </c>
      <c r="K139" s="207" t="s">
        <v>129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0.00273</v>
      </c>
      <c r="R139" s="214">
        <f>Q139*H139</f>
        <v>0.10919999999999999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130</v>
      </c>
      <c r="AT139" s="216" t="s">
        <v>125</v>
      </c>
      <c r="AU139" s="216" t="s">
        <v>82</v>
      </c>
      <c r="AY139" s="18" t="s">
        <v>123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130</v>
      </c>
      <c r="BM139" s="216" t="s">
        <v>216</v>
      </c>
    </row>
    <row r="140" spans="1:47" s="2" customFormat="1" ht="12">
      <c r="A140" s="39"/>
      <c r="B140" s="40"/>
      <c r="C140" s="41"/>
      <c r="D140" s="218" t="s">
        <v>132</v>
      </c>
      <c r="E140" s="41"/>
      <c r="F140" s="219" t="s">
        <v>217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132</v>
      </c>
      <c r="AU140" s="18" t="s">
        <v>82</v>
      </c>
    </row>
    <row r="141" spans="1:51" s="13" customFormat="1" ht="12">
      <c r="A141" s="13"/>
      <c r="B141" s="223"/>
      <c r="C141" s="224"/>
      <c r="D141" s="225" t="s">
        <v>134</v>
      </c>
      <c r="E141" s="226" t="s">
        <v>19</v>
      </c>
      <c r="F141" s="227" t="s">
        <v>218</v>
      </c>
      <c r="G141" s="224"/>
      <c r="H141" s="228">
        <v>40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134</v>
      </c>
      <c r="AU141" s="234" t="s">
        <v>82</v>
      </c>
      <c r="AV141" s="13" t="s">
        <v>82</v>
      </c>
      <c r="AW141" s="13" t="s">
        <v>33</v>
      </c>
      <c r="AX141" s="13" t="s">
        <v>80</v>
      </c>
      <c r="AY141" s="234" t="s">
        <v>123</v>
      </c>
    </row>
    <row r="142" spans="1:65" s="2" customFormat="1" ht="22.2" customHeight="1">
      <c r="A142" s="39"/>
      <c r="B142" s="40"/>
      <c r="C142" s="205" t="s">
        <v>8</v>
      </c>
      <c r="D142" s="205" t="s">
        <v>125</v>
      </c>
      <c r="E142" s="206" t="s">
        <v>219</v>
      </c>
      <c r="F142" s="207" t="s">
        <v>220</v>
      </c>
      <c r="G142" s="208" t="s">
        <v>128</v>
      </c>
      <c r="H142" s="209">
        <v>40</v>
      </c>
      <c r="I142" s="210"/>
      <c r="J142" s="211">
        <f>ROUND(I142*H142,2)</f>
        <v>0</v>
      </c>
      <c r="K142" s="207" t="s">
        <v>129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0.0079</v>
      </c>
      <c r="R142" s="214">
        <f>Q142*H142</f>
        <v>0.31600000000000006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130</v>
      </c>
      <c r="AT142" s="216" t="s">
        <v>125</v>
      </c>
      <c r="AU142" s="216" t="s">
        <v>82</v>
      </c>
      <c r="AY142" s="18" t="s">
        <v>123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130</v>
      </c>
      <c r="BM142" s="216" t="s">
        <v>221</v>
      </c>
    </row>
    <row r="143" spans="1:47" s="2" customFormat="1" ht="12">
      <c r="A143" s="39"/>
      <c r="B143" s="40"/>
      <c r="C143" s="41"/>
      <c r="D143" s="218" t="s">
        <v>132</v>
      </c>
      <c r="E143" s="41"/>
      <c r="F143" s="219" t="s">
        <v>222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132</v>
      </c>
      <c r="AU143" s="18" t="s">
        <v>82</v>
      </c>
    </row>
    <row r="144" spans="1:51" s="13" customFormat="1" ht="12">
      <c r="A144" s="13"/>
      <c r="B144" s="223"/>
      <c r="C144" s="224"/>
      <c r="D144" s="225" t="s">
        <v>134</v>
      </c>
      <c r="E144" s="226" t="s">
        <v>19</v>
      </c>
      <c r="F144" s="227" t="s">
        <v>223</v>
      </c>
      <c r="G144" s="224"/>
      <c r="H144" s="228">
        <v>40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134</v>
      </c>
      <c r="AU144" s="234" t="s">
        <v>82</v>
      </c>
      <c r="AV144" s="13" t="s">
        <v>82</v>
      </c>
      <c r="AW144" s="13" t="s">
        <v>33</v>
      </c>
      <c r="AX144" s="13" t="s">
        <v>80</v>
      </c>
      <c r="AY144" s="234" t="s">
        <v>123</v>
      </c>
    </row>
    <row r="145" spans="1:65" s="2" customFormat="1" ht="14.4" customHeight="1">
      <c r="A145" s="39"/>
      <c r="B145" s="40"/>
      <c r="C145" s="205" t="s">
        <v>224</v>
      </c>
      <c r="D145" s="205" t="s">
        <v>125</v>
      </c>
      <c r="E145" s="206" t="s">
        <v>225</v>
      </c>
      <c r="F145" s="207" t="s">
        <v>226</v>
      </c>
      <c r="G145" s="208" t="s">
        <v>128</v>
      </c>
      <c r="H145" s="209">
        <v>1835.83</v>
      </c>
      <c r="I145" s="210"/>
      <c r="J145" s="211">
        <f>ROUND(I145*H145,2)</f>
        <v>0</v>
      </c>
      <c r="K145" s="207" t="s">
        <v>129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0.00026</v>
      </c>
      <c r="R145" s="214">
        <f>Q145*H145</f>
        <v>0.47731579999999996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130</v>
      </c>
      <c r="AT145" s="216" t="s">
        <v>125</v>
      </c>
      <c r="AU145" s="216" t="s">
        <v>82</v>
      </c>
      <c r="AY145" s="18" t="s">
        <v>123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130</v>
      </c>
      <c r="BM145" s="216" t="s">
        <v>227</v>
      </c>
    </row>
    <row r="146" spans="1:47" s="2" customFormat="1" ht="12">
      <c r="A146" s="39"/>
      <c r="B146" s="40"/>
      <c r="C146" s="41"/>
      <c r="D146" s="218" t="s">
        <v>132</v>
      </c>
      <c r="E146" s="41"/>
      <c r="F146" s="219" t="s">
        <v>228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132</v>
      </c>
      <c r="AU146" s="18" t="s">
        <v>82</v>
      </c>
    </row>
    <row r="147" spans="1:51" s="13" customFormat="1" ht="12">
      <c r="A147" s="13"/>
      <c r="B147" s="223"/>
      <c r="C147" s="224"/>
      <c r="D147" s="225" t="s">
        <v>134</v>
      </c>
      <c r="E147" s="226" t="s">
        <v>19</v>
      </c>
      <c r="F147" s="227" t="s">
        <v>229</v>
      </c>
      <c r="G147" s="224"/>
      <c r="H147" s="228">
        <v>27.63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134</v>
      </c>
      <c r="AU147" s="234" t="s">
        <v>82</v>
      </c>
      <c r="AV147" s="13" t="s">
        <v>82</v>
      </c>
      <c r="AW147" s="13" t="s">
        <v>33</v>
      </c>
      <c r="AX147" s="13" t="s">
        <v>72</v>
      </c>
      <c r="AY147" s="234" t="s">
        <v>123</v>
      </c>
    </row>
    <row r="148" spans="1:51" s="13" customFormat="1" ht="12">
      <c r="A148" s="13"/>
      <c r="B148" s="223"/>
      <c r="C148" s="224"/>
      <c r="D148" s="225" t="s">
        <v>134</v>
      </c>
      <c r="E148" s="226" t="s">
        <v>19</v>
      </c>
      <c r="F148" s="227" t="s">
        <v>230</v>
      </c>
      <c r="G148" s="224"/>
      <c r="H148" s="228">
        <v>332.5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134</v>
      </c>
      <c r="AU148" s="234" t="s">
        <v>82</v>
      </c>
      <c r="AV148" s="13" t="s">
        <v>82</v>
      </c>
      <c r="AW148" s="13" t="s">
        <v>33</v>
      </c>
      <c r="AX148" s="13" t="s">
        <v>72</v>
      </c>
      <c r="AY148" s="234" t="s">
        <v>123</v>
      </c>
    </row>
    <row r="149" spans="1:51" s="13" customFormat="1" ht="12">
      <c r="A149" s="13"/>
      <c r="B149" s="223"/>
      <c r="C149" s="224"/>
      <c r="D149" s="225" t="s">
        <v>134</v>
      </c>
      <c r="E149" s="226" t="s">
        <v>19</v>
      </c>
      <c r="F149" s="227" t="s">
        <v>231</v>
      </c>
      <c r="G149" s="224"/>
      <c r="H149" s="228">
        <v>374.36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134</v>
      </c>
      <c r="AU149" s="234" t="s">
        <v>82</v>
      </c>
      <c r="AV149" s="13" t="s">
        <v>82</v>
      </c>
      <c r="AW149" s="13" t="s">
        <v>33</v>
      </c>
      <c r="AX149" s="13" t="s">
        <v>72</v>
      </c>
      <c r="AY149" s="234" t="s">
        <v>123</v>
      </c>
    </row>
    <row r="150" spans="1:51" s="13" customFormat="1" ht="12">
      <c r="A150" s="13"/>
      <c r="B150" s="223"/>
      <c r="C150" s="224"/>
      <c r="D150" s="225" t="s">
        <v>134</v>
      </c>
      <c r="E150" s="226" t="s">
        <v>19</v>
      </c>
      <c r="F150" s="227" t="s">
        <v>232</v>
      </c>
      <c r="G150" s="224"/>
      <c r="H150" s="228">
        <v>13.6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134</v>
      </c>
      <c r="AU150" s="234" t="s">
        <v>82</v>
      </c>
      <c r="AV150" s="13" t="s">
        <v>82</v>
      </c>
      <c r="AW150" s="13" t="s">
        <v>33</v>
      </c>
      <c r="AX150" s="13" t="s">
        <v>72</v>
      </c>
      <c r="AY150" s="234" t="s">
        <v>123</v>
      </c>
    </row>
    <row r="151" spans="1:51" s="13" customFormat="1" ht="12">
      <c r="A151" s="13"/>
      <c r="B151" s="223"/>
      <c r="C151" s="224"/>
      <c r="D151" s="225" t="s">
        <v>134</v>
      </c>
      <c r="E151" s="226" t="s">
        <v>19</v>
      </c>
      <c r="F151" s="227" t="s">
        <v>233</v>
      </c>
      <c r="G151" s="224"/>
      <c r="H151" s="228">
        <v>223.96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134</v>
      </c>
      <c r="AU151" s="234" t="s">
        <v>82</v>
      </c>
      <c r="AV151" s="13" t="s">
        <v>82</v>
      </c>
      <c r="AW151" s="13" t="s">
        <v>33</v>
      </c>
      <c r="AX151" s="13" t="s">
        <v>72</v>
      </c>
      <c r="AY151" s="234" t="s">
        <v>123</v>
      </c>
    </row>
    <row r="152" spans="1:51" s="13" customFormat="1" ht="12">
      <c r="A152" s="13"/>
      <c r="B152" s="223"/>
      <c r="C152" s="224"/>
      <c r="D152" s="225" t="s">
        <v>134</v>
      </c>
      <c r="E152" s="226" t="s">
        <v>19</v>
      </c>
      <c r="F152" s="227" t="s">
        <v>234</v>
      </c>
      <c r="G152" s="224"/>
      <c r="H152" s="228">
        <v>734.63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134</v>
      </c>
      <c r="AU152" s="234" t="s">
        <v>82</v>
      </c>
      <c r="AV152" s="13" t="s">
        <v>82</v>
      </c>
      <c r="AW152" s="13" t="s">
        <v>33</v>
      </c>
      <c r="AX152" s="13" t="s">
        <v>72</v>
      </c>
      <c r="AY152" s="234" t="s">
        <v>123</v>
      </c>
    </row>
    <row r="153" spans="1:51" s="13" customFormat="1" ht="12">
      <c r="A153" s="13"/>
      <c r="B153" s="223"/>
      <c r="C153" s="224"/>
      <c r="D153" s="225" t="s">
        <v>134</v>
      </c>
      <c r="E153" s="226" t="s">
        <v>19</v>
      </c>
      <c r="F153" s="227" t="s">
        <v>235</v>
      </c>
      <c r="G153" s="224"/>
      <c r="H153" s="228">
        <v>129.15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134</v>
      </c>
      <c r="AU153" s="234" t="s">
        <v>82</v>
      </c>
      <c r="AV153" s="13" t="s">
        <v>82</v>
      </c>
      <c r="AW153" s="13" t="s">
        <v>33</v>
      </c>
      <c r="AX153" s="13" t="s">
        <v>72</v>
      </c>
      <c r="AY153" s="234" t="s">
        <v>123</v>
      </c>
    </row>
    <row r="154" spans="1:51" s="14" customFormat="1" ht="12">
      <c r="A154" s="14"/>
      <c r="B154" s="235"/>
      <c r="C154" s="236"/>
      <c r="D154" s="225" t="s">
        <v>134</v>
      </c>
      <c r="E154" s="237" t="s">
        <v>19</v>
      </c>
      <c r="F154" s="238" t="s">
        <v>142</v>
      </c>
      <c r="G154" s="236"/>
      <c r="H154" s="239">
        <v>1835.8300000000002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134</v>
      </c>
      <c r="AU154" s="245" t="s">
        <v>82</v>
      </c>
      <c r="AV154" s="14" t="s">
        <v>130</v>
      </c>
      <c r="AW154" s="14" t="s">
        <v>33</v>
      </c>
      <c r="AX154" s="14" t="s">
        <v>80</v>
      </c>
      <c r="AY154" s="245" t="s">
        <v>123</v>
      </c>
    </row>
    <row r="155" spans="1:65" s="2" customFormat="1" ht="19.8" customHeight="1">
      <c r="A155" s="39"/>
      <c r="B155" s="40"/>
      <c r="C155" s="205" t="s">
        <v>236</v>
      </c>
      <c r="D155" s="205" t="s">
        <v>125</v>
      </c>
      <c r="E155" s="206" t="s">
        <v>237</v>
      </c>
      <c r="F155" s="207" t="s">
        <v>238</v>
      </c>
      <c r="G155" s="208" t="s">
        <v>128</v>
      </c>
      <c r="H155" s="209">
        <v>223.72</v>
      </c>
      <c r="I155" s="210"/>
      <c r="J155" s="211">
        <f>ROUND(I155*H155,2)</f>
        <v>0</v>
      </c>
      <c r="K155" s="207" t="s">
        <v>129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0.00438</v>
      </c>
      <c r="R155" s="214">
        <f>Q155*H155</f>
        <v>0.9798936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130</v>
      </c>
      <c r="AT155" s="216" t="s">
        <v>125</v>
      </c>
      <c r="AU155" s="216" t="s">
        <v>82</v>
      </c>
      <c r="AY155" s="18" t="s">
        <v>123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130</v>
      </c>
      <c r="BM155" s="216" t="s">
        <v>239</v>
      </c>
    </row>
    <row r="156" spans="1:47" s="2" customFormat="1" ht="12">
      <c r="A156" s="39"/>
      <c r="B156" s="40"/>
      <c r="C156" s="41"/>
      <c r="D156" s="218" t="s">
        <v>132</v>
      </c>
      <c r="E156" s="41"/>
      <c r="F156" s="219" t="s">
        <v>240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132</v>
      </c>
      <c r="AU156" s="18" t="s">
        <v>82</v>
      </c>
    </row>
    <row r="157" spans="1:51" s="13" customFormat="1" ht="12">
      <c r="A157" s="13"/>
      <c r="B157" s="223"/>
      <c r="C157" s="224"/>
      <c r="D157" s="225" t="s">
        <v>134</v>
      </c>
      <c r="E157" s="226" t="s">
        <v>19</v>
      </c>
      <c r="F157" s="227" t="s">
        <v>241</v>
      </c>
      <c r="G157" s="224"/>
      <c r="H157" s="228">
        <v>17.8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134</v>
      </c>
      <c r="AU157" s="234" t="s">
        <v>82</v>
      </c>
      <c r="AV157" s="13" t="s">
        <v>82</v>
      </c>
      <c r="AW157" s="13" t="s">
        <v>33</v>
      </c>
      <c r="AX157" s="13" t="s">
        <v>72</v>
      </c>
      <c r="AY157" s="234" t="s">
        <v>123</v>
      </c>
    </row>
    <row r="158" spans="1:51" s="13" customFormat="1" ht="12">
      <c r="A158" s="13"/>
      <c r="B158" s="223"/>
      <c r="C158" s="224"/>
      <c r="D158" s="225" t="s">
        <v>134</v>
      </c>
      <c r="E158" s="226" t="s">
        <v>19</v>
      </c>
      <c r="F158" s="227" t="s">
        <v>242</v>
      </c>
      <c r="G158" s="224"/>
      <c r="H158" s="228">
        <v>46.65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134</v>
      </c>
      <c r="AU158" s="234" t="s">
        <v>82</v>
      </c>
      <c r="AV158" s="13" t="s">
        <v>82</v>
      </c>
      <c r="AW158" s="13" t="s">
        <v>33</v>
      </c>
      <c r="AX158" s="13" t="s">
        <v>72</v>
      </c>
      <c r="AY158" s="234" t="s">
        <v>123</v>
      </c>
    </row>
    <row r="159" spans="1:51" s="13" customFormat="1" ht="12">
      <c r="A159" s="13"/>
      <c r="B159" s="223"/>
      <c r="C159" s="224"/>
      <c r="D159" s="225" t="s">
        <v>134</v>
      </c>
      <c r="E159" s="226" t="s">
        <v>19</v>
      </c>
      <c r="F159" s="227" t="s">
        <v>243</v>
      </c>
      <c r="G159" s="224"/>
      <c r="H159" s="228">
        <v>25.32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134</v>
      </c>
      <c r="AU159" s="234" t="s">
        <v>82</v>
      </c>
      <c r="AV159" s="13" t="s">
        <v>82</v>
      </c>
      <c r="AW159" s="13" t="s">
        <v>33</v>
      </c>
      <c r="AX159" s="13" t="s">
        <v>72</v>
      </c>
      <c r="AY159" s="234" t="s">
        <v>123</v>
      </c>
    </row>
    <row r="160" spans="1:51" s="13" customFormat="1" ht="12">
      <c r="A160" s="13"/>
      <c r="B160" s="223"/>
      <c r="C160" s="224"/>
      <c r="D160" s="225" t="s">
        <v>134</v>
      </c>
      <c r="E160" s="226" t="s">
        <v>19</v>
      </c>
      <c r="F160" s="227" t="s">
        <v>244</v>
      </c>
      <c r="G160" s="224"/>
      <c r="H160" s="228">
        <v>133.95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134</v>
      </c>
      <c r="AU160" s="234" t="s">
        <v>82</v>
      </c>
      <c r="AV160" s="13" t="s">
        <v>82</v>
      </c>
      <c r="AW160" s="13" t="s">
        <v>33</v>
      </c>
      <c r="AX160" s="13" t="s">
        <v>72</v>
      </c>
      <c r="AY160" s="234" t="s">
        <v>123</v>
      </c>
    </row>
    <row r="161" spans="1:51" s="14" customFormat="1" ht="12">
      <c r="A161" s="14"/>
      <c r="B161" s="235"/>
      <c r="C161" s="236"/>
      <c r="D161" s="225" t="s">
        <v>134</v>
      </c>
      <c r="E161" s="237" t="s">
        <v>19</v>
      </c>
      <c r="F161" s="238" t="s">
        <v>142</v>
      </c>
      <c r="G161" s="236"/>
      <c r="H161" s="239">
        <v>223.72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134</v>
      </c>
      <c r="AU161" s="245" t="s">
        <v>82</v>
      </c>
      <c r="AV161" s="14" t="s">
        <v>130</v>
      </c>
      <c r="AW161" s="14" t="s">
        <v>33</v>
      </c>
      <c r="AX161" s="14" t="s">
        <v>80</v>
      </c>
      <c r="AY161" s="245" t="s">
        <v>123</v>
      </c>
    </row>
    <row r="162" spans="1:65" s="2" customFormat="1" ht="14.4" customHeight="1">
      <c r="A162" s="39"/>
      <c r="B162" s="40"/>
      <c r="C162" s="205" t="s">
        <v>245</v>
      </c>
      <c r="D162" s="205" t="s">
        <v>125</v>
      </c>
      <c r="E162" s="206" t="s">
        <v>246</v>
      </c>
      <c r="F162" s="207" t="s">
        <v>247</v>
      </c>
      <c r="G162" s="208" t="s">
        <v>128</v>
      </c>
      <c r="H162" s="209">
        <v>1675.18</v>
      </c>
      <c r="I162" s="210"/>
      <c r="J162" s="211">
        <f>ROUND(I162*H162,2)</f>
        <v>0</v>
      </c>
      <c r="K162" s="207" t="s">
        <v>129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0.0003</v>
      </c>
      <c r="R162" s="214">
        <f>Q162*H162</f>
        <v>0.502554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130</v>
      </c>
      <c r="AT162" s="216" t="s">
        <v>125</v>
      </c>
      <c r="AU162" s="216" t="s">
        <v>82</v>
      </c>
      <c r="AY162" s="18" t="s">
        <v>123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130</v>
      </c>
      <c r="BM162" s="216" t="s">
        <v>248</v>
      </c>
    </row>
    <row r="163" spans="1:47" s="2" customFormat="1" ht="12">
      <c r="A163" s="39"/>
      <c r="B163" s="40"/>
      <c r="C163" s="41"/>
      <c r="D163" s="218" t="s">
        <v>132</v>
      </c>
      <c r="E163" s="41"/>
      <c r="F163" s="219" t="s">
        <v>249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132</v>
      </c>
      <c r="AU163" s="18" t="s">
        <v>82</v>
      </c>
    </row>
    <row r="164" spans="1:51" s="13" customFormat="1" ht="12">
      <c r="A164" s="13"/>
      <c r="B164" s="223"/>
      <c r="C164" s="224"/>
      <c r="D164" s="225" t="s">
        <v>134</v>
      </c>
      <c r="E164" s="226" t="s">
        <v>19</v>
      </c>
      <c r="F164" s="227" t="s">
        <v>250</v>
      </c>
      <c r="G164" s="224"/>
      <c r="H164" s="228">
        <v>20.1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134</v>
      </c>
      <c r="AU164" s="234" t="s">
        <v>82</v>
      </c>
      <c r="AV164" s="13" t="s">
        <v>82</v>
      </c>
      <c r="AW164" s="13" t="s">
        <v>33</v>
      </c>
      <c r="AX164" s="13" t="s">
        <v>72</v>
      </c>
      <c r="AY164" s="234" t="s">
        <v>123</v>
      </c>
    </row>
    <row r="165" spans="1:51" s="13" customFormat="1" ht="12">
      <c r="A165" s="13"/>
      <c r="B165" s="223"/>
      <c r="C165" s="224"/>
      <c r="D165" s="225" t="s">
        <v>134</v>
      </c>
      <c r="E165" s="226" t="s">
        <v>19</v>
      </c>
      <c r="F165" s="227" t="s">
        <v>251</v>
      </c>
      <c r="G165" s="224"/>
      <c r="H165" s="228">
        <v>162.36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134</v>
      </c>
      <c r="AU165" s="234" t="s">
        <v>82</v>
      </c>
      <c r="AV165" s="13" t="s">
        <v>82</v>
      </c>
      <c r="AW165" s="13" t="s">
        <v>33</v>
      </c>
      <c r="AX165" s="13" t="s">
        <v>72</v>
      </c>
      <c r="AY165" s="234" t="s">
        <v>123</v>
      </c>
    </row>
    <row r="166" spans="1:51" s="13" customFormat="1" ht="12">
      <c r="A166" s="13"/>
      <c r="B166" s="223"/>
      <c r="C166" s="224"/>
      <c r="D166" s="225" t="s">
        <v>134</v>
      </c>
      <c r="E166" s="226" t="s">
        <v>19</v>
      </c>
      <c r="F166" s="227" t="s">
        <v>252</v>
      </c>
      <c r="G166" s="224"/>
      <c r="H166" s="228">
        <v>210.37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134</v>
      </c>
      <c r="AU166" s="234" t="s">
        <v>82</v>
      </c>
      <c r="AV166" s="13" t="s">
        <v>82</v>
      </c>
      <c r="AW166" s="13" t="s">
        <v>33</v>
      </c>
      <c r="AX166" s="13" t="s">
        <v>72</v>
      </c>
      <c r="AY166" s="234" t="s">
        <v>123</v>
      </c>
    </row>
    <row r="167" spans="1:51" s="13" customFormat="1" ht="12">
      <c r="A167" s="13"/>
      <c r="B167" s="223"/>
      <c r="C167" s="224"/>
      <c r="D167" s="225" t="s">
        <v>134</v>
      </c>
      <c r="E167" s="226" t="s">
        <v>19</v>
      </c>
      <c r="F167" s="227" t="s">
        <v>253</v>
      </c>
      <c r="G167" s="224"/>
      <c r="H167" s="228">
        <v>13.6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134</v>
      </c>
      <c r="AU167" s="234" t="s">
        <v>82</v>
      </c>
      <c r="AV167" s="13" t="s">
        <v>82</v>
      </c>
      <c r="AW167" s="13" t="s">
        <v>33</v>
      </c>
      <c r="AX167" s="13" t="s">
        <v>72</v>
      </c>
      <c r="AY167" s="234" t="s">
        <v>123</v>
      </c>
    </row>
    <row r="168" spans="1:51" s="13" customFormat="1" ht="12">
      <c r="A168" s="13"/>
      <c r="B168" s="223"/>
      <c r="C168" s="224"/>
      <c r="D168" s="225" t="s">
        <v>134</v>
      </c>
      <c r="E168" s="226" t="s">
        <v>19</v>
      </c>
      <c r="F168" s="227" t="s">
        <v>254</v>
      </c>
      <c r="G168" s="224"/>
      <c r="H168" s="228">
        <v>218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134</v>
      </c>
      <c r="AU168" s="234" t="s">
        <v>82</v>
      </c>
      <c r="AV168" s="13" t="s">
        <v>82</v>
      </c>
      <c r="AW168" s="13" t="s">
        <v>33</v>
      </c>
      <c r="AX168" s="13" t="s">
        <v>72</v>
      </c>
      <c r="AY168" s="234" t="s">
        <v>123</v>
      </c>
    </row>
    <row r="169" spans="1:51" s="13" customFormat="1" ht="12">
      <c r="A169" s="13"/>
      <c r="B169" s="223"/>
      <c r="C169" s="224"/>
      <c r="D169" s="225" t="s">
        <v>134</v>
      </c>
      <c r="E169" s="226" t="s">
        <v>19</v>
      </c>
      <c r="F169" s="227" t="s">
        <v>255</v>
      </c>
      <c r="G169" s="224"/>
      <c r="H169" s="228">
        <v>668.7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134</v>
      </c>
      <c r="AU169" s="234" t="s">
        <v>82</v>
      </c>
      <c r="AV169" s="13" t="s">
        <v>82</v>
      </c>
      <c r="AW169" s="13" t="s">
        <v>33</v>
      </c>
      <c r="AX169" s="13" t="s">
        <v>72</v>
      </c>
      <c r="AY169" s="234" t="s">
        <v>123</v>
      </c>
    </row>
    <row r="170" spans="1:51" s="13" customFormat="1" ht="12">
      <c r="A170" s="13"/>
      <c r="B170" s="223"/>
      <c r="C170" s="224"/>
      <c r="D170" s="225" t="s">
        <v>134</v>
      </c>
      <c r="E170" s="226" t="s">
        <v>19</v>
      </c>
      <c r="F170" s="227" t="s">
        <v>256</v>
      </c>
      <c r="G170" s="224"/>
      <c r="H170" s="228">
        <v>114.15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134</v>
      </c>
      <c r="AU170" s="234" t="s">
        <v>82</v>
      </c>
      <c r="AV170" s="13" t="s">
        <v>82</v>
      </c>
      <c r="AW170" s="13" t="s">
        <v>33</v>
      </c>
      <c r="AX170" s="13" t="s">
        <v>72</v>
      </c>
      <c r="AY170" s="234" t="s">
        <v>123</v>
      </c>
    </row>
    <row r="171" spans="1:51" s="13" customFormat="1" ht="12">
      <c r="A171" s="13"/>
      <c r="B171" s="223"/>
      <c r="C171" s="224"/>
      <c r="D171" s="225" t="s">
        <v>134</v>
      </c>
      <c r="E171" s="226" t="s">
        <v>19</v>
      </c>
      <c r="F171" s="227" t="s">
        <v>257</v>
      </c>
      <c r="G171" s="224"/>
      <c r="H171" s="228">
        <v>267.9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134</v>
      </c>
      <c r="AU171" s="234" t="s">
        <v>82</v>
      </c>
      <c r="AV171" s="13" t="s">
        <v>82</v>
      </c>
      <c r="AW171" s="13" t="s">
        <v>33</v>
      </c>
      <c r="AX171" s="13" t="s">
        <v>72</v>
      </c>
      <c r="AY171" s="234" t="s">
        <v>123</v>
      </c>
    </row>
    <row r="172" spans="1:51" s="14" customFormat="1" ht="12">
      <c r="A172" s="14"/>
      <c r="B172" s="235"/>
      <c r="C172" s="236"/>
      <c r="D172" s="225" t="s">
        <v>134</v>
      </c>
      <c r="E172" s="237" t="s">
        <v>19</v>
      </c>
      <c r="F172" s="238" t="s">
        <v>142</v>
      </c>
      <c r="G172" s="236"/>
      <c r="H172" s="239">
        <v>1675.1800000000003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134</v>
      </c>
      <c r="AU172" s="245" t="s">
        <v>82</v>
      </c>
      <c r="AV172" s="14" t="s">
        <v>130</v>
      </c>
      <c r="AW172" s="14" t="s">
        <v>33</v>
      </c>
      <c r="AX172" s="14" t="s">
        <v>80</v>
      </c>
      <c r="AY172" s="245" t="s">
        <v>123</v>
      </c>
    </row>
    <row r="173" spans="1:65" s="2" customFormat="1" ht="14.4" customHeight="1">
      <c r="A173" s="39"/>
      <c r="B173" s="40"/>
      <c r="C173" s="205" t="s">
        <v>258</v>
      </c>
      <c r="D173" s="205" t="s">
        <v>125</v>
      </c>
      <c r="E173" s="206" t="s">
        <v>259</v>
      </c>
      <c r="F173" s="207" t="s">
        <v>260</v>
      </c>
      <c r="G173" s="208" t="s">
        <v>128</v>
      </c>
      <c r="H173" s="209">
        <v>51.19</v>
      </c>
      <c r="I173" s="210"/>
      <c r="J173" s="211">
        <f>ROUND(I173*H173,2)</f>
        <v>0</v>
      </c>
      <c r="K173" s="207" t="s">
        <v>129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0.0002</v>
      </c>
      <c r="R173" s="214">
        <f>Q173*H173</f>
        <v>0.010238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130</v>
      </c>
      <c r="AT173" s="216" t="s">
        <v>125</v>
      </c>
      <c r="AU173" s="216" t="s">
        <v>82</v>
      </c>
      <c r="AY173" s="18" t="s">
        <v>123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130</v>
      </c>
      <c r="BM173" s="216" t="s">
        <v>261</v>
      </c>
    </row>
    <row r="174" spans="1:47" s="2" customFormat="1" ht="12">
      <c r="A174" s="39"/>
      <c r="B174" s="40"/>
      <c r="C174" s="41"/>
      <c r="D174" s="218" t="s">
        <v>132</v>
      </c>
      <c r="E174" s="41"/>
      <c r="F174" s="219" t="s">
        <v>262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132</v>
      </c>
      <c r="AU174" s="18" t="s">
        <v>82</v>
      </c>
    </row>
    <row r="175" spans="1:51" s="13" customFormat="1" ht="12">
      <c r="A175" s="13"/>
      <c r="B175" s="223"/>
      <c r="C175" s="224"/>
      <c r="D175" s="225" t="s">
        <v>134</v>
      </c>
      <c r="E175" s="226" t="s">
        <v>19</v>
      </c>
      <c r="F175" s="227" t="s">
        <v>263</v>
      </c>
      <c r="G175" s="224"/>
      <c r="H175" s="228">
        <v>7.2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134</v>
      </c>
      <c r="AU175" s="234" t="s">
        <v>82</v>
      </c>
      <c r="AV175" s="13" t="s">
        <v>82</v>
      </c>
      <c r="AW175" s="13" t="s">
        <v>33</v>
      </c>
      <c r="AX175" s="13" t="s">
        <v>72</v>
      </c>
      <c r="AY175" s="234" t="s">
        <v>123</v>
      </c>
    </row>
    <row r="176" spans="1:51" s="13" customFormat="1" ht="12">
      <c r="A176" s="13"/>
      <c r="B176" s="223"/>
      <c r="C176" s="224"/>
      <c r="D176" s="225" t="s">
        <v>134</v>
      </c>
      <c r="E176" s="226" t="s">
        <v>19</v>
      </c>
      <c r="F176" s="227" t="s">
        <v>264</v>
      </c>
      <c r="G176" s="224"/>
      <c r="H176" s="228">
        <v>5.96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134</v>
      </c>
      <c r="AU176" s="234" t="s">
        <v>82</v>
      </c>
      <c r="AV176" s="13" t="s">
        <v>82</v>
      </c>
      <c r="AW176" s="13" t="s">
        <v>33</v>
      </c>
      <c r="AX176" s="13" t="s">
        <v>72</v>
      </c>
      <c r="AY176" s="234" t="s">
        <v>123</v>
      </c>
    </row>
    <row r="177" spans="1:51" s="13" customFormat="1" ht="12">
      <c r="A177" s="13"/>
      <c r="B177" s="223"/>
      <c r="C177" s="224"/>
      <c r="D177" s="225" t="s">
        <v>134</v>
      </c>
      <c r="E177" s="226" t="s">
        <v>19</v>
      </c>
      <c r="F177" s="227" t="s">
        <v>265</v>
      </c>
      <c r="G177" s="224"/>
      <c r="H177" s="228">
        <v>23.03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134</v>
      </c>
      <c r="AU177" s="234" t="s">
        <v>82</v>
      </c>
      <c r="AV177" s="13" t="s">
        <v>82</v>
      </c>
      <c r="AW177" s="13" t="s">
        <v>33</v>
      </c>
      <c r="AX177" s="13" t="s">
        <v>72</v>
      </c>
      <c r="AY177" s="234" t="s">
        <v>123</v>
      </c>
    </row>
    <row r="178" spans="1:51" s="13" customFormat="1" ht="12">
      <c r="A178" s="13"/>
      <c r="B178" s="223"/>
      <c r="C178" s="224"/>
      <c r="D178" s="225" t="s">
        <v>134</v>
      </c>
      <c r="E178" s="226" t="s">
        <v>19</v>
      </c>
      <c r="F178" s="227" t="s">
        <v>266</v>
      </c>
      <c r="G178" s="224"/>
      <c r="H178" s="228">
        <v>15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134</v>
      </c>
      <c r="AU178" s="234" t="s">
        <v>82</v>
      </c>
      <c r="AV178" s="13" t="s">
        <v>82</v>
      </c>
      <c r="AW178" s="13" t="s">
        <v>33</v>
      </c>
      <c r="AX178" s="13" t="s">
        <v>72</v>
      </c>
      <c r="AY178" s="234" t="s">
        <v>123</v>
      </c>
    </row>
    <row r="179" spans="1:51" s="14" customFormat="1" ht="12">
      <c r="A179" s="14"/>
      <c r="B179" s="235"/>
      <c r="C179" s="236"/>
      <c r="D179" s="225" t="s">
        <v>134</v>
      </c>
      <c r="E179" s="237" t="s">
        <v>19</v>
      </c>
      <c r="F179" s="238" t="s">
        <v>142</v>
      </c>
      <c r="G179" s="236"/>
      <c r="H179" s="239">
        <v>51.19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134</v>
      </c>
      <c r="AU179" s="245" t="s">
        <v>82</v>
      </c>
      <c r="AV179" s="14" t="s">
        <v>130</v>
      </c>
      <c r="AW179" s="14" t="s">
        <v>33</v>
      </c>
      <c r="AX179" s="14" t="s">
        <v>80</v>
      </c>
      <c r="AY179" s="245" t="s">
        <v>123</v>
      </c>
    </row>
    <row r="180" spans="1:65" s="2" customFormat="1" ht="30" customHeight="1">
      <c r="A180" s="39"/>
      <c r="B180" s="40"/>
      <c r="C180" s="205" t="s">
        <v>267</v>
      </c>
      <c r="D180" s="205" t="s">
        <v>125</v>
      </c>
      <c r="E180" s="206" t="s">
        <v>268</v>
      </c>
      <c r="F180" s="207" t="s">
        <v>269</v>
      </c>
      <c r="G180" s="208" t="s">
        <v>128</v>
      </c>
      <c r="H180" s="209">
        <v>144.18</v>
      </c>
      <c r="I180" s="210"/>
      <c r="J180" s="211">
        <f>ROUND(I180*H180,2)</f>
        <v>0</v>
      </c>
      <c r="K180" s="207" t="s">
        <v>129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0.00835</v>
      </c>
      <c r="R180" s="214">
        <f>Q180*H180</f>
        <v>1.203903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130</v>
      </c>
      <c r="AT180" s="216" t="s">
        <v>125</v>
      </c>
      <c r="AU180" s="216" t="s">
        <v>82</v>
      </c>
      <c r="AY180" s="18" t="s">
        <v>123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130</v>
      </c>
      <c r="BM180" s="216" t="s">
        <v>270</v>
      </c>
    </row>
    <row r="181" spans="1:47" s="2" customFormat="1" ht="12">
      <c r="A181" s="39"/>
      <c r="B181" s="40"/>
      <c r="C181" s="41"/>
      <c r="D181" s="218" t="s">
        <v>132</v>
      </c>
      <c r="E181" s="41"/>
      <c r="F181" s="219" t="s">
        <v>271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132</v>
      </c>
      <c r="AU181" s="18" t="s">
        <v>82</v>
      </c>
    </row>
    <row r="182" spans="1:51" s="13" customFormat="1" ht="12">
      <c r="A182" s="13"/>
      <c r="B182" s="223"/>
      <c r="C182" s="224"/>
      <c r="D182" s="225" t="s">
        <v>134</v>
      </c>
      <c r="E182" s="226" t="s">
        <v>19</v>
      </c>
      <c r="F182" s="227" t="s">
        <v>272</v>
      </c>
      <c r="G182" s="224"/>
      <c r="H182" s="228">
        <v>10.8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134</v>
      </c>
      <c r="AU182" s="234" t="s">
        <v>82</v>
      </c>
      <c r="AV182" s="13" t="s">
        <v>82</v>
      </c>
      <c r="AW182" s="13" t="s">
        <v>33</v>
      </c>
      <c r="AX182" s="13" t="s">
        <v>72</v>
      </c>
      <c r="AY182" s="234" t="s">
        <v>123</v>
      </c>
    </row>
    <row r="183" spans="1:51" s="13" customFormat="1" ht="12">
      <c r="A183" s="13"/>
      <c r="B183" s="223"/>
      <c r="C183" s="224"/>
      <c r="D183" s="225" t="s">
        <v>134</v>
      </c>
      <c r="E183" s="226" t="s">
        <v>19</v>
      </c>
      <c r="F183" s="227" t="s">
        <v>273</v>
      </c>
      <c r="G183" s="224"/>
      <c r="H183" s="228">
        <v>77.88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134</v>
      </c>
      <c r="AU183" s="234" t="s">
        <v>82</v>
      </c>
      <c r="AV183" s="13" t="s">
        <v>82</v>
      </c>
      <c r="AW183" s="13" t="s">
        <v>33</v>
      </c>
      <c r="AX183" s="13" t="s">
        <v>72</v>
      </c>
      <c r="AY183" s="234" t="s">
        <v>123</v>
      </c>
    </row>
    <row r="184" spans="1:51" s="13" customFormat="1" ht="12">
      <c r="A184" s="13"/>
      <c r="B184" s="223"/>
      <c r="C184" s="224"/>
      <c r="D184" s="225" t="s">
        <v>134</v>
      </c>
      <c r="E184" s="226" t="s">
        <v>19</v>
      </c>
      <c r="F184" s="227" t="s">
        <v>274</v>
      </c>
      <c r="G184" s="224"/>
      <c r="H184" s="228">
        <v>55.5</v>
      </c>
      <c r="I184" s="229"/>
      <c r="J184" s="224"/>
      <c r="K184" s="224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134</v>
      </c>
      <c r="AU184" s="234" t="s">
        <v>82</v>
      </c>
      <c r="AV184" s="13" t="s">
        <v>82</v>
      </c>
      <c r="AW184" s="13" t="s">
        <v>33</v>
      </c>
      <c r="AX184" s="13" t="s">
        <v>72</v>
      </c>
      <c r="AY184" s="234" t="s">
        <v>123</v>
      </c>
    </row>
    <row r="185" spans="1:51" s="14" customFormat="1" ht="12">
      <c r="A185" s="14"/>
      <c r="B185" s="235"/>
      <c r="C185" s="236"/>
      <c r="D185" s="225" t="s">
        <v>134</v>
      </c>
      <c r="E185" s="237" t="s">
        <v>19</v>
      </c>
      <c r="F185" s="238" t="s">
        <v>142</v>
      </c>
      <c r="G185" s="236"/>
      <c r="H185" s="239">
        <v>144.18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134</v>
      </c>
      <c r="AU185" s="245" t="s">
        <v>82</v>
      </c>
      <c r="AV185" s="14" t="s">
        <v>130</v>
      </c>
      <c r="AW185" s="14" t="s">
        <v>33</v>
      </c>
      <c r="AX185" s="14" t="s">
        <v>80</v>
      </c>
      <c r="AY185" s="245" t="s">
        <v>123</v>
      </c>
    </row>
    <row r="186" spans="1:65" s="2" customFormat="1" ht="14.4" customHeight="1">
      <c r="A186" s="39"/>
      <c r="B186" s="40"/>
      <c r="C186" s="256" t="s">
        <v>7</v>
      </c>
      <c r="D186" s="256" t="s">
        <v>275</v>
      </c>
      <c r="E186" s="257" t="s">
        <v>276</v>
      </c>
      <c r="F186" s="258" t="s">
        <v>277</v>
      </c>
      <c r="G186" s="259" t="s">
        <v>128</v>
      </c>
      <c r="H186" s="260">
        <v>93.114</v>
      </c>
      <c r="I186" s="261"/>
      <c r="J186" s="262">
        <f>ROUND(I186*H186,2)</f>
        <v>0</v>
      </c>
      <c r="K186" s="258" t="s">
        <v>129</v>
      </c>
      <c r="L186" s="263"/>
      <c r="M186" s="264" t="s">
        <v>19</v>
      </c>
      <c r="N186" s="265" t="s">
        <v>43</v>
      </c>
      <c r="O186" s="85"/>
      <c r="P186" s="214">
        <f>O186*H186</f>
        <v>0</v>
      </c>
      <c r="Q186" s="214">
        <v>0.00069</v>
      </c>
      <c r="R186" s="214">
        <f>Q186*H186</f>
        <v>0.06424866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172</v>
      </c>
      <c r="AT186" s="216" t="s">
        <v>275</v>
      </c>
      <c r="AU186" s="216" t="s">
        <v>82</v>
      </c>
      <c r="AY186" s="18" t="s">
        <v>123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130</v>
      </c>
      <c r="BM186" s="216" t="s">
        <v>278</v>
      </c>
    </row>
    <row r="187" spans="1:51" s="13" customFormat="1" ht="12">
      <c r="A187" s="13"/>
      <c r="B187" s="223"/>
      <c r="C187" s="224"/>
      <c r="D187" s="225" t="s">
        <v>134</v>
      </c>
      <c r="E187" s="226" t="s">
        <v>19</v>
      </c>
      <c r="F187" s="227" t="s">
        <v>279</v>
      </c>
      <c r="G187" s="224"/>
      <c r="H187" s="228">
        <v>88.68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134</v>
      </c>
      <c r="AU187" s="234" t="s">
        <v>82</v>
      </c>
      <c r="AV187" s="13" t="s">
        <v>82</v>
      </c>
      <c r="AW187" s="13" t="s">
        <v>33</v>
      </c>
      <c r="AX187" s="13" t="s">
        <v>80</v>
      </c>
      <c r="AY187" s="234" t="s">
        <v>123</v>
      </c>
    </row>
    <row r="188" spans="1:51" s="13" customFormat="1" ht="12">
      <c r="A188" s="13"/>
      <c r="B188" s="223"/>
      <c r="C188" s="224"/>
      <c r="D188" s="225" t="s">
        <v>134</v>
      </c>
      <c r="E188" s="224"/>
      <c r="F188" s="227" t="s">
        <v>280</v>
      </c>
      <c r="G188" s="224"/>
      <c r="H188" s="228">
        <v>93.114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134</v>
      </c>
      <c r="AU188" s="234" t="s">
        <v>82</v>
      </c>
      <c r="AV188" s="13" t="s">
        <v>82</v>
      </c>
      <c r="AW188" s="13" t="s">
        <v>4</v>
      </c>
      <c r="AX188" s="13" t="s">
        <v>80</v>
      </c>
      <c r="AY188" s="234" t="s">
        <v>123</v>
      </c>
    </row>
    <row r="189" spans="1:65" s="2" customFormat="1" ht="14.4" customHeight="1">
      <c r="A189" s="39"/>
      <c r="B189" s="40"/>
      <c r="C189" s="256" t="s">
        <v>281</v>
      </c>
      <c r="D189" s="256" t="s">
        <v>275</v>
      </c>
      <c r="E189" s="257" t="s">
        <v>282</v>
      </c>
      <c r="F189" s="258" t="s">
        <v>283</v>
      </c>
      <c r="G189" s="259" t="s">
        <v>128</v>
      </c>
      <c r="H189" s="260">
        <v>58.275</v>
      </c>
      <c r="I189" s="261"/>
      <c r="J189" s="262">
        <f>ROUND(I189*H189,2)</f>
        <v>0</v>
      </c>
      <c r="K189" s="258" t="s">
        <v>129</v>
      </c>
      <c r="L189" s="263"/>
      <c r="M189" s="264" t="s">
        <v>19</v>
      </c>
      <c r="N189" s="265" t="s">
        <v>43</v>
      </c>
      <c r="O189" s="85"/>
      <c r="P189" s="214">
        <f>O189*H189</f>
        <v>0</v>
      </c>
      <c r="Q189" s="214">
        <v>0.0009</v>
      </c>
      <c r="R189" s="214">
        <f>Q189*H189</f>
        <v>0.052447499999999994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172</v>
      </c>
      <c r="AT189" s="216" t="s">
        <v>275</v>
      </c>
      <c r="AU189" s="216" t="s">
        <v>82</v>
      </c>
      <c r="AY189" s="18" t="s">
        <v>123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130</v>
      </c>
      <c r="BM189" s="216" t="s">
        <v>284</v>
      </c>
    </row>
    <row r="190" spans="1:51" s="13" customFormat="1" ht="12">
      <c r="A190" s="13"/>
      <c r="B190" s="223"/>
      <c r="C190" s="224"/>
      <c r="D190" s="225" t="s">
        <v>134</v>
      </c>
      <c r="E190" s="224"/>
      <c r="F190" s="227" t="s">
        <v>285</v>
      </c>
      <c r="G190" s="224"/>
      <c r="H190" s="228">
        <v>58.275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134</v>
      </c>
      <c r="AU190" s="234" t="s">
        <v>82</v>
      </c>
      <c r="AV190" s="13" t="s">
        <v>82</v>
      </c>
      <c r="AW190" s="13" t="s">
        <v>4</v>
      </c>
      <c r="AX190" s="13" t="s">
        <v>80</v>
      </c>
      <c r="AY190" s="234" t="s">
        <v>123</v>
      </c>
    </row>
    <row r="191" spans="1:65" s="2" customFormat="1" ht="34.8" customHeight="1">
      <c r="A191" s="39"/>
      <c r="B191" s="40"/>
      <c r="C191" s="205" t="s">
        <v>286</v>
      </c>
      <c r="D191" s="205" t="s">
        <v>125</v>
      </c>
      <c r="E191" s="206" t="s">
        <v>287</v>
      </c>
      <c r="F191" s="207" t="s">
        <v>288</v>
      </c>
      <c r="G191" s="208" t="s">
        <v>128</v>
      </c>
      <c r="H191" s="209">
        <v>45.23</v>
      </c>
      <c r="I191" s="210"/>
      <c r="J191" s="211">
        <f>ROUND(I191*H191,2)</f>
        <v>0</v>
      </c>
      <c r="K191" s="207" t="s">
        <v>129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0.00835</v>
      </c>
      <c r="R191" s="214">
        <f>Q191*H191</f>
        <v>0.37767049999999996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130</v>
      </c>
      <c r="AT191" s="216" t="s">
        <v>125</v>
      </c>
      <c r="AU191" s="216" t="s">
        <v>82</v>
      </c>
      <c r="AY191" s="18" t="s">
        <v>123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130</v>
      </c>
      <c r="BM191" s="216" t="s">
        <v>289</v>
      </c>
    </row>
    <row r="192" spans="1:47" s="2" customFormat="1" ht="12">
      <c r="A192" s="39"/>
      <c r="B192" s="40"/>
      <c r="C192" s="41"/>
      <c r="D192" s="218" t="s">
        <v>132</v>
      </c>
      <c r="E192" s="41"/>
      <c r="F192" s="219" t="s">
        <v>290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132</v>
      </c>
      <c r="AU192" s="18" t="s">
        <v>82</v>
      </c>
    </row>
    <row r="193" spans="1:51" s="13" customFormat="1" ht="12">
      <c r="A193" s="13"/>
      <c r="B193" s="223"/>
      <c r="C193" s="224"/>
      <c r="D193" s="225" t="s">
        <v>134</v>
      </c>
      <c r="E193" s="226" t="s">
        <v>19</v>
      </c>
      <c r="F193" s="227" t="s">
        <v>263</v>
      </c>
      <c r="G193" s="224"/>
      <c r="H193" s="228">
        <v>7.2</v>
      </c>
      <c r="I193" s="229"/>
      <c r="J193" s="224"/>
      <c r="K193" s="224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134</v>
      </c>
      <c r="AU193" s="234" t="s">
        <v>82</v>
      </c>
      <c r="AV193" s="13" t="s">
        <v>82</v>
      </c>
      <c r="AW193" s="13" t="s">
        <v>33</v>
      </c>
      <c r="AX193" s="13" t="s">
        <v>72</v>
      </c>
      <c r="AY193" s="234" t="s">
        <v>123</v>
      </c>
    </row>
    <row r="194" spans="1:51" s="13" customFormat="1" ht="12">
      <c r="A194" s="13"/>
      <c r="B194" s="223"/>
      <c r="C194" s="224"/>
      <c r="D194" s="225" t="s">
        <v>134</v>
      </c>
      <c r="E194" s="226" t="s">
        <v>19</v>
      </c>
      <c r="F194" s="227" t="s">
        <v>266</v>
      </c>
      <c r="G194" s="224"/>
      <c r="H194" s="228">
        <v>15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134</v>
      </c>
      <c r="AU194" s="234" t="s">
        <v>82</v>
      </c>
      <c r="AV194" s="13" t="s">
        <v>82</v>
      </c>
      <c r="AW194" s="13" t="s">
        <v>33</v>
      </c>
      <c r="AX194" s="13" t="s">
        <v>72</v>
      </c>
      <c r="AY194" s="234" t="s">
        <v>123</v>
      </c>
    </row>
    <row r="195" spans="1:51" s="13" customFormat="1" ht="12">
      <c r="A195" s="13"/>
      <c r="B195" s="223"/>
      <c r="C195" s="224"/>
      <c r="D195" s="225" t="s">
        <v>134</v>
      </c>
      <c r="E195" s="226" t="s">
        <v>19</v>
      </c>
      <c r="F195" s="227" t="s">
        <v>265</v>
      </c>
      <c r="G195" s="224"/>
      <c r="H195" s="228">
        <v>23.03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134</v>
      </c>
      <c r="AU195" s="234" t="s">
        <v>82</v>
      </c>
      <c r="AV195" s="13" t="s">
        <v>82</v>
      </c>
      <c r="AW195" s="13" t="s">
        <v>33</v>
      </c>
      <c r="AX195" s="13" t="s">
        <v>72</v>
      </c>
      <c r="AY195" s="234" t="s">
        <v>123</v>
      </c>
    </row>
    <row r="196" spans="1:51" s="14" customFormat="1" ht="12">
      <c r="A196" s="14"/>
      <c r="B196" s="235"/>
      <c r="C196" s="236"/>
      <c r="D196" s="225" t="s">
        <v>134</v>
      </c>
      <c r="E196" s="237" t="s">
        <v>19</v>
      </c>
      <c r="F196" s="238" t="s">
        <v>142</v>
      </c>
      <c r="G196" s="236"/>
      <c r="H196" s="239">
        <v>45.230000000000004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134</v>
      </c>
      <c r="AU196" s="245" t="s">
        <v>82</v>
      </c>
      <c r="AV196" s="14" t="s">
        <v>130</v>
      </c>
      <c r="AW196" s="14" t="s">
        <v>33</v>
      </c>
      <c r="AX196" s="14" t="s">
        <v>80</v>
      </c>
      <c r="AY196" s="245" t="s">
        <v>123</v>
      </c>
    </row>
    <row r="197" spans="1:65" s="2" customFormat="1" ht="14.4" customHeight="1">
      <c r="A197" s="39"/>
      <c r="B197" s="40"/>
      <c r="C197" s="256" t="s">
        <v>291</v>
      </c>
      <c r="D197" s="256" t="s">
        <v>275</v>
      </c>
      <c r="E197" s="257" t="s">
        <v>292</v>
      </c>
      <c r="F197" s="258" t="s">
        <v>293</v>
      </c>
      <c r="G197" s="259" t="s">
        <v>128</v>
      </c>
      <c r="H197" s="260">
        <v>7.56</v>
      </c>
      <c r="I197" s="261"/>
      <c r="J197" s="262">
        <f>ROUND(I197*H197,2)</f>
        <v>0</v>
      </c>
      <c r="K197" s="258" t="s">
        <v>129</v>
      </c>
      <c r="L197" s="263"/>
      <c r="M197" s="264" t="s">
        <v>19</v>
      </c>
      <c r="N197" s="265" t="s">
        <v>43</v>
      </c>
      <c r="O197" s="85"/>
      <c r="P197" s="214">
        <f>O197*H197</f>
        <v>0</v>
      </c>
      <c r="Q197" s="214">
        <v>0.0015</v>
      </c>
      <c r="R197" s="214">
        <f>Q197*H197</f>
        <v>0.01134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172</v>
      </c>
      <c r="AT197" s="216" t="s">
        <v>275</v>
      </c>
      <c r="AU197" s="216" t="s">
        <v>82</v>
      </c>
      <c r="AY197" s="18" t="s">
        <v>123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80</v>
      </c>
      <c r="BK197" s="217">
        <f>ROUND(I197*H197,2)</f>
        <v>0</v>
      </c>
      <c r="BL197" s="18" t="s">
        <v>130</v>
      </c>
      <c r="BM197" s="216" t="s">
        <v>294</v>
      </c>
    </row>
    <row r="198" spans="1:51" s="13" customFormat="1" ht="12">
      <c r="A198" s="13"/>
      <c r="B198" s="223"/>
      <c r="C198" s="224"/>
      <c r="D198" s="225" t="s">
        <v>134</v>
      </c>
      <c r="E198" s="224"/>
      <c r="F198" s="227" t="s">
        <v>295</v>
      </c>
      <c r="G198" s="224"/>
      <c r="H198" s="228">
        <v>7.56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134</v>
      </c>
      <c r="AU198" s="234" t="s">
        <v>82</v>
      </c>
      <c r="AV198" s="13" t="s">
        <v>82</v>
      </c>
      <c r="AW198" s="13" t="s">
        <v>4</v>
      </c>
      <c r="AX198" s="13" t="s">
        <v>80</v>
      </c>
      <c r="AY198" s="234" t="s">
        <v>123</v>
      </c>
    </row>
    <row r="199" spans="1:65" s="2" customFormat="1" ht="14.4" customHeight="1">
      <c r="A199" s="39"/>
      <c r="B199" s="40"/>
      <c r="C199" s="256" t="s">
        <v>296</v>
      </c>
      <c r="D199" s="256" t="s">
        <v>275</v>
      </c>
      <c r="E199" s="257" t="s">
        <v>297</v>
      </c>
      <c r="F199" s="258" t="s">
        <v>298</v>
      </c>
      <c r="G199" s="259" t="s">
        <v>128</v>
      </c>
      <c r="H199" s="260">
        <v>39.932</v>
      </c>
      <c r="I199" s="261"/>
      <c r="J199" s="262">
        <f>ROUND(I199*H199,2)</f>
        <v>0</v>
      </c>
      <c r="K199" s="258" t="s">
        <v>129</v>
      </c>
      <c r="L199" s="263"/>
      <c r="M199" s="264" t="s">
        <v>19</v>
      </c>
      <c r="N199" s="265" t="s">
        <v>43</v>
      </c>
      <c r="O199" s="85"/>
      <c r="P199" s="214">
        <f>O199*H199</f>
        <v>0</v>
      </c>
      <c r="Q199" s="214">
        <v>0.0018</v>
      </c>
      <c r="R199" s="214">
        <f>Q199*H199</f>
        <v>0.0718776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172</v>
      </c>
      <c r="AT199" s="216" t="s">
        <v>275</v>
      </c>
      <c r="AU199" s="216" t="s">
        <v>82</v>
      </c>
      <c r="AY199" s="18" t="s">
        <v>123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130</v>
      </c>
      <c r="BM199" s="216" t="s">
        <v>299</v>
      </c>
    </row>
    <row r="200" spans="1:51" s="13" customFormat="1" ht="12">
      <c r="A200" s="13"/>
      <c r="B200" s="223"/>
      <c r="C200" s="224"/>
      <c r="D200" s="225" t="s">
        <v>134</v>
      </c>
      <c r="E200" s="226" t="s">
        <v>19</v>
      </c>
      <c r="F200" s="227" t="s">
        <v>300</v>
      </c>
      <c r="G200" s="224"/>
      <c r="H200" s="228">
        <v>38.03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134</v>
      </c>
      <c r="AU200" s="234" t="s">
        <v>82</v>
      </c>
      <c r="AV200" s="13" t="s">
        <v>82</v>
      </c>
      <c r="AW200" s="13" t="s">
        <v>33</v>
      </c>
      <c r="AX200" s="13" t="s">
        <v>80</v>
      </c>
      <c r="AY200" s="234" t="s">
        <v>123</v>
      </c>
    </row>
    <row r="201" spans="1:51" s="13" customFormat="1" ht="12">
      <c r="A201" s="13"/>
      <c r="B201" s="223"/>
      <c r="C201" s="224"/>
      <c r="D201" s="225" t="s">
        <v>134</v>
      </c>
      <c r="E201" s="224"/>
      <c r="F201" s="227" t="s">
        <v>301</v>
      </c>
      <c r="G201" s="224"/>
      <c r="H201" s="228">
        <v>39.932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134</v>
      </c>
      <c r="AU201" s="234" t="s">
        <v>82</v>
      </c>
      <c r="AV201" s="13" t="s">
        <v>82</v>
      </c>
      <c r="AW201" s="13" t="s">
        <v>4</v>
      </c>
      <c r="AX201" s="13" t="s">
        <v>80</v>
      </c>
      <c r="AY201" s="234" t="s">
        <v>123</v>
      </c>
    </row>
    <row r="202" spans="1:65" s="2" customFormat="1" ht="34.8" customHeight="1">
      <c r="A202" s="39"/>
      <c r="B202" s="40"/>
      <c r="C202" s="205" t="s">
        <v>302</v>
      </c>
      <c r="D202" s="205" t="s">
        <v>125</v>
      </c>
      <c r="E202" s="206" t="s">
        <v>303</v>
      </c>
      <c r="F202" s="207" t="s">
        <v>304</v>
      </c>
      <c r="G202" s="208" t="s">
        <v>128</v>
      </c>
      <c r="H202" s="209">
        <v>5.96</v>
      </c>
      <c r="I202" s="210"/>
      <c r="J202" s="211">
        <f>ROUND(I202*H202,2)</f>
        <v>0</v>
      </c>
      <c r="K202" s="207" t="s">
        <v>129</v>
      </c>
      <c r="L202" s="45"/>
      <c r="M202" s="212" t="s">
        <v>19</v>
      </c>
      <c r="N202" s="213" t="s">
        <v>43</v>
      </c>
      <c r="O202" s="85"/>
      <c r="P202" s="214">
        <f>O202*H202</f>
        <v>0</v>
      </c>
      <c r="Q202" s="214">
        <v>0.00852</v>
      </c>
      <c r="R202" s="214">
        <f>Q202*H202</f>
        <v>0.0507792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130</v>
      </c>
      <c r="AT202" s="216" t="s">
        <v>125</v>
      </c>
      <c r="AU202" s="216" t="s">
        <v>82</v>
      </c>
      <c r="AY202" s="18" t="s">
        <v>123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80</v>
      </c>
      <c r="BK202" s="217">
        <f>ROUND(I202*H202,2)</f>
        <v>0</v>
      </c>
      <c r="BL202" s="18" t="s">
        <v>130</v>
      </c>
      <c r="BM202" s="216" t="s">
        <v>305</v>
      </c>
    </row>
    <row r="203" spans="1:47" s="2" customFormat="1" ht="12">
      <c r="A203" s="39"/>
      <c r="B203" s="40"/>
      <c r="C203" s="41"/>
      <c r="D203" s="218" t="s">
        <v>132</v>
      </c>
      <c r="E203" s="41"/>
      <c r="F203" s="219" t="s">
        <v>306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132</v>
      </c>
      <c r="AU203" s="18" t="s">
        <v>82</v>
      </c>
    </row>
    <row r="204" spans="1:51" s="13" customFormat="1" ht="12">
      <c r="A204" s="13"/>
      <c r="B204" s="223"/>
      <c r="C204" s="224"/>
      <c r="D204" s="225" t="s">
        <v>134</v>
      </c>
      <c r="E204" s="226" t="s">
        <v>19</v>
      </c>
      <c r="F204" s="227" t="s">
        <v>264</v>
      </c>
      <c r="G204" s="224"/>
      <c r="H204" s="228">
        <v>5.96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134</v>
      </c>
      <c r="AU204" s="234" t="s">
        <v>82</v>
      </c>
      <c r="AV204" s="13" t="s">
        <v>82</v>
      </c>
      <c r="AW204" s="13" t="s">
        <v>33</v>
      </c>
      <c r="AX204" s="13" t="s">
        <v>80</v>
      </c>
      <c r="AY204" s="234" t="s">
        <v>123</v>
      </c>
    </row>
    <row r="205" spans="1:65" s="2" customFormat="1" ht="14.4" customHeight="1">
      <c r="A205" s="39"/>
      <c r="B205" s="40"/>
      <c r="C205" s="256" t="s">
        <v>307</v>
      </c>
      <c r="D205" s="256" t="s">
        <v>275</v>
      </c>
      <c r="E205" s="257" t="s">
        <v>308</v>
      </c>
      <c r="F205" s="258" t="s">
        <v>309</v>
      </c>
      <c r="G205" s="259" t="s">
        <v>128</v>
      </c>
      <c r="H205" s="260">
        <v>6.258</v>
      </c>
      <c r="I205" s="261"/>
      <c r="J205" s="262">
        <f>ROUND(I205*H205,2)</f>
        <v>0</v>
      </c>
      <c r="K205" s="258" t="s">
        <v>129</v>
      </c>
      <c r="L205" s="263"/>
      <c r="M205" s="264" t="s">
        <v>19</v>
      </c>
      <c r="N205" s="265" t="s">
        <v>43</v>
      </c>
      <c r="O205" s="85"/>
      <c r="P205" s="214">
        <f>O205*H205</f>
        <v>0</v>
      </c>
      <c r="Q205" s="214">
        <v>0.0036</v>
      </c>
      <c r="R205" s="214">
        <f>Q205*H205</f>
        <v>0.022528799999999998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172</v>
      </c>
      <c r="AT205" s="216" t="s">
        <v>275</v>
      </c>
      <c r="AU205" s="216" t="s">
        <v>82</v>
      </c>
      <c r="AY205" s="18" t="s">
        <v>123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130</v>
      </c>
      <c r="BM205" s="216" t="s">
        <v>310</v>
      </c>
    </row>
    <row r="206" spans="1:51" s="13" customFormat="1" ht="12">
      <c r="A206" s="13"/>
      <c r="B206" s="223"/>
      <c r="C206" s="224"/>
      <c r="D206" s="225" t="s">
        <v>134</v>
      </c>
      <c r="E206" s="226" t="s">
        <v>19</v>
      </c>
      <c r="F206" s="227" t="s">
        <v>311</v>
      </c>
      <c r="G206" s="224"/>
      <c r="H206" s="228">
        <v>5.96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134</v>
      </c>
      <c r="AU206" s="234" t="s">
        <v>82</v>
      </c>
      <c r="AV206" s="13" t="s">
        <v>82</v>
      </c>
      <c r="AW206" s="13" t="s">
        <v>33</v>
      </c>
      <c r="AX206" s="13" t="s">
        <v>80</v>
      </c>
      <c r="AY206" s="234" t="s">
        <v>123</v>
      </c>
    </row>
    <row r="207" spans="1:51" s="13" customFormat="1" ht="12">
      <c r="A207" s="13"/>
      <c r="B207" s="223"/>
      <c r="C207" s="224"/>
      <c r="D207" s="225" t="s">
        <v>134</v>
      </c>
      <c r="E207" s="224"/>
      <c r="F207" s="227" t="s">
        <v>312</v>
      </c>
      <c r="G207" s="224"/>
      <c r="H207" s="228">
        <v>6.258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134</v>
      </c>
      <c r="AU207" s="234" t="s">
        <v>82</v>
      </c>
      <c r="AV207" s="13" t="s">
        <v>82</v>
      </c>
      <c r="AW207" s="13" t="s">
        <v>4</v>
      </c>
      <c r="AX207" s="13" t="s">
        <v>80</v>
      </c>
      <c r="AY207" s="234" t="s">
        <v>123</v>
      </c>
    </row>
    <row r="208" spans="1:65" s="2" customFormat="1" ht="34.8" customHeight="1">
      <c r="A208" s="39"/>
      <c r="B208" s="40"/>
      <c r="C208" s="205" t="s">
        <v>313</v>
      </c>
      <c r="D208" s="205" t="s">
        <v>125</v>
      </c>
      <c r="E208" s="206" t="s">
        <v>314</v>
      </c>
      <c r="F208" s="207" t="s">
        <v>315</v>
      </c>
      <c r="G208" s="208" t="s">
        <v>128</v>
      </c>
      <c r="H208" s="209">
        <v>540.73</v>
      </c>
      <c r="I208" s="210"/>
      <c r="J208" s="211">
        <f>ROUND(I208*H208,2)</f>
        <v>0</v>
      </c>
      <c r="K208" s="207" t="s">
        <v>129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0.0086</v>
      </c>
      <c r="R208" s="214">
        <f>Q208*H208</f>
        <v>4.650278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130</v>
      </c>
      <c r="AT208" s="216" t="s">
        <v>125</v>
      </c>
      <c r="AU208" s="216" t="s">
        <v>82</v>
      </c>
      <c r="AY208" s="18" t="s">
        <v>123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130</v>
      </c>
      <c r="BM208" s="216" t="s">
        <v>316</v>
      </c>
    </row>
    <row r="209" spans="1:47" s="2" customFormat="1" ht="12">
      <c r="A209" s="39"/>
      <c r="B209" s="40"/>
      <c r="C209" s="41"/>
      <c r="D209" s="218" t="s">
        <v>132</v>
      </c>
      <c r="E209" s="41"/>
      <c r="F209" s="219" t="s">
        <v>317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132</v>
      </c>
      <c r="AU209" s="18" t="s">
        <v>82</v>
      </c>
    </row>
    <row r="210" spans="1:51" s="13" customFormat="1" ht="12">
      <c r="A210" s="13"/>
      <c r="B210" s="223"/>
      <c r="C210" s="224"/>
      <c r="D210" s="225" t="s">
        <v>134</v>
      </c>
      <c r="E210" s="226" t="s">
        <v>19</v>
      </c>
      <c r="F210" s="227" t="s">
        <v>318</v>
      </c>
      <c r="G210" s="224"/>
      <c r="H210" s="228">
        <v>213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134</v>
      </c>
      <c r="AU210" s="234" t="s">
        <v>82</v>
      </c>
      <c r="AV210" s="13" t="s">
        <v>82</v>
      </c>
      <c r="AW210" s="13" t="s">
        <v>33</v>
      </c>
      <c r="AX210" s="13" t="s">
        <v>72</v>
      </c>
      <c r="AY210" s="234" t="s">
        <v>123</v>
      </c>
    </row>
    <row r="211" spans="1:51" s="13" customFormat="1" ht="12">
      <c r="A211" s="13"/>
      <c r="B211" s="223"/>
      <c r="C211" s="224"/>
      <c r="D211" s="225" t="s">
        <v>134</v>
      </c>
      <c r="E211" s="226" t="s">
        <v>19</v>
      </c>
      <c r="F211" s="227" t="s">
        <v>319</v>
      </c>
      <c r="G211" s="224"/>
      <c r="H211" s="228">
        <v>75.13</v>
      </c>
      <c r="I211" s="229"/>
      <c r="J211" s="224"/>
      <c r="K211" s="224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134</v>
      </c>
      <c r="AU211" s="234" t="s">
        <v>82</v>
      </c>
      <c r="AV211" s="13" t="s">
        <v>82</v>
      </c>
      <c r="AW211" s="13" t="s">
        <v>33</v>
      </c>
      <c r="AX211" s="13" t="s">
        <v>72</v>
      </c>
      <c r="AY211" s="234" t="s">
        <v>123</v>
      </c>
    </row>
    <row r="212" spans="1:51" s="13" customFormat="1" ht="12">
      <c r="A212" s="13"/>
      <c r="B212" s="223"/>
      <c r="C212" s="224"/>
      <c r="D212" s="225" t="s">
        <v>134</v>
      </c>
      <c r="E212" s="226" t="s">
        <v>19</v>
      </c>
      <c r="F212" s="227" t="s">
        <v>320</v>
      </c>
      <c r="G212" s="224"/>
      <c r="H212" s="228">
        <v>131.28</v>
      </c>
      <c r="I212" s="229"/>
      <c r="J212" s="224"/>
      <c r="K212" s="224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134</v>
      </c>
      <c r="AU212" s="234" t="s">
        <v>82</v>
      </c>
      <c r="AV212" s="13" t="s">
        <v>82</v>
      </c>
      <c r="AW212" s="13" t="s">
        <v>33</v>
      </c>
      <c r="AX212" s="13" t="s">
        <v>72</v>
      </c>
      <c r="AY212" s="234" t="s">
        <v>123</v>
      </c>
    </row>
    <row r="213" spans="1:51" s="13" customFormat="1" ht="12">
      <c r="A213" s="13"/>
      <c r="B213" s="223"/>
      <c r="C213" s="224"/>
      <c r="D213" s="225" t="s">
        <v>134</v>
      </c>
      <c r="E213" s="226" t="s">
        <v>19</v>
      </c>
      <c r="F213" s="227" t="s">
        <v>321</v>
      </c>
      <c r="G213" s="224"/>
      <c r="H213" s="228">
        <v>121.32</v>
      </c>
      <c r="I213" s="229"/>
      <c r="J213" s="224"/>
      <c r="K213" s="224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134</v>
      </c>
      <c r="AU213" s="234" t="s">
        <v>82</v>
      </c>
      <c r="AV213" s="13" t="s">
        <v>82</v>
      </c>
      <c r="AW213" s="13" t="s">
        <v>33</v>
      </c>
      <c r="AX213" s="13" t="s">
        <v>72</v>
      </c>
      <c r="AY213" s="234" t="s">
        <v>123</v>
      </c>
    </row>
    <row r="214" spans="1:51" s="14" customFormat="1" ht="12">
      <c r="A214" s="14"/>
      <c r="B214" s="235"/>
      <c r="C214" s="236"/>
      <c r="D214" s="225" t="s">
        <v>134</v>
      </c>
      <c r="E214" s="237" t="s">
        <v>19</v>
      </c>
      <c r="F214" s="238" t="s">
        <v>142</v>
      </c>
      <c r="G214" s="236"/>
      <c r="H214" s="239">
        <v>540.73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134</v>
      </c>
      <c r="AU214" s="245" t="s">
        <v>82</v>
      </c>
      <c r="AV214" s="14" t="s">
        <v>130</v>
      </c>
      <c r="AW214" s="14" t="s">
        <v>33</v>
      </c>
      <c r="AX214" s="14" t="s">
        <v>80</v>
      </c>
      <c r="AY214" s="245" t="s">
        <v>123</v>
      </c>
    </row>
    <row r="215" spans="1:65" s="2" customFormat="1" ht="14.4" customHeight="1">
      <c r="A215" s="39"/>
      <c r="B215" s="40"/>
      <c r="C215" s="256" t="s">
        <v>322</v>
      </c>
      <c r="D215" s="256" t="s">
        <v>275</v>
      </c>
      <c r="E215" s="257" t="s">
        <v>323</v>
      </c>
      <c r="F215" s="258" t="s">
        <v>324</v>
      </c>
      <c r="G215" s="259" t="s">
        <v>128</v>
      </c>
      <c r="H215" s="260">
        <v>265.23</v>
      </c>
      <c r="I215" s="261"/>
      <c r="J215" s="262">
        <f>ROUND(I215*H215,2)</f>
        <v>0</v>
      </c>
      <c r="K215" s="258" t="s">
        <v>129</v>
      </c>
      <c r="L215" s="263"/>
      <c r="M215" s="264" t="s">
        <v>19</v>
      </c>
      <c r="N215" s="265" t="s">
        <v>43</v>
      </c>
      <c r="O215" s="85"/>
      <c r="P215" s="214">
        <f>O215*H215</f>
        <v>0</v>
      </c>
      <c r="Q215" s="214">
        <v>0.00322</v>
      </c>
      <c r="R215" s="214">
        <f>Q215*H215</f>
        <v>0.8540406000000001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172</v>
      </c>
      <c r="AT215" s="216" t="s">
        <v>275</v>
      </c>
      <c r="AU215" s="216" t="s">
        <v>82</v>
      </c>
      <c r="AY215" s="18" t="s">
        <v>123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130</v>
      </c>
      <c r="BM215" s="216" t="s">
        <v>325</v>
      </c>
    </row>
    <row r="216" spans="1:51" s="13" customFormat="1" ht="12">
      <c r="A216" s="13"/>
      <c r="B216" s="223"/>
      <c r="C216" s="224"/>
      <c r="D216" s="225" t="s">
        <v>134</v>
      </c>
      <c r="E216" s="226" t="s">
        <v>19</v>
      </c>
      <c r="F216" s="227" t="s">
        <v>326</v>
      </c>
      <c r="G216" s="224"/>
      <c r="H216" s="228">
        <v>252.6</v>
      </c>
      <c r="I216" s="229"/>
      <c r="J216" s="224"/>
      <c r="K216" s="224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134</v>
      </c>
      <c r="AU216" s="234" t="s">
        <v>82</v>
      </c>
      <c r="AV216" s="13" t="s">
        <v>82</v>
      </c>
      <c r="AW216" s="13" t="s">
        <v>33</v>
      </c>
      <c r="AX216" s="13" t="s">
        <v>80</v>
      </c>
      <c r="AY216" s="234" t="s">
        <v>123</v>
      </c>
    </row>
    <row r="217" spans="1:51" s="13" customFormat="1" ht="12">
      <c r="A217" s="13"/>
      <c r="B217" s="223"/>
      <c r="C217" s="224"/>
      <c r="D217" s="225" t="s">
        <v>134</v>
      </c>
      <c r="E217" s="224"/>
      <c r="F217" s="227" t="s">
        <v>327</v>
      </c>
      <c r="G217" s="224"/>
      <c r="H217" s="228">
        <v>265.23</v>
      </c>
      <c r="I217" s="229"/>
      <c r="J217" s="224"/>
      <c r="K217" s="224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134</v>
      </c>
      <c r="AU217" s="234" t="s">
        <v>82</v>
      </c>
      <c r="AV217" s="13" t="s">
        <v>82</v>
      </c>
      <c r="AW217" s="13" t="s">
        <v>4</v>
      </c>
      <c r="AX217" s="13" t="s">
        <v>80</v>
      </c>
      <c r="AY217" s="234" t="s">
        <v>123</v>
      </c>
    </row>
    <row r="218" spans="1:65" s="2" customFormat="1" ht="14.4" customHeight="1">
      <c r="A218" s="39"/>
      <c r="B218" s="40"/>
      <c r="C218" s="256" t="s">
        <v>328</v>
      </c>
      <c r="D218" s="256" t="s">
        <v>275</v>
      </c>
      <c r="E218" s="257" t="s">
        <v>329</v>
      </c>
      <c r="F218" s="258" t="s">
        <v>330</v>
      </c>
      <c r="G218" s="259" t="s">
        <v>128</v>
      </c>
      <c r="H218" s="260">
        <v>302.537</v>
      </c>
      <c r="I218" s="261"/>
      <c r="J218" s="262">
        <f>ROUND(I218*H218,2)</f>
        <v>0</v>
      </c>
      <c r="K218" s="258" t="s">
        <v>129</v>
      </c>
      <c r="L218" s="263"/>
      <c r="M218" s="264" t="s">
        <v>19</v>
      </c>
      <c r="N218" s="265" t="s">
        <v>43</v>
      </c>
      <c r="O218" s="85"/>
      <c r="P218" s="214">
        <f>O218*H218</f>
        <v>0</v>
      </c>
      <c r="Q218" s="214">
        <v>0.00368</v>
      </c>
      <c r="R218" s="214">
        <f>Q218*H218</f>
        <v>1.11333616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172</v>
      </c>
      <c r="AT218" s="216" t="s">
        <v>275</v>
      </c>
      <c r="AU218" s="216" t="s">
        <v>82</v>
      </c>
      <c r="AY218" s="18" t="s">
        <v>123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130</v>
      </c>
      <c r="BM218" s="216" t="s">
        <v>331</v>
      </c>
    </row>
    <row r="219" spans="1:51" s="13" customFormat="1" ht="12">
      <c r="A219" s="13"/>
      <c r="B219" s="223"/>
      <c r="C219" s="224"/>
      <c r="D219" s="225" t="s">
        <v>134</v>
      </c>
      <c r="E219" s="226" t="s">
        <v>19</v>
      </c>
      <c r="F219" s="227" t="s">
        <v>332</v>
      </c>
      <c r="G219" s="224"/>
      <c r="H219" s="228">
        <v>288.13</v>
      </c>
      <c r="I219" s="229"/>
      <c r="J219" s="224"/>
      <c r="K219" s="224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134</v>
      </c>
      <c r="AU219" s="234" t="s">
        <v>82</v>
      </c>
      <c r="AV219" s="13" t="s">
        <v>82</v>
      </c>
      <c r="AW219" s="13" t="s">
        <v>33</v>
      </c>
      <c r="AX219" s="13" t="s">
        <v>80</v>
      </c>
      <c r="AY219" s="234" t="s">
        <v>123</v>
      </c>
    </row>
    <row r="220" spans="1:51" s="13" customFormat="1" ht="12">
      <c r="A220" s="13"/>
      <c r="B220" s="223"/>
      <c r="C220" s="224"/>
      <c r="D220" s="225" t="s">
        <v>134</v>
      </c>
      <c r="E220" s="224"/>
      <c r="F220" s="227" t="s">
        <v>333</v>
      </c>
      <c r="G220" s="224"/>
      <c r="H220" s="228">
        <v>302.537</v>
      </c>
      <c r="I220" s="229"/>
      <c r="J220" s="224"/>
      <c r="K220" s="224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134</v>
      </c>
      <c r="AU220" s="234" t="s">
        <v>82</v>
      </c>
      <c r="AV220" s="13" t="s">
        <v>82</v>
      </c>
      <c r="AW220" s="13" t="s">
        <v>4</v>
      </c>
      <c r="AX220" s="13" t="s">
        <v>80</v>
      </c>
      <c r="AY220" s="234" t="s">
        <v>123</v>
      </c>
    </row>
    <row r="221" spans="1:65" s="2" customFormat="1" ht="34.8" customHeight="1">
      <c r="A221" s="39"/>
      <c r="B221" s="40"/>
      <c r="C221" s="205" t="s">
        <v>334</v>
      </c>
      <c r="D221" s="205" t="s">
        <v>125</v>
      </c>
      <c r="E221" s="206" t="s">
        <v>335</v>
      </c>
      <c r="F221" s="207" t="s">
        <v>336</v>
      </c>
      <c r="G221" s="208" t="s">
        <v>128</v>
      </c>
      <c r="H221" s="209">
        <v>28.125</v>
      </c>
      <c r="I221" s="210"/>
      <c r="J221" s="211">
        <f>ROUND(I221*H221,2)</f>
        <v>0</v>
      </c>
      <c r="K221" s="207" t="s">
        <v>129</v>
      </c>
      <c r="L221" s="45"/>
      <c r="M221" s="212" t="s">
        <v>19</v>
      </c>
      <c r="N221" s="213" t="s">
        <v>43</v>
      </c>
      <c r="O221" s="85"/>
      <c r="P221" s="214">
        <f>O221*H221</f>
        <v>0</v>
      </c>
      <c r="Q221" s="214">
        <v>0.01135</v>
      </c>
      <c r="R221" s="214">
        <f>Q221*H221</f>
        <v>0.31921875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130</v>
      </c>
      <c r="AT221" s="216" t="s">
        <v>125</v>
      </c>
      <c r="AU221" s="216" t="s">
        <v>82</v>
      </c>
      <c r="AY221" s="18" t="s">
        <v>123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130</v>
      </c>
      <c r="BM221" s="216" t="s">
        <v>337</v>
      </c>
    </row>
    <row r="222" spans="1:47" s="2" customFormat="1" ht="12">
      <c r="A222" s="39"/>
      <c r="B222" s="40"/>
      <c r="C222" s="41"/>
      <c r="D222" s="218" t="s">
        <v>132</v>
      </c>
      <c r="E222" s="41"/>
      <c r="F222" s="219" t="s">
        <v>338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132</v>
      </c>
      <c r="AU222" s="18" t="s">
        <v>82</v>
      </c>
    </row>
    <row r="223" spans="1:51" s="13" customFormat="1" ht="12">
      <c r="A223" s="13"/>
      <c r="B223" s="223"/>
      <c r="C223" s="224"/>
      <c r="D223" s="225" t="s">
        <v>134</v>
      </c>
      <c r="E223" s="226" t="s">
        <v>19</v>
      </c>
      <c r="F223" s="227" t="s">
        <v>339</v>
      </c>
      <c r="G223" s="224"/>
      <c r="H223" s="228">
        <v>28.125</v>
      </c>
      <c r="I223" s="229"/>
      <c r="J223" s="224"/>
      <c r="K223" s="224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134</v>
      </c>
      <c r="AU223" s="234" t="s">
        <v>82</v>
      </c>
      <c r="AV223" s="13" t="s">
        <v>82</v>
      </c>
      <c r="AW223" s="13" t="s">
        <v>33</v>
      </c>
      <c r="AX223" s="13" t="s">
        <v>80</v>
      </c>
      <c r="AY223" s="234" t="s">
        <v>123</v>
      </c>
    </row>
    <row r="224" spans="1:65" s="2" customFormat="1" ht="14.4" customHeight="1">
      <c r="A224" s="39"/>
      <c r="B224" s="40"/>
      <c r="C224" s="256" t="s">
        <v>340</v>
      </c>
      <c r="D224" s="256" t="s">
        <v>275</v>
      </c>
      <c r="E224" s="257" t="s">
        <v>341</v>
      </c>
      <c r="F224" s="258" t="s">
        <v>342</v>
      </c>
      <c r="G224" s="259" t="s">
        <v>128</v>
      </c>
      <c r="H224" s="260">
        <v>29.531</v>
      </c>
      <c r="I224" s="261"/>
      <c r="J224" s="262">
        <f>ROUND(I224*H224,2)</f>
        <v>0</v>
      </c>
      <c r="K224" s="258" t="s">
        <v>19</v>
      </c>
      <c r="L224" s="263"/>
      <c r="M224" s="264" t="s">
        <v>19</v>
      </c>
      <c r="N224" s="265" t="s">
        <v>43</v>
      </c>
      <c r="O224" s="85"/>
      <c r="P224" s="214">
        <f>O224*H224</f>
        <v>0</v>
      </c>
      <c r="Q224" s="214">
        <v>0.006</v>
      </c>
      <c r="R224" s="214">
        <f>Q224*H224</f>
        <v>0.177186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172</v>
      </c>
      <c r="AT224" s="216" t="s">
        <v>275</v>
      </c>
      <c r="AU224" s="216" t="s">
        <v>82</v>
      </c>
      <c r="AY224" s="18" t="s">
        <v>123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130</v>
      </c>
      <c r="BM224" s="216" t="s">
        <v>343</v>
      </c>
    </row>
    <row r="225" spans="1:51" s="13" customFormat="1" ht="12">
      <c r="A225" s="13"/>
      <c r="B225" s="223"/>
      <c r="C225" s="224"/>
      <c r="D225" s="225" t="s">
        <v>134</v>
      </c>
      <c r="E225" s="224"/>
      <c r="F225" s="227" t="s">
        <v>344</v>
      </c>
      <c r="G225" s="224"/>
      <c r="H225" s="228">
        <v>29.531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134</v>
      </c>
      <c r="AU225" s="234" t="s">
        <v>82</v>
      </c>
      <c r="AV225" s="13" t="s">
        <v>82</v>
      </c>
      <c r="AW225" s="13" t="s">
        <v>4</v>
      </c>
      <c r="AX225" s="13" t="s">
        <v>80</v>
      </c>
      <c r="AY225" s="234" t="s">
        <v>123</v>
      </c>
    </row>
    <row r="226" spans="1:65" s="2" customFormat="1" ht="34.8" customHeight="1">
      <c r="A226" s="39"/>
      <c r="B226" s="40"/>
      <c r="C226" s="205" t="s">
        <v>345</v>
      </c>
      <c r="D226" s="205" t="s">
        <v>125</v>
      </c>
      <c r="E226" s="206" t="s">
        <v>346</v>
      </c>
      <c r="F226" s="207" t="s">
        <v>347</v>
      </c>
      <c r="G226" s="208" t="s">
        <v>128</v>
      </c>
      <c r="H226" s="209">
        <v>472.98</v>
      </c>
      <c r="I226" s="210"/>
      <c r="J226" s="211">
        <f>ROUND(I226*H226,2)</f>
        <v>0</v>
      </c>
      <c r="K226" s="207" t="s">
        <v>129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0.0116</v>
      </c>
      <c r="R226" s="214">
        <f>Q226*H226</f>
        <v>5.486568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130</v>
      </c>
      <c r="AT226" s="216" t="s">
        <v>125</v>
      </c>
      <c r="AU226" s="216" t="s">
        <v>82</v>
      </c>
      <c r="AY226" s="18" t="s">
        <v>123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130</v>
      </c>
      <c r="BM226" s="216" t="s">
        <v>348</v>
      </c>
    </row>
    <row r="227" spans="1:47" s="2" customFormat="1" ht="12">
      <c r="A227" s="39"/>
      <c r="B227" s="40"/>
      <c r="C227" s="41"/>
      <c r="D227" s="218" t="s">
        <v>132</v>
      </c>
      <c r="E227" s="41"/>
      <c r="F227" s="219" t="s">
        <v>349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132</v>
      </c>
      <c r="AU227" s="18" t="s">
        <v>82</v>
      </c>
    </row>
    <row r="228" spans="1:51" s="13" customFormat="1" ht="12">
      <c r="A228" s="13"/>
      <c r="B228" s="223"/>
      <c r="C228" s="224"/>
      <c r="D228" s="225" t="s">
        <v>134</v>
      </c>
      <c r="E228" s="226" t="s">
        <v>19</v>
      </c>
      <c r="F228" s="227" t="s">
        <v>350</v>
      </c>
      <c r="G228" s="224"/>
      <c r="H228" s="228">
        <v>2.9</v>
      </c>
      <c r="I228" s="229"/>
      <c r="J228" s="224"/>
      <c r="K228" s="224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134</v>
      </c>
      <c r="AU228" s="234" t="s">
        <v>82</v>
      </c>
      <c r="AV228" s="13" t="s">
        <v>82</v>
      </c>
      <c r="AW228" s="13" t="s">
        <v>33</v>
      </c>
      <c r="AX228" s="13" t="s">
        <v>72</v>
      </c>
      <c r="AY228" s="234" t="s">
        <v>123</v>
      </c>
    </row>
    <row r="229" spans="1:51" s="13" customFormat="1" ht="12">
      <c r="A229" s="13"/>
      <c r="B229" s="223"/>
      <c r="C229" s="224"/>
      <c r="D229" s="225" t="s">
        <v>134</v>
      </c>
      <c r="E229" s="226" t="s">
        <v>19</v>
      </c>
      <c r="F229" s="227" t="s">
        <v>351</v>
      </c>
      <c r="G229" s="224"/>
      <c r="H229" s="228">
        <v>465.08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134</v>
      </c>
      <c r="AU229" s="234" t="s">
        <v>82</v>
      </c>
      <c r="AV229" s="13" t="s">
        <v>82</v>
      </c>
      <c r="AW229" s="13" t="s">
        <v>33</v>
      </c>
      <c r="AX229" s="13" t="s">
        <v>72</v>
      </c>
      <c r="AY229" s="234" t="s">
        <v>123</v>
      </c>
    </row>
    <row r="230" spans="1:51" s="13" customFormat="1" ht="12">
      <c r="A230" s="13"/>
      <c r="B230" s="223"/>
      <c r="C230" s="224"/>
      <c r="D230" s="225" t="s">
        <v>134</v>
      </c>
      <c r="E230" s="226" t="s">
        <v>19</v>
      </c>
      <c r="F230" s="227" t="s">
        <v>352</v>
      </c>
      <c r="G230" s="224"/>
      <c r="H230" s="228">
        <v>5</v>
      </c>
      <c r="I230" s="229"/>
      <c r="J230" s="224"/>
      <c r="K230" s="224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134</v>
      </c>
      <c r="AU230" s="234" t="s">
        <v>82</v>
      </c>
      <c r="AV230" s="13" t="s">
        <v>82</v>
      </c>
      <c r="AW230" s="13" t="s">
        <v>33</v>
      </c>
      <c r="AX230" s="13" t="s">
        <v>72</v>
      </c>
      <c r="AY230" s="234" t="s">
        <v>123</v>
      </c>
    </row>
    <row r="231" spans="1:51" s="14" customFormat="1" ht="12">
      <c r="A231" s="14"/>
      <c r="B231" s="235"/>
      <c r="C231" s="236"/>
      <c r="D231" s="225" t="s">
        <v>134</v>
      </c>
      <c r="E231" s="237" t="s">
        <v>19</v>
      </c>
      <c r="F231" s="238" t="s">
        <v>142</v>
      </c>
      <c r="G231" s="236"/>
      <c r="H231" s="239">
        <v>472.97999999999996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134</v>
      </c>
      <c r="AU231" s="245" t="s">
        <v>82</v>
      </c>
      <c r="AV231" s="14" t="s">
        <v>130</v>
      </c>
      <c r="AW231" s="14" t="s">
        <v>33</v>
      </c>
      <c r="AX231" s="14" t="s">
        <v>80</v>
      </c>
      <c r="AY231" s="245" t="s">
        <v>123</v>
      </c>
    </row>
    <row r="232" spans="1:65" s="2" customFormat="1" ht="14.4" customHeight="1">
      <c r="A232" s="39"/>
      <c r="B232" s="40"/>
      <c r="C232" s="256" t="s">
        <v>353</v>
      </c>
      <c r="D232" s="256" t="s">
        <v>275</v>
      </c>
      <c r="E232" s="257" t="s">
        <v>354</v>
      </c>
      <c r="F232" s="258" t="s">
        <v>355</v>
      </c>
      <c r="G232" s="259" t="s">
        <v>128</v>
      </c>
      <c r="H232" s="260">
        <v>496.629</v>
      </c>
      <c r="I232" s="261"/>
      <c r="J232" s="262">
        <f>ROUND(I232*H232,2)</f>
        <v>0</v>
      </c>
      <c r="K232" s="258" t="s">
        <v>129</v>
      </c>
      <c r="L232" s="263"/>
      <c r="M232" s="264" t="s">
        <v>19</v>
      </c>
      <c r="N232" s="265" t="s">
        <v>43</v>
      </c>
      <c r="O232" s="85"/>
      <c r="P232" s="214">
        <f>O232*H232</f>
        <v>0</v>
      </c>
      <c r="Q232" s="214">
        <v>0.018</v>
      </c>
      <c r="R232" s="214">
        <f>Q232*H232</f>
        <v>8.939321999999999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172</v>
      </c>
      <c r="AT232" s="216" t="s">
        <v>275</v>
      </c>
      <c r="AU232" s="216" t="s">
        <v>82</v>
      </c>
      <c r="AY232" s="18" t="s">
        <v>123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80</v>
      </c>
      <c r="BK232" s="217">
        <f>ROUND(I232*H232,2)</f>
        <v>0</v>
      </c>
      <c r="BL232" s="18" t="s">
        <v>130</v>
      </c>
      <c r="BM232" s="216" t="s">
        <v>356</v>
      </c>
    </row>
    <row r="233" spans="1:51" s="13" customFormat="1" ht="12">
      <c r="A233" s="13"/>
      <c r="B233" s="223"/>
      <c r="C233" s="224"/>
      <c r="D233" s="225" t="s">
        <v>134</v>
      </c>
      <c r="E233" s="224"/>
      <c r="F233" s="227" t="s">
        <v>357</v>
      </c>
      <c r="G233" s="224"/>
      <c r="H233" s="228">
        <v>496.629</v>
      </c>
      <c r="I233" s="229"/>
      <c r="J233" s="224"/>
      <c r="K233" s="224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134</v>
      </c>
      <c r="AU233" s="234" t="s">
        <v>82</v>
      </c>
      <c r="AV233" s="13" t="s">
        <v>82</v>
      </c>
      <c r="AW233" s="13" t="s">
        <v>4</v>
      </c>
      <c r="AX233" s="13" t="s">
        <v>80</v>
      </c>
      <c r="AY233" s="234" t="s">
        <v>123</v>
      </c>
    </row>
    <row r="234" spans="1:65" s="2" customFormat="1" ht="34.8" customHeight="1">
      <c r="A234" s="39"/>
      <c r="B234" s="40"/>
      <c r="C234" s="205" t="s">
        <v>358</v>
      </c>
      <c r="D234" s="205" t="s">
        <v>125</v>
      </c>
      <c r="E234" s="206" t="s">
        <v>359</v>
      </c>
      <c r="F234" s="207" t="s">
        <v>360</v>
      </c>
      <c r="G234" s="208" t="s">
        <v>128</v>
      </c>
      <c r="H234" s="209">
        <v>27.945</v>
      </c>
      <c r="I234" s="210"/>
      <c r="J234" s="211">
        <f>ROUND(I234*H234,2)</f>
        <v>0</v>
      </c>
      <c r="K234" s="207" t="s">
        <v>129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0.01243</v>
      </c>
      <c r="R234" s="214">
        <f>Q234*H234</f>
        <v>0.34735635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130</v>
      </c>
      <c r="AT234" s="216" t="s">
        <v>125</v>
      </c>
      <c r="AU234" s="216" t="s">
        <v>82</v>
      </c>
      <c r="AY234" s="18" t="s">
        <v>123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130</v>
      </c>
      <c r="BM234" s="216" t="s">
        <v>361</v>
      </c>
    </row>
    <row r="235" spans="1:47" s="2" customFormat="1" ht="12">
      <c r="A235" s="39"/>
      <c r="B235" s="40"/>
      <c r="C235" s="41"/>
      <c r="D235" s="218" t="s">
        <v>132</v>
      </c>
      <c r="E235" s="41"/>
      <c r="F235" s="219" t="s">
        <v>362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132</v>
      </c>
      <c r="AU235" s="18" t="s">
        <v>82</v>
      </c>
    </row>
    <row r="236" spans="1:51" s="13" customFormat="1" ht="12">
      <c r="A236" s="13"/>
      <c r="B236" s="223"/>
      <c r="C236" s="224"/>
      <c r="D236" s="225" t="s">
        <v>134</v>
      </c>
      <c r="E236" s="226" t="s">
        <v>19</v>
      </c>
      <c r="F236" s="227" t="s">
        <v>363</v>
      </c>
      <c r="G236" s="224"/>
      <c r="H236" s="228">
        <v>27.945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134</v>
      </c>
      <c r="AU236" s="234" t="s">
        <v>82</v>
      </c>
      <c r="AV236" s="13" t="s">
        <v>82</v>
      </c>
      <c r="AW236" s="13" t="s">
        <v>33</v>
      </c>
      <c r="AX236" s="13" t="s">
        <v>80</v>
      </c>
      <c r="AY236" s="234" t="s">
        <v>123</v>
      </c>
    </row>
    <row r="237" spans="1:65" s="2" customFormat="1" ht="14.4" customHeight="1">
      <c r="A237" s="39"/>
      <c r="B237" s="40"/>
      <c r="C237" s="256" t="s">
        <v>364</v>
      </c>
      <c r="D237" s="256" t="s">
        <v>275</v>
      </c>
      <c r="E237" s="257" t="s">
        <v>365</v>
      </c>
      <c r="F237" s="258" t="s">
        <v>366</v>
      </c>
      <c r="G237" s="259" t="s">
        <v>128</v>
      </c>
      <c r="H237" s="260">
        <v>29.342</v>
      </c>
      <c r="I237" s="261"/>
      <c r="J237" s="262">
        <f>ROUND(I237*H237,2)</f>
        <v>0</v>
      </c>
      <c r="K237" s="258" t="s">
        <v>129</v>
      </c>
      <c r="L237" s="263"/>
      <c r="M237" s="264" t="s">
        <v>19</v>
      </c>
      <c r="N237" s="265" t="s">
        <v>43</v>
      </c>
      <c r="O237" s="85"/>
      <c r="P237" s="214">
        <f>O237*H237</f>
        <v>0</v>
      </c>
      <c r="Q237" s="214">
        <v>0.003</v>
      </c>
      <c r="R237" s="214">
        <f>Q237*H237</f>
        <v>0.088026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172</v>
      </c>
      <c r="AT237" s="216" t="s">
        <v>275</v>
      </c>
      <c r="AU237" s="216" t="s">
        <v>82</v>
      </c>
      <c r="AY237" s="18" t="s">
        <v>123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130</v>
      </c>
      <c r="BM237" s="216" t="s">
        <v>367</v>
      </c>
    </row>
    <row r="238" spans="1:51" s="13" customFormat="1" ht="12">
      <c r="A238" s="13"/>
      <c r="B238" s="223"/>
      <c r="C238" s="224"/>
      <c r="D238" s="225" t="s">
        <v>134</v>
      </c>
      <c r="E238" s="224"/>
      <c r="F238" s="227" t="s">
        <v>368</v>
      </c>
      <c r="G238" s="224"/>
      <c r="H238" s="228">
        <v>29.342</v>
      </c>
      <c r="I238" s="229"/>
      <c r="J238" s="224"/>
      <c r="K238" s="224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134</v>
      </c>
      <c r="AU238" s="234" t="s">
        <v>82</v>
      </c>
      <c r="AV238" s="13" t="s">
        <v>82</v>
      </c>
      <c r="AW238" s="13" t="s">
        <v>4</v>
      </c>
      <c r="AX238" s="13" t="s">
        <v>80</v>
      </c>
      <c r="AY238" s="234" t="s">
        <v>123</v>
      </c>
    </row>
    <row r="239" spans="1:65" s="2" customFormat="1" ht="34.8" customHeight="1">
      <c r="A239" s="39"/>
      <c r="B239" s="40"/>
      <c r="C239" s="205" t="s">
        <v>369</v>
      </c>
      <c r="D239" s="205" t="s">
        <v>125</v>
      </c>
      <c r="E239" s="206" t="s">
        <v>370</v>
      </c>
      <c r="F239" s="207" t="s">
        <v>371</v>
      </c>
      <c r="G239" s="208" t="s">
        <v>128</v>
      </c>
      <c r="H239" s="209">
        <v>83.62</v>
      </c>
      <c r="I239" s="210"/>
      <c r="J239" s="211">
        <f>ROUND(I239*H239,2)</f>
        <v>0</v>
      </c>
      <c r="K239" s="207" t="s">
        <v>129</v>
      </c>
      <c r="L239" s="45"/>
      <c r="M239" s="212" t="s">
        <v>19</v>
      </c>
      <c r="N239" s="213" t="s">
        <v>43</v>
      </c>
      <c r="O239" s="85"/>
      <c r="P239" s="214">
        <f>O239*H239</f>
        <v>0</v>
      </c>
      <c r="Q239" s="214">
        <v>0.01243</v>
      </c>
      <c r="R239" s="214">
        <f>Q239*H239</f>
        <v>1.0393966000000001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130</v>
      </c>
      <c r="AT239" s="216" t="s">
        <v>125</v>
      </c>
      <c r="AU239" s="216" t="s">
        <v>82</v>
      </c>
      <c r="AY239" s="18" t="s">
        <v>123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130</v>
      </c>
      <c r="BM239" s="216" t="s">
        <v>372</v>
      </c>
    </row>
    <row r="240" spans="1:47" s="2" customFormat="1" ht="12">
      <c r="A240" s="39"/>
      <c r="B240" s="40"/>
      <c r="C240" s="41"/>
      <c r="D240" s="218" t="s">
        <v>132</v>
      </c>
      <c r="E240" s="41"/>
      <c r="F240" s="219" t="s">
        <v>373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132</v>
      </c>
      <c r="AU240" s="18" t="s">
        <v>82</v>
      </c>
    </row>
    <row r="241" spans="1:51" s="13" customFormat="1" ht="12">
      <c r="A241" s="13"/>
      <c r="B241" s="223"/>
      <c r="C241" s="224"/>
      <c r="D241" s="225" t="s">
        <v>134</v>
      </c>
      <c r="E241" s="226" t="s">
        <v>19</v>
      </c>
      <c r="F241" s="227" t="s">
        <v>250</v>
      </c>
      <c r="G241" s="224"/>
      <c r="H241" s="228">
        <v>20.1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134</v>
      </c>
      <c r="AU241" s="234" t="s">
        <v>82</v>
      </c>
      <c r="AV241" s="13" t="s">
        <v>82</v>
      </c>
      <c r="AW241" s="13" t="s">
        <v>33</v>
      </c>
      <c r="AX241" s="13" t="s">
        <v>72</v>
      </c>
      <c r="AY241" s="234" t="s">
        <v>123</v>
      </c>
    </row>
    <row r="242" spans="1:51" s="13" customFormat="1" ht="12">
      <c r="A242" s="13"/>
      <c r="B242" s="223"/>
      <c r="C242" s="224"/>
      <c r="D242" s="225" t="s">
        <v>134</v>
      </c>
      <c r="E242" s="226" t="s">
        <v>19</v>
      </c>
      <c r="F242" s="227" t="s">
        <v>374</v>
      </c>
      <c r="G242" s="224"/>
      <c r="H242" s="228">
        <v>28</v>
      </c>
      <c r="I242" s="229"/>
      <c r="J242" s="224"/>
      <c r="K242" s="224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134</v>
      </c>
      <c r="AU242" s="234" t="s">
        <v>82</v>
      </c>
      <c r="AV242" s="13" t="s">
        <v>82</v>
      </c>
      <c r="AW242" s="13" t="s">
        <v>33</v>
      </c>
      <c r="AX242" s="13" t="s">
        <v>72</v>
      </c>
      <c r="AY242" s="234" t="s">
        <v>123</v>
      </c>
    </row>
    <row r="243" spans="1:51" s="13" customFormat="1" ht="12">
      <c r="A243" s="13"/>
      <c r="B243" s="223"/>
      <c r="C243" s="224"/>
      <c r="D243" s="225" t="s">
        <v>134</v>
      </c>
      <c r="E243" s="226" t="s">
        <v>19</v>
      </c>
      <c r="F243" s="227" t="s">
        <v>375</v>
      </c>
      <c r="G243" s="224"/>
      <c r="H243" s="228">
        <v>35.52</v>
      </c>
      <c r="I243" s="229"/>
      <c r="J243" s="224"/>
      <c r="K243" s="224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134</v>
      </c>
      <c r="AU243" s="234" t="s">
        <v>82</v>
      </c>
      <c r="AV243" s="13" t="s">
        <v>82</v>
      </c>
      <c r="AW243" s="13" t="s">
        <v>33</v>
      </c>
      <c r="AX243" s="13" t="s">
        <v>72</v>
      </c>
      <c r="AY243" s="234" t="s">
        <v>123</v>
      </c>
    </row>
    <row r="244" spans="1:51" s="14" customFormat="1" ht="12">
      <c r="A244" s="14"/>
      <c r="B244" s="235"/>
      <c r="C244" s="236"/>
      <c r="D244" s="225" t="s">
        <v>134</v>
      </c>
      <c r="E244" s="237" t="s">
        <v>19</v>
      </c>
      <c r="F244" s="238" t="s">
        <v>142</v>
      </c>
      <c r="G244" s="236"/>
      <c r="H244" s="239">
        <v>83.62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134</v>
      </c>
      <c r="AU244" s="245" t="s">
        <v>82</v>
      </c>
      <c r="AV244" s="14" t="s">
        <v>130</v>
      </c>
      <c r="AW244" s="14" t="s">
        <v>33</v>
      </c>
      <c r="AX244" s="14" t="s">
        <v>80</v>
      </c>
      <c r="AY244" s="245" t="s">
        <v>123</v>
      </c>
    </row>
    <row r="245" spans="1:65" s="2" customFormat="1" ht="14.4" customHeight="1">
      <c r="A245" s="39"/>
      <c r="B245" s="40"/>
      <c r="C245" s="256" t="s">
        <v>376</v>
      </c>
      <c r="D245" s="256" t="s">
        <v>275</v>
      </c>
      <c r="E245" s="257" t="s">
        <v>377</v>
      </c>
      <c r="F245" s="258" t="s">
        <v>378</v>
      </c>
      <c r="G245" s="259" t="s">
        <v>128</v>
      </c>
      <c r="H245" s="260">
        <v>87.801</v>
      </c>
      <c r="I245" s="261"/>
      <c r="J245" s="262">
        <f>ROUND(I245*H245,2)</f>
        <v>0</v>
      </c>
      <c r="K245" s="258" t="s">
        <v>129</v>
      </c>
      <c r="L245" s="263"/>
      <c r="M245" s="264" t="s">
        <v>19</v>
      </c>
      <c r="N245" s="265" t="s">
        <v>43</v>
      </c>
      <c r="O245" s="85"/>
      <c r="P245" s="214">
        <f>O245*H245</f>
        <v>0</v>
      </c>
      <c r="Q245" s="214">
        <v>0.007</v>
      </c>
      <c r="R245" s="214">
        <f>Q245*H245</f>
        <v>0.614607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172</v>
      </c>
      <c r="AT245" s="216" t="s">
        <v>275</v>
      </c>
      <c r="AU245" s="216" t="s">
        <v>82</v>
      </c>
      <c r="AY245" s="18" t="s">
        <v>123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130</v>
      </c>
      <c r="BM245" s="216" t="s">
        <v>379</v>
      </c>
    </row>
    <row r="246" spans="1:51" s="13" customFormat="1" ht="12">
      <c r="A246" s="13"/>
      <c r="B246" s="223"/>
      <c r="C246" s="224"/>
      <c r="D246" s="225" t="s">
        <v>134</v>
      </c>
      <c r="E246" s="224"/>
      <c r="F246" s="227" t="s">
        <v>380</v>
      </c>
      <c r="G246" s="224"/>
      <c r="H246" s="228">
        <v>87.801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134</v>
      </c>
      <c r="AU246" s="234" t="s">
        <v>82</v>
      </c>
      <c r="AV246" s="13" t="s">
        <v>82</v>
      </c>
      <c r="AW246" s="13" t="s">
        <v>4</v>
      </c>
      <c r="AX246" s="13" t="s">
        <v>80</v>
      </c>
      <c r="AY246" s="234" t="s">
        <v>123</v>
      </c>
    </row>
    <row r="247" spans="1:65" s="2" customFormat="1" ht="34.8" customHeight="1">
      <c r="A247" s="39"/>
      <c r="B247" s="40"/>
      <c r="C247" s="205" t="s">
        <v>381</v>
      </c>
      <c r="D247" s="205" t="s">
        <v>125</v>
      </c>
      <c r="E247" s="206" t="s">
        <v>382</v>
      </c>
      <c r="F247" s="207" t="s">
        <v>383</v>
      </c>
      <c r="G247" s="208" t="s">
        <v>128</v>
      </c>
      <c r="H247" s="209">
        <v>271.6</v>
      </c>
      <c r="I247" s="210"/>
      <c r="J247" s="211">
        <f>ROUND(I247*H247,2)</f>
        <v>0</v>
      </c>
      <c r="K247" s="207" t="s">
        <v>129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0.01268</v>
      </c>
      <c r="R247" s="214">
        <f>Q247*H247</f>
        <v>3.4438880000000003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130</v>
      </c>
      <c r="AT247" s="216" t="s">
        <v>125</v>
      </c>
      <c r="AU247" s="216" t="s">
        <v>82</v>
      </c>
      <c r="AY247" s="18" t="s">
        <v>123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130</v>
      </c>
      <c r="BM247" s="216" t="s">
        <v>384</v>
      </c>
    </row>
    <row r="248" spans="1:47" s="2" customFormat="1" ht="12">
      <c r="A248" s="39"/>
      <c r="B248" s="40"/>
      <c r="C248" s="41"/>
      <c r="D248" s="218" t="s">
        <v>132</v>
      </c>
      <c r="E248" s="41"/>
      <c r="F248" s="219" t="s">
        <v>385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132</v>
      </c>
      <c r="AU248" s="18" t="s">
        <v>82</v>
      </c>
    </row>
    <row r="249" spans="1:51" s="13" customFormat="1" ht="12">
      <c r="A249" s="13"/>
      <c r="B249" s="223"/>
      <c r="C249" s="224"/>
      <c r="D249" s="225" t="s">
        <v>134</v>
      </c>
      <c r="E249" s="226" t="s">
        <v>19</v>
      </c>
      <c r="F249" s="227" t="s">
        <v>386</v>
      </c>
      <c r="G249" s="224"/>
      <c r="H249" s="228">
        <v>44.36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134</v>
      </c>
      <c r="AU249" s="234" t="s">
        <v>82</v>
      </c>
      <c r="AV249" s="13" t="s">
        <v>82</v>
      </c>
      <c r="AW249" s="13" t="s">
        <v>33</v>
      </c>
      <c r="AX249" s="13" t="s">
        <v>72</v>
      </c>
      <c r="AY249" s="234" t="s">
        <v>123</v>
      </c>
    </row>
    <row r="250" spans="1:51" s="13" customFormat="1" ht="12">
      <c r="A250" s="13"/>
      <c r="B250" s="223"/>
      <c r="C250" s="224"/>
      <c r="D250" s="225" t="s">
        <v>134</v>
      </c>
      <c r="E250" s="226" t="s">
        <v>19</v>
      </c>
      <c r="F250" s="227" t="s">
        <v>387</v>
      </c>
      <c r="G250" s="224"/>
      <c r="H250" s="228">
        <v>70.34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134</v>
      </c>
      <c r="AU250" s="234" t="s">
        <v>82</v>
      </c>
      <c r="AV250" s="13" t="s">
        <v>82</v>
      </c>
      <c r="AW250" s="13" t="s">
        <v>33</v>
      </c>
      <c r="AX250" s="13" t="s">
        <v>72</v>
      </c>
      <c r="AY250" s="234" t="s">
        <v>123</v>
      </c>
    </row>
    <row r="251" spans="1:51" s="13" customFormat="1" ht="12">
      <c r="A251" s="13"/>
      <c r="B251" s="223"/>
      <c r="C251" s="224"/>
      <c r="D251" s="225" t="s">
        <v>134</v>
      </c>
      <c r="E251" s="226" t="s">
        <v>19</v>
      </c>
      <c r="F251" s="227" t="s">
        <v>388</v>
      </c>
      <c r="G251" s="224"/>
      <c r="H251" s="228">
        <v>156.9</v>
      </c>
      <c r="I251" s="229"/>
      <c r="J251" s="224"/>
      <c r="K251" s="224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134</v>
      </c>
      <c r="AU251" s="234" t="s">
        <v>82</v>
      </c>
      <c r="AV251" s="13" t="s">
        <v>82</v>
      </c>
      <c r="AW251" s="13" t="s">
        <v>33</v>
      </c>
      <c r="AX251" s="13" t="s">
        <v>72</v>
      </c>
      <c r="AY251" s="234" t="s">
        <v>123</v>
      </c>
    </row>
    <row r="252" spans="1:51" s="14" customFormat="1" ht="12">
      <c r="A252" s="14"/>
      <c r="B252" s="235"/>
      <c r="C252" s="236"/>
      <c r="D252" s="225" t="s">
        <v>134</v>
      </c>
      <c r="E252" s="237" t="s">
        <v>19</v>
      </c>
      <c r="F252" s="238" t="s">
        <v>142</v>
      </c>
      <c r="G252" s="236"/>
      <c r="H252" s="239">
        <v>271.6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134</v>
      </c>
      <c r="AU252" s="245" t="s">
        <v>82</v>
      </c>
      <c r="AV252" s="14" t="s">
        <v>130</v>
      </c>
      <c r="AW252" s="14" t="s">
        <v>33</v>
      </c>
      <c r="AX252" s="14" t="s">
        <v>80</v>
      </c>
      <c r="AY252" s="245" t="s">
        <v>123</v>
      </c>
    </row>
    <row r="253" spans="1:65" s="2" customFormat="1" ht="14.4" customHeight="1">
      <c r="A253" s="39"/>
      <c r="B253" s="40"/>
      <c r="C253" s="256" t="s">
        <v>389</v>
      </c>
      <c r="D253" s="256" t="s">
        <v>275</v>
      </c>
      <c r="E253" s="257" t="s">
        <v>390</v>
      </c>
      <c r="F253" s="258" t="s">
        <v>391</v>
      </c>
      <c r="G253" s="259" t="s">
        <v>128</v>
      </c>
      <c r="H253" s="260">
        <v>120.435</v>
      </c>
      <c r="I253" s="261"/>
      <c r="J253" s="262">
        <f>ROUND(I253*H253,2)</f>
        <v>0</v>
      </c>
      <c r="K253" s="258" t="s">
        <v>129</v>
      </c>
      <c r="L253" s="263"/>
      <c r="M253" s="264" t="s">
        <v>19</v>
      </c>
      <c r="N253" s="265" t="s">
        <v>43</v>
      </c>
      <c r="O253" s="85"/>
      <c r="P253" s="214">
        <f>O253*H253</f>
        <v>0</v>
      </c>
      <c r="Q253" s="214">
        <v>0.014</v>
      </c>
      <c r="R253" s="214">
        <f>Q253*H253</f>
        <v>1.68609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172</v>
      </c>
      <c r="AT253" s="216" t="s">
        <v>275</v>
      </c>
      <c r="AU253" s="216" t="s">
        <v>82</v>
      </c>
      <c r="AY253" s="18" t="s">
        <v>123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130</v>
      </c>
      <c r="BM253" s="216" t="s">
        <v>392</v>
      </c>
    </row>
    <row r="254" spans="1:51" s="13" customFormat="1" ht="12">
      <c r="A254" s="13"/>
      <c r="B254" s="223"/>
      <c r="C254" s="224"/>
      <c r="D254" s="225" t="s">
        <v>134</v>
      </c>
      <c r="E254" s="224"/>
      <c r="F254" s="227" t="s">
        <v>393</v>
      </c>
      <c r="G254" s="224"/>
      <c r="H254" s="228">
        <v>120.435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134</v>
      </c>
      <c r="AU254" s="234" t="s">
        <v>82</v>
      </c>
      <c r="AV254" s="13" t="s">
        <v>82</v>
      </c>
      <c r="AW254" s="13" t="s">
        <v>4</v>
      </c>
      <c r="AX254" s="13" t="s">
        <v>80</v>
      </c>
      <c r="AY254" s="234" t="s">
        <v>123</v>
      </c>
    </row>
    <row r="255" spans="1:65" s="2" customFormat="1" ht="14.4" customHeight="1">
      <c r="A255" s="39"/>
      <c r="B255" s="40"/>
      <c r="C255" s="256" t="s">
        <v>394</v>
      </c>
      <c r="D255" s="256" t="s">
        <v>275</v>
      </c>
      <c r="E255" s="257" t="s">
        <v>395</v>
      </c>
      <c r="F255" s="258" t="s">
        <v>396</v>
      </c>
      <c r="G255" s="259" t="s">
        <v>128</v>
      </c>
      <c r="H255" s="260">
        <v>164.745</v>
      </c>
      <c r="I255" s="261"/>
      <c r="J255" s="262">
        <f>ROUND(I255*H255,2)</f>
        <v>0</v>
      </c>
      <c r="K255" s="258" t="s">
        <v>129</v>
      </c>
      <c r="L255" s="263"/>
      <c r="M255" s="264" t="s">
        <v>19</v>
      </c>
      <c r="N255" s="265" t="s">
        <v>43</v>
      </c>
      <c r="O255" s="85"/>
      <c r="P255" s="214">
        <f>O255*H255</f>
        <v>0</v>
      </c>
      <c r="Q255" s="214">
        <v>0.016</v>
      </c>
      <c r="R255" s="214">
        <f>Q255*H255</f>
        <v>2.63592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172</v>
      </c>
      <c r="AT255" s="216" t="s">
        <v>275</v>
      </c>
      <c r="AU255" s="216" t="s">
        <v>82</v>
      </c>
      <c r="AY255" s="18" t="s">
        <v>123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130</v>
      </c>
      <c r="BM255" s="216" t="s">
        <v>397</v>
      </c>
    </row>
    <row r="256" spans="1:51" s="13" customFormat="1" ht="12">
      <c r="A256" s="13"/>
      <c r="B256" s="223"/>
      <c r="C256" s="224"/>
      <c r="D256" s="225" t="s">
        <v>134</v>
      </c>
      <c r="E256" s="226" t="s">
        <v>19</v>
      </c>
      <c r="F256" s="227" t="s">
        <v>398</v>
      </c>
      <c r="G256" s="224"/>
      <c r="H256" s="228">
        <v>156.9</v>
      </c>
      <c r="I256" s="229"/>
      <c r="J256" s="224"/>
      <c r="K256" s="224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134</v>
      </c>
      <c r="AU256" s="234" t="s">
        <v>82</v>
      </c>
      <c r="AV256" s="13" t="s">
        <v>82</v>
      </c>
      <c r="AW256" s="13" t="s">
        <v>33</v>
      </c>
      <c r="AX256" s="13" t="s">
        <v>80</v>
      </c>
      <c r="AY256" s="234" t="s">
        <v>123</v>
      </c>
    </row>
    <row r="257" spans="1:51" s="13" customFormat="1" ht="12">
      <c r="A257" s="13"/>
      <c r="B257" s="223"/>
      <c r="C257" s="224"/>
      <c r="D257" s="225" t="s">
        <v>134</v>
      </c>
      <c r="E257" s="224"/>
      <c r="F257" s="227" t="s">
        <v>399</v>
      </c>
      <c r="G257" s="224"/>
      <c r="H257" s="228">
        <v>164.745</v>
      </c>
      <c r="I257" s="229"/>
      <c r="J257" s="224"/>
      <c r="K257" s="224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134</v>
      </c>
      <c r="AU257" s="234" t="s">
        <v>82</v>
      </c>
      <c r="AV257" s="13" t="s">
        <v>82</v>
      </c>
      <c r="AW257" s="13" t="s">
        <v>4</v>
      </c>
      <c r="AX257" s="13" t="s">
        <v>80</v>
      </c>
      <c r="AY257" s="234" t="s">
        <v>123</v>
      </c>
    </row>
    <row r="258" spans="1:65" s="2" customFormat="1" ht="34.8" customHeight="1">
      <c r="A258" s="39"/>
      <c r="B258" s="40"/>
      <c r="C258" s="205" t="s">
        <v>400</v>
      </c>
      <c r="D258" s="205" t="s">
        <v>125</v>
      </c>
      <c r="E258" s="206" t="s">
        <v>401</v>
      </c>
      <c r="F258" s="207" t="s">
        <v>402</v>
      </c>
      <c r="G258" s="208" t="s">
        <v>128</v>
      </c>
      <c r="H258" s="209">
        <v>145.31</v>
      </c>
      <c r="I258" s="210"/>
      <c r="J258" s="211">
        <f>ROUND(I258*H258,2)</f>
        <v>0</v>
      </c>
      <c r="K258" s="207" t="s">
        <v>129</v>
      </c>
      <c r="L258" s="45"/>
      <c r="M258" s="212" t="s">
        <v>19</v>
      </c>
      <c r="N258" s="213" t="s">
        <v>43</v>
      </c>
      <c r="O258" s="85"/>
      <c r="P258" s="214">
        <f>O258*H258</f>
        <v>0</v>
      </c>
      <c r="Q258" s="214">
        <v>0.01335</v>
      </c>
      <c r="R258" s="214">
        <f>Q258*H258</f>
        <v>1.9398885000000001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130</v>
      </c>
      <c r="AT258" s="216" t="s">
        <v>125</v>
      </c>
      <c r="AU258" s="216" t="s">
        <v>82</v>
      </c>
      <c r="AY258" s="18" t="s">
        <v>123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80</v>
      </c>
      <c r="BK258" s="217">
        <f>ROUND(I258*H258,2)</f>
        <v>0</v>
      </c>
      <c r="BL258" s="18" t="s">
        <v>130</v>
      </c>
      <c r="BM258" s="216" t="s">
        <v>403</v>
      </c>
    </row>
    <row r="259" spans="1:47" s="2" customFormat="1" ht="12">
      <c r="A259" s="39"/>
      <c r="B259" s="40"/>
      <c r="C259" s="41"/>
      <c r="D259" s="218" t="s">
        <v>132</v>
      </c>
      <c r="E259" s="41"/>
      <c r="F259" s="219" t="s">
        <v>404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132</v>
      </c>
      <c r="AU259" s="18" t="s">
        <v>82</v>
      </c>
    </row>
    <row r="260" spans="1:51" s="13" customFormat="1" ht="12">
      <c r="A260" s="13"/>
      <c r="B260" s="223"/>
      <c r="C260" s="224"/>
      <c r="D260" s="225" t="s">
        <v>134</v>
      </c>
      <c r="E260" s="226" t="s">
        <v>19</v>
      </c>
      <c r="F260" s="227" t="s">
        <v>405</v>
      </c>
      <c r="G260" s="224"/>
      <c r="H260" s="228">
        <v>81.12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134</v>
      </c>
      <c r="AU260" s="234" t="s">
        <v>82</v>
      </c>
      <c r="AV260" s="13" t="s">
        <v>82</v>
      </c>
      <c r="AW260" s="13" t="s">
        <v>33</v>
      </c>
      <c r="AX260" s="13" t="s">
        <v>72</v>
      </c>
      <c r="AY260" s="234" t="s">
        <v>123</v>
      </c>
    </row>
    <row r="261" spans="1:51" s="13" customFormat="1" ht="12">
      <c r="A261" s="13"/>
      <c r="B261" s="223"/>
      <c r="C261" s="224"/>
      <c r="D261" s="225" t="s">
        <v>134</v>
      </c>
      <c r="E261" s="226" t="s">
        <v>19</v>
      </c>
      <c r="F261" s="227" t="s">
        <v>406</v>
      </c>
      <c r="G261" s="224"/>
      <c r="H261" s="228">
        <v>50.59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134</v>
      </c>
      <c r="AU261" s="234" t="s">
        <v>82</v>
      </c>
      <c r="AV261" s="13" t="s">
        <v>82</v>
      </c>
      <c r="AW261" s="13" t="s">
        <v>33</v>
      </c>
      <c r="AX261" s="13" t="s">
        <v>72</v>
      </c>
      <c r="AY261" s="234" t="s">
        <v>123</v>
      </c>
    </row>
    <row r="262" spans="1:51" s="13" customFormat="1" ht="12">
      <c r="A262" s="13"/>
      <c r="B262" s="223"/>
      <c r="C262" s="224"/>
      <c r="D262" s="225" t="s">
        <v>134</v>
      </c>
      <c r="E262" s="226" t="s">
        <v>19</v>
      </c>
      <c r="F262" s="227" t="s">
        <v>253</v>
      </c>
      <c r="G262" s="224"/>
      <c r="H262" s="228">
        <v>13.6</v>
      </c>
      <c r="I262" s="229"/>
      <c r="J262" s="224"/>
      <c r="K262" s="224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134</v>
      </c>
      <c r="AU262" s="234" t="s">
        <v>82</v>
      </c>
      <c r="AV262" s="13" t="s">
        <v>82</v>
      </c>
      <c r="AW262" s="13" t="s">
        <v>33</v>
      </c>
      <c r="AX262" s="13" t="s">
        <v>72</v>
      </c>
      <c r="AY262" s="234" t="s">
        <v>123</v>
      </c>
    </row>
    <row r="263" spans="1:51" s="14" customFormat="1" ht="12">
      <c r="A263" s="14"/>
      <c r="B263" s="235"/>
      <c r="C263" s="236"/>
      <c r="D263" s="225" t="s">
        <v>134</v>
      </c>
      <c r="E263" s="237" t="s">
        <v>19</v>
      </c>
      <c r="F263" s="238" t="s">
        <v>142</v>
      </c>
      <c r="G263" s="236"/>
      <c r="H263" s="239">
        <v>145.31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134</v>
      </c>
      <c r="AU263" s="245" t="s">
        <v>82</v>
      </c>
      <c r="AV263" s="14" t="s">
        <v>130</v>
      </c>
      <c r="AW263" s="14" t="s">
        <v>33</v>
      </c>
      <c r="AX263" s="14" t="s">
        <v>80</v>
      </c>
      <c r="AY263" s="245" t="s">
        <v>123</v>
      </c>
    </row>
    <row r="264" spans="1:65" s="2" customFormat="1" ht="14.4" customHeight="1">
      <c r="A264" s="39"/>
      <c r="B264" s="40"/>
      <c r="C264" s="256" t="s">
        <v>407</v>
      </c>
      <c r="D264" s="256" t="s">
        <v>275</v>
      </c>
      <c r="E264" s="257" t="s">
        <v>408</v>
      </c>
      <c r="F264" s="258" t="s">
        <v>409</v>
      </c>
      <c r="G264" s="259" t="s">
        <v>128</v>
      </c>
      <c r="H264" s="260">
        <v>152.576</v>
      </c>
      <c r="I264" s="261"/>
      <c r="J264" s="262">
        <f>ROUND(I264*H264,2)</f>
        <v>0</v>
      </c>
      <c r="K264" s="258" t="s">
        <v>129</v>
      </c>
      <c r="L264" s="263"/>
      <c r="M264" s="264" t="s">
        <v>19</v>
      </c>
      <c r="N264" s="265" t="s">
        <v>43</v>
      </c>
      <c r="O264" s="85"/>
      <c r="P264" s="214">
        <f>O264*H264</f>
        <v>0</v>
      </c>
      <c r="Q264" s="214">
        <v>0.0021</v>
      </c>
      <c r="R264" s="214">
        <f>Q264*H264</f>
        <v>0.32040959999999996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172</v>
      </c>
      <c r="AT264" s="216" t="s">
        <v>275</v>
      </c>
      <c r="AU264" s="216" t="s">
        <v>82</v>
      </c>
      <c r="AY264" s="18" t="s">
        <v>123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130</v>
      </c>
      <c r="BM264" s="216" t="s">
        <v>410</v>
      </c>
    </row>
    <row r="265" spans="1:51" s="13" customFormat="1" ht="12">
      <c r="A265" s="13"/>
      <c r="B265" s="223"/>
      <c r="C265" s="224"/>
      <c r="D265" s="225" t="s">
        <v>134</v>
      </c>
      <c r="E265" s="224"/>
      <c r="F265" s="227" t="s">
        <v>411</v>
      </c>
      <c r="G265" s="224"/>
      <c r="H265" s="228">
        <v>152.576</v>
      </c>
      <c r="I265" s="229"/>
      <c r="J265" s="224"/>
      <c r="K265" s="224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134</v>
      </c>
      <c r="AU265" s="234" t="s">
        <v>82</v>
      </c>
      <c r="AV265" s="13" t="s">
        <v>82</v>
      </c>
      <c r="AW265" s="13" t="s">
        <v>4</v>
      </c>
      <c r="AX265" s="13" t="s">
        <v>80</v>
      </c>
      <c r="AY265" s="234" t="s">
        <v>123</v>
      </c>
    </row>
    <row r="266" spans="1:65" s="2" customFormat="1" ht="22.2" customHeight="1">
      <c r="A266" s="39"/>
      <c r="B266" s="40"/>
      <c r="C266" s="205" t="s">
        <v>412</v>
      </c>
      <c r="D266" s="205" t="s">
        <v>125</v>
      </c>
      <c r="E266" s="206" t="s">
        <v>413</v>
      </c>
      <c r="F266" s="207" t="s">
        <v>414</v>
      </c>
      <c r="G266" s="208" t="s">
        <v>128</v>
      </c>
      <c r="H266" s="209">
        <v>262.04</v>
      </c>
      <c r="I266" s="210"/>
      <c r="J266" s="211">
        <f>ROUND(I266*H266,2)</f>
        <v>0</v>
      </c>
      <c r="K266" s="207" t="s">
        <v>129</v>
      </c>
      <c r="L266" s="45"/>
      <c r="M266" s="212" t="s">
        <v>19</v>
      </c>
      <c r="N266" s="213" t="s">
        <v>43</v>
      </c>
      <c r="O266" s="85"/>
      <c r="P266" s="214">
        <f>O266*H266</f>
        <v>0</v>
      </c>
      <c r="Q266" s="214">
        <v>0.00378</v>
      </c>
      <c r="R266" s="214">
        <f>Q266*H266</f>
        <v>0.9905112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130</v>
      </c>
      <c r="AT266" s="216" t="s">
        <v>125</v>
      </c>
      <c r="AU266" s="216" t="s">
        <v>82</v>
      </c>
      <c r="AY266" s="18" t="s">
        <v>123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80</v>
      </c>
      <c r="BK266" s="217">
        <f>ROUND(I266*H266,2)</f>
        <v>0</v>
      </c>
      <c r="BL266" s="18" t="s">
        <v>130</v>
      </c>
      <c r="BM266" s="216" t="s">
        <v>415</v>
      </c>
    </row>
    <row r="267" spans="1:47" s="2" customFormat="1" ht="12">
      <c r="A267" s="39"/>
      <c r="B267" s="40"/>
      <c r="C267" s="41"/>
      <c r="D267" s="218" t="s">
        <v>132</v>
      </c>
      <c r="E267" s="41"/>
      <c r="F267" s="219" t="s">
        <v>416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132</v>
      </c>
      <c r="AU267" s="18" t="s">
        <v>82</v>
      </c>
    </row>
    <row r="268" spans="1:51" s="13" customFormat="1" ht="12">
      <c r="A268" s="13"/>
      <c r="B268" s="223"/>
      <c r="C268" s="224"/>
      <c r="D268" s="225" t="s">
        <v>134</v>
      </c>
      <c r="E268" s="226" t="s">
        <v>19</v>
      </c>
      <c r="F268" s="227" t="s">
        <v>417</v>
      </c>
      <c r="G268" s="224"/>
      <c r="H268" s="228">
        <v>262.04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134</v>
      </c>
      <c r="AU268" s="234" t="s">
        <v>82</v>
      </c>
      <c r="AV268" s="13" t="s">
        <v>82</v>
      </c>
      <c r="AW268" s="13" t="s">
        <v>33</v>
      </c>
      <c r="AX268" s="13" t="s">
        <v>80</v>
      </c>
      <c r="AY268" s="234" t="s">
        <v>123</v>
      </c>
    </row>
    <row r="269" spans="1:65" s="2" customFormat="1" ht="14.4" customHeight="1">
      <c r="A269" s="39"/>
      <c r="B269" s="40"/>
      <c r="C269" s="205" t="s">
        <v>418</v>
      </c>
      <c r="D269" s="205" t="s">
        <v>125</v>
      </c>
      <c r="E269" s="206" t="s">
        <v>419</v>
      </c>
      <c r="F269" s="207" t="s">
        <v>420</v>
      </c>
      <c r="G269" s="208" t="s">
        <v>195</v>
      </c>
      <c r="H269" s="209">
        <v>142.75</v>
      </c>
      <c r="I269" s="210"/>
      <c r="J269" s="211">
        <f>ROUND(I269*H269,2)</f>
        <v>0</v>
      </c>
      <c r="K269" s="207" t="s">
        <v>129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3E-05</v>
      </c>
      <c r="R269" s="214">
        <f>Q269*H269</f>
        <v>0.0042825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130</v>
      </c>
      <c r="AT269" s="216" t="s">
        <v>125</v>
      </c>
      <c r="AU269" s="216" t="s">
        <v>82</v>
      </c>
      <c r="AY269" s="18" t="s">
        <v>123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130</v>
      </c>
      <c r="BM269" s="216" t="s">
        <v>421</v>
      </c>
    </row>
    <row r="270" spans="1:47" s="2" customFormat="1" ht="12">
      <c r="A270" s="39"/>
      <c r="B270" s="40"/>
      <c r="C270" s="41"/>
      <c r="D270" s="218" t="s">
        <v>132</v>
      </c>
      <c r="E270" s="41"/>
      <c r="F270" s="219" t="s">
        <v>422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132</v>
      </c>
      <c r="AU270" s="18" t="s">
        <v>82</v>
      </c>
    </row>
    <row r="271" spans="1:51" s="13" customFormat="1" ht="12">
      <c r="A271" s="13"/>
      <c r="B271" s="223"/>
      <c r="C271" s="224"/>
      <c r="D271" s="225" t="s">
        <v>134</v>
      </c>
      <c r="E271" s="226" t="s">
        <v>19</v>
      </c>
      <c r="F271" s="227" t="s">
        <v>423</v>
      </c>
      <c r="G271" s="224"/>
      <c r="H271" s="228">
        <v>37.4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134</v>
      </c>
      <c r="AU271" s="234" t="s">
        <v>82</v>
      </c>
      <c r="AV271" s="13" t="s">
        <v>82</v>
      </c>
      <c r="AW271" s="13" t="s">
        <v>33</v>
      </c>
      <c r="AX271" s="13" t="s">
        <v>72</v>
      </c>
      <c r="AY271" s="234" t="s">
        <v>123</v>
      </c>
    </row>
    <row r="272" spans="1:51" s="13" customFormat="1" ht="12">
      <c r="A272" s="13"/>
      <c r="B272" s="223"/>
      <c r="C272" s="224"/>
      <c r="D272" s="225" t="s">
        <v>134</v>
      </c>
      <c r="E272" s="226" t="s">
        <v>19</v>
      </c>
      <c r="F272" s="227" t="s">
        <v>424</v>
      </c>
      <c r="G272" s="224"/>
      <c r="H272" s="228">
        <v>30.7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134</v>
      </c>
      <c r="AU272" s="234" t="s">
        <v>82</v>
      </c>
      <c r="AV272" s="13" t="s">
        <v>82</v>
      </c>
      <c r="AW272" s="13" t="s">
        <v>33</v>
      </c>
      <c r="AX272" s="13" t="s">
        <v>72</v>
      </c>
      <c r="AY272" s="234" t="s">
        <v>123</v>
      </c>
    </row>
    <row r="273" spans="1:51" s="13" customFormat="1" ht="12">
      <c r="A273" s="13"/>
      <c r="B273" s="223"/>
      <c r="C273" s="224"/>
      <c r="D273" s="225" t="s">
        <v>134</v>
      </c>
      <c r="E273" s="226" t="s">
        <v>19</v>
      </c>
      <c r="F273" s="227" t="s">
        <v>425</v>
      </c>
      <c r="G273" s="224"/>
      <c r="H273" s="228">
        <v>8.5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134</v>
      </c>
      <c r="AU273" s="234" t="s">
        <v>82</v>
      </c>
      <c r="AV273" s="13" t="s">
        <v>82</v>
      </c>
      <c r="AW273" s="13" t="s">
        <v>33</v>
      </c>
      <c r="AX273" s="13" t="s">
        <v>72</v>
      </c>
      <c r="AY273" s="234" t="s">
        <v>123</v>
      </c>
    </row>
    <row r="274" spans="1:51" s="13" customFormat="1" ht="12">
      <c r="A274" s="13"/>
      <c r="B274" s="223"/>
      <c r="C274" s="224"/>
      <c r="D274" s="225" t="s">
        <v>134</v>
      </c>
      <c r="E274" s="226" t="s">
        <v>19</v>
      </c>
      <c r="F274" s="227" t="s">
        <v>426</v>
      </c>
      <c r="G274" s="224"/>
      <c r="H274" s="228">
        <v>35.45</v>
      </c>
      <c r="I274" s="229"/>
      <c r="J274" s="224"/>
      <c r="K274" s="224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134</v>
      </c>
      <c r="AU274" s="234" t="s">
        <v>82</v>
      </c>
      <c r="AV274" s="13" t="s">
        <v>82</v>
      </c>
      <c r="AW274" s="13" t="s">
        <v>33</v>
      </c>
      <c r="AX274" s="13" t="s">
        <v>72</v>
      </c>
      <c r="AY274" s="234" t="s">
        <v>123</v>
      </c>
    </row>
    <row r="275" spans="1:51" s="13" customFormat="1" ht="12">
      <c r="A275" s="13"/>
      <c r="B275" s="223"/>
      <c r="C275" s="224"/>
      <c r="D275" s="225" t="s">
        <v>134</v>
      </c>
      <c r="E275" s="226" t="s">
        <v>19</v>
      </c>
      <c r="F275" s="227" t="s">
        <v>427</v>
      </c>
      <c r="G275" s="224"/>
      <c r="H275" s="228">
        <v>30.7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134</v>
      </c>
      <c r="AU275" s="234" t="s">
        <v>82</v>
      </c>
      <c r="AV275" s="13" t="s">
        <v>82</v>
      </c>
      <c r="AW275" s="13" t="s">
        <v>33</v>
      </c>
      <c r="AX275" s="13" t="s">
        <v>72</v>
      </c>
      <c r="AY275" s="234" t="s">
        <v>123</v>
      </c>
    </row>
    <row r="276" spans="1:51" s="14" customFormat="1" ht="12">
      <c r="A276" s="14"/>
      <c r="B276" s="235"/>
      <c r="C276" s="236"/>
      <c r="D276" s="225" t="s">
        <v>134</v>
      </c>
      <c r="E276" s="237" t="s">
        <v>19</v>
      </c>
      <c r="F276" s="238" t="s">
        <v>142</v>
      </c>
      <c r="G276" s="236"/>
      <c r="H276" s="239">
        <v>142.75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134</v>
      </c>
      <c r="AU276" s="245" t="s">
        <v>82</v>
      </c>
      <c r="AV276" s="14" t="s">
        <v>130</v>
      </c>
      <c r="AW276" s="14" t="s">
        <v>33</v>
      </c>
      <c r="AX276" s="14" t="s">
        <v>80</v>
      </c>
      <c r="AY276" s="245" t="s">
        <v>123</v>
      </c>
    </row>
    <row r="277" spans="1:65" s="2" customFormat="1" ht="14.4" customHeight="1">
      <c r="A277" s="39"/>
      <c r="B277" s="40"/>
      <c r="C277" s="256" t="s">
        <v>428</v>
      </c>
      <c r="D277" s="256" t="s">
        <v>275</v>
      </c>
      <c r="E277" s="257" t="s">
        <v>429</v>
      </c>
      <c r="F277" s="258" t="s">
        <v>430</v>
      </c>
      <c r="G277" s="259" t="s">
        <v>195</v>
      </c>
      <c r="H277" s="260">
        <v>71.505</v>
      </c>
      <c r="I277" s="261"/>
      <c r="J277" s="262">
        <f>ROUND(I277*H277,2)</f>
        <v>0</v>
      </c>
      <c r="K277" s="258" t="s">
        <v>129</v>
      </c>
      <c r="L277" s="263"/>
      <c r="M277" s="264" t="s">
        <v>19</v>
      </c>
      <c r="N277" s="265" t="s">
        <v>43</v>
      </c>
      <c r="O277" s="85"/>
      <c r="P277" s="214">
        <f>O277*H277</f>
        <v>0</v>
      </c>
      <c r="Q277" s="214">
        <v>0.0005</v>
      </c>
      <c r="R277" s="214">
        <f>Q277*H277</f>
        <v>0.0357525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172</v>
      </c>
      <c r="AT277" s="216" t="s">
        <v>275</v>
      </c>
      <c r="AU277" s="216" t="s">
        <v>82</v>
      </c>
      <c r="AY277" s="18" t="s">
        <v>123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80</v>
      </c>
      <c r="BK277" s="217">
        <f>ROUND(I277*H277,2)</f>
        <v>0</v>
      </c>
      <c r="BL277" s="18" t="s">
        <v>130</v>
      </c>
      <c r="BM277" s="216" t="s">
        <v>431</v>
      </c>
    </row>
    <row r="278" spans="1:51" s="13" customFormat="1" ht="12">
      <c r="A278" s="13"/>
      <c r="B278" s="223"/>
      <c r="C278" s="224"/>
      <c r="D278" s="225" t="s">
        <v>134</v>
      </c>
      <c r="E278" s="226" t="s">
        <v>19</v>
      </c>
      <c r="F278" s="227" t="s">
        <v>432</v>
      </c>
      <c r="G278" s="224"/>
      <c r="H278" s="228">
        <v>68.1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134</v>
      </c>
      <c r="AU278" s="234" t="s">
        <v>82</v>
      </c>
      <c r="AV278" s="13" t="s">
        <v>82</v>
      </c>
      <c r="AW278" s="13" t="s">
        <v>33</v>
      </c>
      <c r="AX278" s="13" t="s">
        <v>80</v>
      </c>
      <c r="AY278" s="234" t="s">
        <v>123</v>
      </c>
    </row>
    <row r="279" spans="1:51" s="13" customFormat="1" ht="12">
      <c r="A279" s="13"/>
      <c r="B279" s="223"/>
      <c r="C279" s="224"/>
      <c r="D279" s="225" t="s">
        <v>134</v>
      </c>
      <c r="E279" s="224"/>
      <c r="F279" s="227" t="s">
        <v>433</v>
      </c>
      <c r="G279" s="224"/>
      <c r="H279" s="228">
        <v>71.505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134</v>
      </c>
      <c r="AU279" s="234" t="s">
        <v>82</v>
      </c>
      <c r="AV279" s="13" t="s">
        <v>82</v>
      </c>
      <c r="AW279" s="13" t="s">
        <v>4</v>
      </c>
      <c r="AX279" s="13" t="s">
        <v>80</v>
      </c>
      <c r="AY279" s="234" t="s">
        <v>123</v>
      </c>
    </row>
    <row r="280" spans="1:65" s="2" customFormat="1" ht="14.4" customHeight="1">
      <c r="A280" s="39"/>
      <c r="B280" s="40"/>
      <c r="C280" s="256" t="s">
        <v>434</v>
      </c>
      <c r="D280" s="256" t="s">
        <v>275</v>
      </c>
      <c r="E280" s="257" t="s">
        <v>435</v>
      </c>
      <c r="F280" s="258" t="s">
        <v>436</v>
      </c>
      <c r="G280" s="259" t="s">
        <v>195</v>
      </c>
      <c r="H280" s="260">
        <v>78.383</v>
      </c>
      <c r="I280" s="261"/>
      <c r="J280" s="262">
        <f>ROUND(I280*H280,2)</f>
        <v>0</v>
      </c>
      <c r="K280" s="258" t="s">
        <v>129</v>
      </c>
      <c r="L280" s="263"/>
      <c r="M280" s="264" t="s">
        <v>19</v>
      </c>
      <c r="N280" s="265" t="s">
        <v>43</v>
      </c>
      <c r="O280" s="85"/>
      <c r="P280" s="214">
        <f>O280*H280</f>
        <v>0</v>
      </c>
      <c r="Q280" s="214">
        <v>0.0006</v>
      </c>
      <c r="R280" s="214">
        <f>Q280*H280</f>
        <v>0.0470298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172</v>
      </c>
      <c r="AT280" s="216" t="s">
        <v>275</v>
      </c>
      <c r="AU280" s="216" t="s">
        <v>82</v>
      </c>
      <c r="AY280" s="18" t="s">
        <v>123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130</v>
      </c>
      <c r="BM280" s="216" t="s">
        <v>437</v>
      </c>
    </row>
    <row r="281" spans="1:51" s="13" customFormat="1" ht="12">
      <c r="A281" s="13"/>
      <c r="B281" s="223"/>
      <c r="C281" s="224"/>
      <c r="D281" s="225" t="s">
        <v>134</v>
      </c>
      <c r="E281" s="226" t="s">
        <v>19</v>
      </c>
      <c r="F281" s="227" t="s">
        <v>438</v>
      </c>
      <c r="G281" s="224"/>
      <c r="H281" s="228">
        <v>74.65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134</v>
      </c>
      <c r="AU281" s="234" t="s">
        <v>82</v>
      </c>
      <c r="AV281" s="13" t="s">
        <v>82</v>
      </c>
      <c r="AW281" s="13" t="s">
        <v>33</v>
      </c>
      <c r="AX281" s="13" t="s">
        <v>80</v>
      </c>
      <c r="AY281" s="234" t="s">
        <v>123</v>
      </c>
    </row>
    <row r="282" spans="1:51" s="13" customFormat="1" ht="12">
      <c r="A282" s="13"/>
      <c r="B282" s="223"/>
      <c r="C282" s="224"/>
      <c r="D282" s="225" t="s">
        <v>134</v>
      </c>
      <c r="E282" s="224"/>
      <c r="F282" s="227" t="s">
        <v>439</v>
      </c>
      <c r="G282" s="224"/>
      <c r="H282" s="228">
        <v>78.383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134</v>
      </c>
      <c r="AU282" s="234" t="s">
        <v>82</v>
      </c>
      <c r="AV282" s="13" t="s">
        <v>82</v>
      </c>
      <c r="AW282" s="13" t="s">
        <v>4</v>
      </c>
      <c r="AX282" s="13" t="s">
        <v>80</v>
      </c>
      <c r="AY282" s="234" t="s">
        <v>123</v>
      </c>
    </row>
    <row r="283" spans="1:65" s="2" customFormat="1" ht="14.4" customHeight="1">
      <c r="A283" s="39"/>
      <c r="B283" s="40"/>
      <c r="C283" s="205" t="s">
        <v>440</v>
      </c>
      <c r="D283" s="205" t="s">
        <v>125</v>
      </c>
      <c r="E283" s="206" t="s">
        <v>441</v>
      </c>
      <c r="F283" s="207" t="s">
        <v>442</v>
      </c>
      <c r="G283" s="208" t="s">
        <v>195</v>
      </c>
      <c r="H283" s="209">
        <v>2264</v>
      </c>
      <c r="I283" s="210"/>
      <c r="J283" s="211">
        <f>ROUND(I283*H283,2)</f>
        <v>0</v>
      </c>
      <c r="K283" s="207" t="s">
        <v>129</v>
      </c>
      <c r="L283" s="45"/>
      <c r="M283" s="212" t="s">
        <v>19</v>
      </c>
      <c r="N283" s="213" t="s">
        <v>43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130</v>
      </c>
      <c r="AT283" s="216" t="s">
        <v>125</v>
      </c>
      <c r="AU283" s="216" t="s">
        <v>82</v>
      </c>
      <c r="AY283" s="18" t="s">
        <v>123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80</v>
      </c>
      <c r="BK283" s="217">
        <f>ROUND(I283*H283,2)</f>
        <v>0</v>
      </c>
      <c r="BL283" s="18" t="s">
        <v>130</v>
      </c>
      <c r="BM283" s="216" t="s">
        <v>443</v>
      </c>
    </row>
    <row r="284" spans="1:47" s="2" customFormat="1" ht="12">
      <c r="A284" s="39"/>
      <c r="B284" s="40"/>
      <c r="C284" s="41"/>
      <c r="D284" s="218" t="s">
        <v>132</v>
      </c>
      <c r="E284" s="41"/>
      <c r="F284" s="219" t="s">
        <v>444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132</v>
      </c>
      <c r="AU284" s="18" t="s">
        <v>82</v>
      </c>
    </row>
    <row r="285" spans="1:51" s="13" customFormat="1" ht="12">
      <c r="A285" s="13"/>
      <c r="B285" s="223"/>
      <c r="C285" s="224"/>
      <c r="D285" s="225" t="s">
        <v>134</v>
      </c>
      <c r="E285" s="226" t="s">
        <v>19</v>
      </c>
      <c r="F285" s="227" t="s">
        <v>445</v>
      </c>
      <c r="G285" s="224"/>
      <c r="H285" s="228">
        <v>11</v>
      </c>
      <c r="I285" s="229"/>
      <c r="J285" s="224"/>
      <c r="K285" s="224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134</v>
      </c>
      <c r="AU285" s="234" t="s">
        <v>82</v>
      </c>
      <c r="AV285" s="13" t="s">
        <v>82</v>
      </c>
      <c r="AW285" s="13" t="s">
        <v>33</v>
      </c>
      <c r="AX285" s="13" t="s">
        <v>72</v>
      </c>
      <c r="AY285" s="234" t="s">
        <v>123</v>
      </c>
    </row>
    <row r="286" spans="1:51" s="13" customFormat="1" ht="12">
      <c r="A286" s="13"/>
      <c r="B286" s="223"/>
      <c r="C286" s="224"/>
      <c r="D286" s="225" t="s">
        <v>134</v>
      </c>
      <c r="E286" s="226" t="s">
        <v>19</v>
      </c>
      <c r="F286" s="227" t="s">
        <v>446</v>
      </c>
      <c r="G286" s="224"/>
      <c r="H286" s="228">
        <v>185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134</v>
      </c>
      <c r="AU286" s="234" t="s">
        <v>82</v>
      </c>
      <c r="AV286" s="13" t="s">
        <v>82</v>
      </c>
      <c r="AW286" s="13" t="s">
        <v>33</v>
      </c>
      <c r="AX286" s="13" t="s">
        <v>72</v>
      </c>
      <c r="AY286" s="234" t="s">
        <v>123</v>
      </c>
    </row>
    <row r="287" spans="1:51" s="13" customFormat="1" ht="12">
      <c r="A287" s="13"/>
      <c r="B287" s="223"/>
      <c r="C287" s="224"/>
      <c r="D287" s="225" t="s">
        <v>134</v>
      </c>
      <c r="E287" s="226" t="s">
        <v>19</v>
      </c>
      <c r="F287" s="227" t="s">
        <v>447</v>
      </c>
      <c r="G287" s="224"/>
      <c r="H287" s="228">
        <v>893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134</v>
      </c>
      <c r="AU287" s="234" t="s">
        <v>82</v>
      </c>
      <c r="AV287" s="13" t="s">
        <v>82</v>
      </c>
      <c r="AW287" s="13" t="s">
        <v>33</v>
      </c>
      <c r="AX287" s="13" t="s">
        <v>72</v>
      </c>
      <c r="AY287" s="234" t="s">
        <v>123</v>
      </c>
    </row>
    <row r="288" spans="1:51" s="13" customFormat="1" ht="12">
      <c r="A288" s="13"/>
      <c r="B288" s="223"/>
      <c r="C288" s="224"/>
      <c r="D288" s="225" t="s">
        <v>134</v>
      </c>
      <c r="E288" s="226" t="s">
        <v>19</v>
      </c>
      <c r="F288" s="227" t="s">
        <v>448</v>
      </c>
      <c r="G288" s="224"/>
      <c r="H288" s="228">
        <v>221</v>
      </c>
      <c r="I288" s="229"/>
      <c r="J288" s="224"/>
      <c r="K288" s="224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134</v>
      </c>
      <c r="AU288" s="234" t="s">
        <v>82</v>
      </c>
      <c r="AV288" s="13" t="s">
        <v>82</v>
      </c>
      <c r="AW288" s="13" t="s">
        <v>33</v>
      </c>
      <c r="AX288" s="13" t="s">
        <v>72</v>
      </c>
      <c r="AY288" s="234" t="s">
        <v>123</v>
      </c>
    </row>
    <row r="289" spans="1:51" s="13" customFormat="1" ht="12">
      <c r="A289" s="13"/>
      <c r="B289" s="223"/>
      <c r="C289" s="224"/>
      <c r="D289" s="225" t="s">
        <v>134</v>
      </c>
      <c r="E289" s="226" t="s">
        <v>19</v>
      </c>
      <c r="F289" s="227" t="s">
        <v>449</v>
      </c>
      <c r="G289" s="224"/>
      <c r="H289" s="228">
        <v>954</v>
      </c>
      <c r="I289" s="229"/>
      <c r="J289" s="224"/>
      <c r="K289" s="224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134</v>
      </c>
      <c r="AU289" s="234" t="s">
        <v>82</v>
      </c>
      <c r="AV289" s="13" t="s">
        <v>82</v>
      </c>
      <c r="AW289" s="13" t="s">
        <v>33</v>
      </c>
      <c r="AX289" s="13" t="s">
        <v>72</v>
      </c>
      <c r="AY289" s="234" t="s">
        <v>123</v>
      </c>
    </row>
    <row r="290" spans="1:51" s="14" customFormat="1" ht="12">
      <c r="A290" s="14"/>
      <c r="B290" s="235"/>
      <c r="C290" s="236"/>
      <c r="D290" s="225" t="s">
        <v>134</v>
      </c>
      <c r="E290" s="237" t="s">
        <v>19</v>
      </c>
      <c r="F290" s="238" t="s">
        <v>142</v>
      </c>
      <c r="G290" s="236"/>
      <c r="H290" s="239">
        <v>2264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134</v>
      </c>
      <c r="AU290" s="245" t="s">
        <v>82</v>
      </c>
      <c r="AV290" s="14" t="s">
        <v>130</v>
      </c>
      <c r="AW290" s="14" t="s">
        <v>33</v>
      </c>
      <c r="AX290" s="14" t="s">
        <v>80</v>
      </c>
      <c r="AY290" s="245" t="s">
        <v>123</v>
      </c>
    </row>
    <row r="291" spans="1:65" s="2" customFormat="1" ht="14.4" customHeight="1">
      <c r="A291" s="39"/>
      <c r="B291" s="40"/>
      <c r="C291" s="256" t="s">
        <v>450</v>
      </c>
      <c r="D291" s="256" t="s">
        <v>275</v>
      </c>
      <c r="E291" s="257" t="s">
        <v>451</v>
      </c>
      <c r="F291" s="258" t="s">
        <v>452</v>
      </c>
      <c r="G291" s="259" t="s">
        <v>195</v>
      </c>
      <c r="H291" s="260">
        <v>232.05</v>
      </c>
      <c r="I291" s="261"/>
      <c r="J291" s="262">
        <f>ROUND(I291*H291,2)</f>
        <v>0</v>
      </c>
      <c r="K291" s="258" t="s">
        <v>129</v>
      </c>
      <c r="L291" s="263"/>
      <c r="M291" s="264" t="s">
        <v>19</v>
      </c>
      <c r="N291" s="265" t="s">
        <v>43</v>
      </c>
      <c r="O291" s="85"/>
      <c r="P291" s="214">
        <f>O291*H291</f>
        <v>0</v>
      </c>
      <c r="Q291" s="214">
        <v>0.0003</v>
      </c>
      <c r="R291" s="214">
        <f>Q291*H291</f>
        <v>0.069615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172</v>
      </c>
      <c r="AT291" s="216" t="s">
        <v>275</v>
      </c>
      <c r="AU291" s="216" t="s">
        <v>82</v>
      </c>
      <c r="AY291" s="18" t="s">
        <v>123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80</v>
      </c>
      <c r="BK291" s="217">
        <f>ROUND(I291*H291,2)</f>
        <v>0</v>
      </c>
      <c r="BL291" s="18" t="s">
        <v>130</v>
      </c>
      <c r="BM291" s="216" t="s">
        <v>453</v>
      </c>
    </row>
    <row r="292" spans="1:51" s="13" customFormat="1" ht="12">
      <c r="A292" s="13"/>
      <c r="B292" s="223"/>
      <c r="C292" s="224"/>
      <c r="D292" s="225" t="s">
        <v>134</v>
      </c>
      <c r="E292" s="226" t="s">
        <v>19</v>
      </c>
      <c r="F292" s="227" t="s">
        <v>454</v>
      </c>
      <c r="G292" s="224"/>
      <c r="H292" s="228">
        <v>221</v>
      </c>
      <c r="I292" s="229"/>
      <c r="J292" s="224"/>
      <c r="K292" s="224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134</v>
      </c>
      <c r="AU292" s="234" t="s">
        <v>82</v>
      </c>
      <c r="AV292" s="13" t="s">
        <v>82</v>
      </c>
      <c r="AW292" s="13" t="s">
        <v>33</v>
      </c>
      <c r="AX292" s="13" t="s">
        <v>80</v>
      </c>
      <c r="AY292" s="234" t="s">
        <v>123</v>
      </c>
    </row>
    <row r="293" spans="1:51" s="13" customFormat="1" ht="12">
      <c r="A293" s="13"/>
      <c r="B293" s="223"/>
      <c r="C293" s="224"/>
      <c r="D293" s="225" t="s">
        <v>134</v>
      </c>
      <c r="E293" s="224"/>
      <c r="F293" s="227" t="s">
        <v>455</v>
      </c>
      <c r="G293" s="224"/>
      <c r="H293" s="228">
        <v>232.05</v>
      </c>
      <c r="I293" s="229"/>
      <c r="J293" s="224"/>
      <c r="K293" s="224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134</v>
      </c>
      <c r="AU293" s="234" t="s">
        <v>82</v>
      </c>
      <c r="AV293" s="13" t="s">
        <v>82</v>
      </c>
      <c r="AW293" s="13" t="s">
        <v>4</v>
      </c>
      <c r="AX293" s="13" t="s">
        <v>80</v>
      </c>
      <c r="AY293" s="234" t="s">
        <v>123</v>
      </c>
    </row>
    <row r="294" spans="1:65" s="2" customFormat="1" ht="14.4" customHeight="1">
      <c r="A294" s="39"/>
      <c r="B294" s="40"/>
      <c r="C294" s="256" t="s">
        <v>456</v>
      </c>
      <c r="D294" s="256" t="s">
        <v>275</v>
      </c>
      <c r="E294" s="257" t="s">
        <v>457</v>
      </c>
      <c r="F294" s="258" t="s">
        <v>458</v>
      </c>
      <c r="G294" s="259" t="s">
        <v>195</v>
      </c>
      <c r="H294" s="260">
        <v>194.25</v>
      </c>
      <c r="I294" s="261"/>
      <c r="J294" s="262">
        <f>ROUND(I294*H294,2)</f>
        <v>0</v>
      </c>
      <c r="K294" s="258" t="s">
        <v>129</v>
      </c>
      <c r="L294" s="263"/>
      <c r="M294" s="264" t="s">
        <v>19</v>
      </c>
      <c r="N294" s="265" t="s">
        <v>43</v>
      </c>
      <c r="O294" s="85"/>
      <c r="P294" s="214">
        <f>O294*H294</f>
        <v>0</v>
      </c>
      <c r="Q294" s="214">
        <v>0.0002</v>
      </c>
      <c r="R294" s="214">
        <f>Q294*H294</f>
        <v>0.03885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172</v>
      </c>
      <c r="AT294" s="216" t="s">
        <v>275</v>
      </c>
      <c r="AU294" s="216" t="s">
        <v>82</v>
      </c>
      <c r="AY294" s="18" t="s">
        <v>123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80</v>
      </c>
      <c r="BK294" s="217">
        <f>ROUND(I294*H294,2)</f>
        <v>0</v>
      </c>
      <c r="BL294" s="18" t="s">
        <v>130</v>
      </c>
      <c r="BM294" s="216" t="s">
        <v>459</v>
      </c>
    </row>
    <row r="295" spans="1:51" s="13" customFormat="1" ht="12">
      <c r="A295" s="13"/>
      <c r="B295" s="223"/>
      <c r="C295" s="224"/>
      <c r="D295" s="225" t="s">
        <v>134</v>
      </c>
      <c r="E295" s="226" t="s">
        <v>19</v>
      </c>
      <c r="F295" s="227" t="s">
        <v>460</v>
      </c>
      <c r="G295" s="224"/>
      <c r="H295" s="228">
        <v>185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134</v>
      </c>
      <c r="AU295" s="234" t="s">
        <v>82</v>
      </c>
      <c r="AV295" s="13" t="s">
        <v>82</v>
      </c>
      <c r="AW295" s="13" t="s">
        <v>33</v>
      </c>
      <c r="AX295" s="13" t="s">
        <v>80</v>
      </c>
      <c r="AY295" s="234" t="s">
        <v>123</v>
      </c>
    </row>
    <row r="296" spans="1:51" s="13" customFormat="1" ht="12">
      <c r="A296" s="13"/>
      <c r="B296" s="223"/>
      <c r="C296" s="224"/>
      <c r="D296" s="225" t="s">
        <v>134</v>
      </c>
      <c r="E296" s="224"/>
      <c r="F296" s="227" t="s">
        <v>461</v>
      </c>
      <c r="G296" s="224"/>
      <c r="H296" s="228">
        <v>194.25</v>
      </c>
      <c r="I296" s="229"/>
      <c r="J296" s="224"/>
      <c r="K296" s="224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134</v>
      </c>
      <c r="AU296" s="234" t="s">
        <v>82</v>
      </c>
      <c r="AV296" s="13" t="s">
        <v>82</v>
      </c>
      <c r="AW296" s="13" t="s">
        <v>4</v>
      </c>
      <c r="AX296" s="13" t="s">
        <v>80</v>
      </c>
      <c r="AY296" s="234" t="s">
        <v>123</v>
      </c>
    </row>
    <row r="297" spans="1:65" s="2" customFormat="1" ht="14.4" customHeight="1">
      <c r="A297" s="39"/>
      <c r="B297" s="40"/>
      <c r="C297" s="256" t="s">
        <v>462</v>
      </c>
      <c r="D297" s="256" t="s">
        <v>275</v>
      </c>
      <c r="E297" s="257" t="s">
        <v>463</v>
      </c>
      <c r="F297" s="258" t="s">
        <v>464</v>
      </c>
      <c r="G297" s="259" t="s">
        <v>195</v>
      </c>
      <c r="H297" s="260">
        <v>11.55</v>
      </c>
      <c r="I297" s="261"/>
      <c r="J297" s="262">
        <f>ROUND(I297*H297,2)</f>
        <v>0</v>
      </c>
      <c r="K297" s="258" t="s">
        <v>129</v>
      </c>
      <c r="L297" s="263"/>
      <c r="M297" s="264" t="s">
        <v>19</v>
      </c>
      <c r="N297" s="265" t="s">
        <v>43</v>
      </c>
      <c r="O297" s="85"/>
      <c r="P297" s="214">
        <f>O297*H297</f>
        <v>0</v>
      </c>
      <c r="Q297" s="214">
        <v>0.0005</v>
      </c>
      <c r="R297" s="214">
        <f>Q297*H297</f>
        <v>0.005775000000000001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172</v>
      </c>
      <c r="AT297" s="216" t="s">
        <v>275</v>
      </c>
      <c r="AU297" s="216" t="s">
        <v>82</v>
      </c>
      <c r="AY297" s="18" t="s">
        <v>123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130</v>
      </c>
      <c r="BM297" s="216" t="s">
        <v>465</v>
      </c>
    </row>
    <row r="298" spans="1:51" s="13" customFormat="1" ht="12">
      <c r="A298" s="13"/>
      <c r="B298" s="223"/>
      <c r="C298" s="224"/>
      <c r="D298" s="225" t="s">
        <v>134</v>
      </c>
      <c r="E298" s="226" t="s">
        <v>19</v>
      </c>
      <c r="F298" s="227" t="s">
        <v>192</v>
      </c>
      <c r="G298" s="224"/>
      <c r="H298" s="228">
        <v>11</v>
      </c>
      <c r="I298" s="229"/>
      <c r="J298" s="224"/>
      <c r="K298" s="224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134</v>
      </c>
      <c r="AU298" s="234" t="s">
        <v>82</v>
      </c>
      <c r="AV298" s="13" t="s">
        <v>82</v>
      </c>
      <c r="AW298" s="13" t="s">
        <v>33</v>
      </c>
      <c r="AX298" s="13" t="s">
        <v>80</v>
      </c>
      <c r="AY298" s="234" t="s">
        <v>123</v>
      </c>
    </row>
    <row r="299" spans="1:51" s="13" customFormat="1" ht="12">
      <c r="A299" s="13"/>
      <c r="B299" s="223"/>
      <c r="C299" s="224"/>
      <c r="D299" s="225" t="s">
        <v>134</v>
      </c>
      <c r="E299" s="224"/>
      <c r="F299" s="227" t="s">
        <v>466</v>
      </c>
      <c r="G299" s="224"/>
      <c r="H299" s="228">
        <v>11.55</v>
      </c>
      <c r="I299" s="229"/>
      <c r="J299" s="224"/>
      <c r="K299" s="224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134</v>
      </c>
      <c r="AU299" s="234" t="s">
        <v>82</v>
      </c>
      <c r="AV299" s="13" t="s">
        <v>82</v>
      </c>
      <c r="AW299" s="13" t="s">
        <v>4</v>
      </c>
      <c r="AX299" s="13" t="s">
        <v>80</v>
      </c>
      <c r="AY299" s="234" t="s">
        <v>123</v>
      </c>
    </row>
    <row r="300" spans="1:65" s="2" customFormat="1" ht="14.4" customHeight="1">
      <c r="A300" s="39"/>
      <c r="B300" s="40"/>
      <c r="C300" s="256" t="s">
        <v>467</v>
      </c>
      <c r="D300" s="256" t="s">
        <v>275</v>
      </c>
      <c r="E300" s="257" t="s">
        <v>468</v>
      </c>
      <c r="F300" s="258" t="s">
        <v>469</v>
      </c>
      <c r="G300" s="259" t="s">
        <v>195</v>
      </c>
      <c r="H300" s="260">
        <v>1001.7</v>
      </c>
      <c r="I300" s="261"/>
      <c r="J300" s="262">
        <f>ROUND(I300*H300,2)</f>
        <v>0</v>
      </c>
      <c r="K300" s="258" t="s">
        <v>129</v>
      </c>
      <c r="L300" s="263"/>
      <c r="M300" s="264" t="s">
        <v>19</v>
      </c>
      <c r="N300" s="265" t="s">
        <v>43</v>
      </c>
      <c r="O300" s="85"/>
      <c r="P300" s="214">
        <f>O300*H300</f>
        <v>0</v>
      </c>
      <c r="Q300" s="214">
        <v>0.00012</v>
      </c>
      <c r="R300" s="214">
        <f>Q300*H300</f>
        <v>0.120204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172</v>
      </c>
      <c r="AT300" s="216" t="s">
        <v>275</v>
      </c>
      <c r="AU300" s="216" t="s">
        <v>82</v>
      </c>
      <c r="AY300" s="18" t="s">
        <v>123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80</v>
      </c>
      <c r="BK300" s="217">
        <f>ROUND(I300*H300,2)</f>
        <v>0</v>
      </c>
      <c r="BL300" s="18" t="s">
        <v>130</v>
      </c>
      <c r="BM300" s="216" t="s">
        <v>470</v>
      </c>
    </row>
    <row r="301" spans="1:51" s="13" customFormat="1" ht="12">
      <c r="A301" s="13"/>
      <c r="B301" s="223"/>
      <c r="C301" s="224"/>
      <c r="D301" s="225" t="s">
        <v>134</v>
      </c>
      <c r="E301" s="226" t="s">
        <v>19</v>
      </c>
      <c r="F301" s="227" t="s">
        <v>471</v>
      </c>
      <c r="G301" s="224"/>
      <c r="H301" s="228">
        <v>954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134</v>
      </c>
      <c r="AU301" s="234" t="s">
        <v>82</v>
      </c>
      <c r="AV301" s="13" t="s">
        <v>82</v>
      </c>
      <c r="AW301" s="13" t="s">
        <v>33</v>
      </c>
      <c r="AX301" s="13" t="s">
        <v>80</v>
      </c>
      <c r="AY301" s="234" t="s">
        <v>123</v>
      </c>
    </row>
    <row r="302" spans="1:51" s="13" customFormat="1" ht="12">
      <c r="A302" s="13"/>
      <c r="B302" s="223"/>
      <c r="C302" s="224"/>
      <c r="D302" s="225" t="s">
        <v>134</v>
      </c>
      <c r="E302" s="224"/>
      <c r="F302" s="227" t="s">
        <v>472</v>
      </c>
      <c r="G302" s="224"/>
      <c r="H302" s="228">
        <v>1001.7</v>
      </c>
      <c r="I302" s="229"/>
      <c r="J302" s="224"/>
      <c r="K302" s="224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134</v>
      </c>
      <c r="AU302" s="234" t="s">
        <v>82</v>
      </c>
      <c r="AV302" s="13" t="s">
        <v>82</v>
      </c>
      <c r="AW302" s="13" t="s">
        <v>4</v>
      </c>
      <c r="AX302" s="13" t="s">
        <v>80</v>
      </c>
      <c r="AY302" s="234" t="s">
        <v>123</v>
      </c>
    </row>
    <row r="303" spans="1:65" s="2" customFormat="1" ht="14.4" customHeight="1">
      <c r="A303" s="39"/>
      <c r="B303" s="40"/>
      <c r="C303" s="256" t="s">
        <v>473</v>
      </c>
      <c r="D303" s="256" t="s">
        <v>275</v>
      </c>
      <c r="E303" s="257" t="s">
        <v>474</v>
      </c>
      <c r="F303" s="258" t="s">
        <v>475</v>
      </c>
      <c r="G303" s="259" t="s">
        <v>195</v>
      </c>
      <c r="H303" s="260">
        <v>937.65</v>
      </c>
      <c r="I303" s="261"/>
      <c r="J303" s="262">
        <f>ROUND(I303*H303,2)</f>
        <v>0</v>
      </c>
      <c r="K303" s="258" t="s">
        <v>129</v>
      </c>
      <c r="L303" s="263"/>
      <c r="M303" s="264" t="s">
        <v>19</v>
      </c>
      <c r="N303" s="265" t="s">
        <v>43</v>
      </c>
      <c r="O303" s="85"/>
      <c r="P303" s="214">
        <f>O303*H303</f>
        <v>0</v>
      </c>
      <c r="Q303" s="214">
        <v>4E-05</v>
      </c>
      <c r="R303" s="214">
        <f>Q303*H303</f>
        <v>0.037506000000000005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172</v>
      </c>
      <c r="AT303" s="216" t="s">
        <v>275</v>
      </c>
      <c r="AU303" s="216" t="s">
        <v>82</v>
      </c>
      <c r="AY303" s="18" t="s">
        <v>123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80</v>
      </c>
      <c r="BK303" s="217">
        <f>ROUND(I303*H303,2)</f>
        <v>0</v>
      </c>
      <c r="BL303" s="18" t="s">
        <v>130</v>
      </c>
      <c r="BM303" s="216" t="s">
        <v>476</v>
      </c>
    </row>
    <row r="304" spans="1:51" s="13" customFormat="1" ht="12">
      <c r="A304" s="13"/>
      <c r="B304" s="223"/>
      <c r="C304" s="224"/>
      <c r="D304" s="225" t="s">
        <v>134</v>
      </c>
      <c r="E304" s="226" t="s">
        <v>19</v>
      </c>
      <c r="F304" s="227" t="s">
        <v>477</v>
      </c>
      <c r="G304" s="224"/>
      <c r="H304" s="228">
        <v>893</v>
      </c>
      <c r="I304" s="229"/>
      <c r="J304" s="224"/>
      <c r="K304" s="224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134</v>
      </c>
      <c r="AU304" s="234" t="s">
        <v>82</v>
      </c>
      <c r="AV304" s="13" t="s">
        <v>82</v>
      </c>
      <c r="AW304" s="13" t="s">
        <v>33</v>
      </c>
      <c r="AX304" s="13" t="s">
        <v>80</v>
      </c>
      <c r="AY304" s="234" t="s">
        <v>123</v>
      </c>
    </row>
    <row r="305" spans="1:51" s="13" customFormat="1" ht="12">
      <c r="A305" s="13"/>
      <c r="B305" s="223"/>
      <c r="C305" s="224"/>
      <c r="D305" s="225" t="s">
        <v>134</v>
      </c>
      <c r="E305" s="224"/>
      <c r="F305" s="227" t="s">
        <v>478</v>
      </c>
      <c r="G305" s="224"/>
      <c r="H305" s="228">
        <v>937.65</v>
      </c>
      <c r="I305" s="229"/>
      <c r="J305" s="224"/>
      <c r="K305" s="224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134</v>
      </c>
      <c r="AU305" s="234" t="s">
        <v>82</v>
      </c>
      <c r="AV305" s="13" t="s">
        <v>82</v>
      </c>
      <c r="AW305" s="13" t="s">
        <v>4</v>
      </c>
      <c r="AX305" s="13" t="s">
        <v>80</v>
      </c>
      <c r="AY305" s="234" t="s">
        <v>123</v>
      </c>
    </row>
    <row r="306" spans="1:65" s="2" customFormat="1" ht="19.8" customHeight="1">
      <c r="A306" s="39"/>
      <c r="B306" s="40"/>
      <c r="C306" s="205" t="s">
        <v>479</v>
      </c>
      <c r="D306" s="205" t="s">
        <v>125</v>
      </c>
      <c r="E306" s="206" t="s">
        <v>480</v>
      </c>
      <c r="F306" s="207" t="s">
        <v>481</v>
      </c>
      <c r="G306" s="208" t="s">
        <v>128</v>
      </c>
      <c r="H306" s="209">
        <v>146.07</v>
      </c>
      <c r="I306" s="210"/>
      <c r="J306" s="211">
        <f>ROUND(I306*H306,2)</f>
        <v>0</v>
      </c>
      <c r="K306" s="207" t="s">
        <v>129</v>
      </c>
      <c r="L306" s="45"/>
      <c r="M306" s="212" t="s">
        <v>19</v>
      </c>
      <c r="N306" s="213" t="s">
        <v>43</v>
      </c>
      <c r="O306" s="85"/>
      <c r="P306" s="214">
        <f>O306*H306</f>
        <v>0</v>
      </c>
      <c r="Q306" s="214">
        <v>0.02363</v>
      </c>
      <c r="R306" s="214">
        <f>Q306*H306</f>
        <v>3.4516341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130</v>
      </c>
      <c r="AT306" s="216" t="s">
        <v>125</v>
      </c>
      <c r="AU306" s="216" t="s">
        <v>82</v>
      </c>
      <c r="AY306" s="18" t="s">
        <v>123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80</v>
      </c>
      <c r="BK306" s="217">
        <f>ROUND(I306*H306,2)</f>
        <v>0</v>
      </c>
      <c r="BL306" s="18" t="s">
        <v>130</v>
      </c>
      <c r="BM306" s="216" t="s">
        <v>482</v>
      </c>
    </row>
    <row r="307" spans="1:47" s="2" customFormat="1" ht="12">
      <c r="A307" s="39"/>
      <c r="B307" s="40"/>
      <c r="C307" s="41"/>
      <c r="D307" s="218" t="s">
        <v>132</v>
      </c>
      <c r="E307" s="41"/>
      <c r="F307" s="219" t="s">
        <v>483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132</v>
      </c>
      <c r="AU307" s="18" t="s">
        <v>82</v>
      </c>
    </row>
    <row r="308" spans="1:51" s="13" customFormat="1" ht="12">
      <c r="A308" s="13"/>
      <c r="B308" s="223"/>
      <c r="C308" s="224"/>
      <c r="D308" s="225" t="s">
        <v>134</v>
      </c>
      <c r="E308" s="226" t="s">
        <v>19</v>
      </c>
      <c r="F308" s="227" t="s">
        <v>484</v>
      </c>
      <c r="G308" s="224"/>
      <c r="H308" s="228">
        <v>13.8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134</v>
      </c>
      <c r="AU308" s="234" t="s">
        <v>82</v>
      </c>
      <c r="AV308" s="13" t="s">
        <v>82</v>
      </c>
      <c r="AW308" s="13" t="s">
        <v>33</v>
      </c>
      <c r="AX308" s="13" t="s">
        <v>72</v>
      </c>
      <c r="AY308" s="234" t="s">
        <v>123</v>
      </c>
    </row>
    <row r="309" spans="1:51" s="13" customFormat="1" ht="12">
      <c r="A309" s="13"/>
      <c r="B309" s="223"/>
      <c r="C309" s="224"/>
      <c r="D309" s="225" t="s">
        <v>134</v>
      </c>
      <c r="E309" s="226" t="s">
        <v>19</v>
      </c>
      <c r="F309" s="227" t="s">
        <v>485</v>
      </c>
      <c r="G309" s="224"/>
      <c r="H309" s="228">
        <v>60.3</v>
      </c>
      <c r="I309" s="229"/>
      <c r="J309" s="224"/>
      <c r="K309" s="224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134</v>
      </c>
      <c r="AU309" s="234" t="s">
        <v>82</v>
      </c>
      <c r="AV309" s="13" t="s">
        <v>82</v>
      </c>
      <c r="AW309" s="13" t="s">
        <v>33</v>
      </c>
      <c r="AX309" s="13" t="s">
        <v>72</v>
      </c>
      <c r="AY309" s="234" t="s">
        <v>123</v>
      </c>
    </row>
    <row r="310" spans="1:51" s="13" customFormat="1" ht="12">
      <c r="A310" s="13"/>
      <c r="B310" s="223"/>
      <c r="C310" s="224"/>
      <c r="D310" s="225" t="s">
        <v>134</v>
      </c>
      <c r="E310" s="226" t="s">
        <v>19</v>
      </c>
      <c r="F310" s="227" t="s">
        <v>486</v>
      </c>
      <c r="G310" s="224"/>
      <c r="H310" s="228">
        <v>46.65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134</v>
      </c>
      <c r="AU310" s="234" t="s">
        <v>82</v>
      </c>
      <c r="AV310" s="13" t="s">
        <v>82</v>
      </c>
      <c r="AW310" s="13" t="s">
        <v>33</v>
      </c>
      <c r="AX310" s="13" t="s">
        <v>72</v>
      </c>
      <c r="AY310" s="234" t="s">
        <v>123</v>
      </c>
    </row>
    <row r="311" spans="1:51" s="13" customFormat="1" ht="12">
      <c r="A311" s="13"/>
      <c r="B311" s="223"/>
      <c r="C311" s="224"/>
      <c r="D311" s="225" t="s">
        <v>134</v>
      </c>
      <c r="E311" s="226" t="s">
        <v>19</v>
      </c>
      <c r="F311" s="227" t="s">
        <v>487</v>
      </c>
      <c r="G311" s="224"/>
      <c r="H311" s="228">
        <v>25.32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134</v>
      </c>
      <c r="AU311" s="234" t="s">
        <v>82</v>
      </c>
      <c r="AV311" s="13" t="s">
        <v>82</v>
      </c>
      <c r="AW311" s="13" t="s">
        <v>33</v>
      </c>
      <c r="AX311" s="13" t="s">
        <v>72</v>
      </c>
      <c r="AY311" s="234" t="s">
        <v>123</v>
      </c>
    </row>
    <row r="312" spans="1:51" s="14" customFormat="1" ht="12">
      <c r="A312" s="14"/>
      <c r="B312" s="235"/>
      <c r="C312" s="236"/>
      <c r="D312" s="225" t="s">
        <v>134</v>
      </c>
      <c r="E312" s="237" t="s">
        <v>19</v>
      </c>
      <c r="F312" s="238" t="s">
        <v>142</v>
      </c>
      <c r="G312" s="236"/>
      <c r="H312" s="239">
        <v>146.07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134</v>
      </c>
      <c r="AU312" s="245" t="s">
        <v>82</v>
      </c>
      <c r="AV312" s="14" t="s">
        <v>130</v>
      </c>
      <c r="AW312" s="14" t="s">
        <v>33</v>
      </c>
      <c r="AX312" s="14" t="s">
        <v>80</v>
      </c>
      <c r="AY312" s="245" t="s">
        <v>123</v>
      </c>
    </row>
    <row r="313" spans="1:65" s="2" customFormat="1" ht="14.4" customHeight="1">
      <c r="A313" s="39"/>
      <c r="B313" s="40"/>
      <c r="C313" s="205" t="s">
        <v>488</v>
      </c>
      <c r="D313" s="205" t="s">
        <v>125</v>
      </c>
      <c r="E313" s="206" t="s">
        <v>489</v>
      </c>
      <c r="F313" s="207" t="s">
        <v>490</v>
      </c>
      <c r="G313" s="208" t="s">
        <v>128</v>
      </c>
      <c r="H313" s="209">
        <v>115.32</v>
      </c>
      <c r="I313" s="210"/>
      <c r="J313" s="211">
        <f>ROUND(I313*H313,2)</f>
        <v>0</v>
      </c>
      <c r="K313" s="207" t="s">
        <v>129</v>
      </c>
      <c r="L313" s="45"/>
      <c r="M313" s="212" t="s">
        <v>19</v>
      </c>
      <c r="N313" s="213" t="s">
        <v>43</v>
      </c>
      <c r="O313" s="85"/>
      <c r="P313" s="214">
        <f>O313*H313</f>
        <v>0</v>
      </c>
      <c r="Q313" s="214">
        <v>0.00273</v>
      </c>
      <c r="R313" s="214">
        <f>Q313*H313</f>
        <v>0.3148236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130</v>
      </c>
      <c r="AT313" s="216" t="s">
        <v>125</v>
      </c>
      <c r="AU313" s="216" t="s">
        <v>82</v>
      </c>
      <c r="AY313" s="18" t="s">
        <v>123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80</v>
      </c>
      <c r="BK313" s="217">
        <f>ROUND(I313*H313,2)</f>
        <v>0</v>
      </c>
      <c r="BL313" s="18" t="s">
        <v>130</v>
      </c>
      <c r="BM313" s="216" t="s">
        <v>491</v>
      </c>
    </row>
    <row r="314" spans="1:47" s="2" customFormat="1" ht="12">
      <c r="A314" s="39"/>
      <c r="B314" s="40"/>
      <c r="C314" s="41"/>
      <c r="D314" s="218" t="s">
        <v>132</v>
      </c>
      <c r="E314" s="41"/>
      <c r="F314" s="219" t="s">
        <v>492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132</v>
      </c>
      <c r="AU314" s="18" t="s">
        <v>82</v>
      </c>
    </row>
    <row r="315" spans="1:51" s="13" customFormat="1" ht="12">
      <c r="A315" s="13"/>
      <c r="B315" s="223"/>
      <c r="C315" s="224"/>
      <c r="D315" s="225" t="s">
        <v>134</v>
      </c>
      <c r="E315" s="226" t="s">
        <v>19</v>
      </c>
      <c r="F315" s="227" t="s">
        <v>493</v>
      </c>
      <c r="G315" s="224"/>
      <c r="H315" s="228">
        <v>7.53</v>
      </c>
      <c r="I315" s="229"/>
      <c r="J315" s="224"/>
      <c r="K315" s="224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134</v>
      </c>
      <c r="AU315" s="234" t="s">
        <v>82</v>
      </c>
      <c r="AV315" s="13" t="s">
        <v>82</v>
      </c>
      <c r="AW315" s="13" t="s">
        <v>33</v>
      </c>
      <c r="AX315" s="13" t="s">
        <v>72</v>
      </c>
      <c r="AY315" s="234" t="s">
        <v>123</v>
      </c>
    </row>
    <row r="316" spans="1:51" s="13" customFormat="1" ht="12">
      <c r="A316" s="13"/>
      <c r="B316" s="223"/>
      <c r="C316" s="224"/>
      <c r="D316" s="225" t="s">
        <v>134</v>
      </c>
      <c r="E316" s="226" t="s">
        <v>19</v>
      </c>
      <c r="F316" s="227" t="s">
        <v>494</v>
      </c>
      <c r="G316" s="224"/>
      <c r="H316" s="228">
        <v>28.6</v>
      </c>
      <c r="I316" s="229"/>
      <c r="J316" s="224"/>
      <c r="K316" s="224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134</v>
      </c>
      <c r="AU316" s="234" t="s">
        <v>82</v>
      </c>
      <c r="AV316" s="13" t="s">
        <v>82</v>
      </c>
      <c r="AW316" s="13" t="s">
        <v>33</v>
      </c>
      <c r="AX316" s="13" t="s">
        <v>72</v>
      </c>
      <c r="AY316" s="234" t="s">
        <v>123</v>
      </c>
    </row>
    <row r="317" spans="1:51" s="13" customFormat="1" ht="12">
      <c r="A317" s="13"/>
      <c r="B317" s="223"/>
      <c r="C317" s="224"/>
      <c r="D317" s="225" t="s">
        <v>134</v>
      </c>
      <c r="E317" s="226" t="s">
        <v>19</v>
      </c>
      <c r="F317" s="227" t="s">
        <v>495</v>
      </c>
      <c r="G317" s="224"/>
      <c r="H317" s="228">
        <v>36.29</v>
      </c>
      <c r="I317" s="229"/>
      <c r="J317" s="224"/>
      <c r="K317" s="224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134</v>
      </c>
      <c r="AU317" s="234" t="s">
        <v>82</v>
      </c>
      <c r="AV317" s="13" t="s">
        <v>82</v>
      </c>
      <c r="AW317" s="13" t="s">
        <v>33</v>
      </c>
      <c r="AX317" s="13" t="s">
        <v>72</v>
      </c>
      <c r="AY317" s="234" t="s">
        <v>123</v>
      </c>
    </row>
    <row r="318" spans="1:51" s="13" customFormat="1" ht="12">
      <c r="A318" s="13"/>
      <c r="B318" s="223"/>
      <c r="C318" s="224"/>
      <c r="D318" s="225" t="s">
        <v>134</v>
      </c>
      <c r="E318" s="226" t="s">
        <v>19</v>
      </c>
      <c r="F318" s="227" t="s">
        <v>496</v>
      </c>
      <c r="G318" s="224"/>
      <c r="H318" s="228">
        <v>42.9</v>
      </c>
      <c r="I318" s="229"/>
      <c r="J318" s="224"/>
      <c r="K318" s="224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134</v>
      </c>
      <c r="AU318" s="234" t="s">
        <v>82</v>
      </c>
      <c r="AV318" s="13" t="s">
        <v>82</v>
      </c>
      <c r="AW318" s="13" t="s">
        <v>33</v>
      </c>
      <c r="AX318" s="13" t="s">
        <v>72</v>
      </c>
      <c r="AY318" s="234" t="s">
        <v>123</v>
      </c>
    </row>
    <row r="319" spans="1:51" s="14" customFormat="1" ht="12">
      <c r="A319" s="14"/>
      <c r="B319" s="235"/>
      <c r="C319" s="236"/>
      <c r="D319" s="225" t="s">
        <v>134</v>
      </c>
      <c r="E319" s="237" t="s">
        <v>19</v>
      </c>
      <c r="F319" s="238" t="s">
        <v>142</v>
      </c>
      <c r="G319" s="236"/>
      <c r="H319" s="239">
        <v>115.32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134</v>
      </c>
      <c r="AU319" s="245" t="s">
        <v>82</v>
      </c>
      <c r="AV319" s="14" t="s">
        <v>130</v>
      </c>
      <c r="AW319" s="14" t="s">
        <v>33</v>
      </c>
      <c r="AX319" s="14" t="s">
        <v>80</v>
      </c>
      <c r="AY319" s="245" t="s">
        <v>123</v>
      </c>
    </row>
    <row r="320" spans="1:65" s="2" customFormat="1" ht="22.2" customHeight="1">
      <c r="A320" s="39"/>
      <c r="B320" s="40"/>
      <c r="C320" s="205" t="s">
        <v>497</v>
      </c>
      <c r="D320" s="205" t="s">
        <v>125</v>
      </c>
      <c r="E320" s="206" t="s">
        <v>498</v>
      </c>
      <c r="F320" s="207" t="s">
        <v>499</v>
      </c>
      <c r="G320" s="208" t="s">
        <v>128</v>
      </c>
      <c r="H320" s="209">
        <v>146.07</v>
      </c>
      <c r="I320" s="210"/>
      <c r="J320" s="211">
        <f>ROUND(I320*H320,2)</f>
        <v>0</v>
      </c>
      <c r="K320" s="207" t="s">
        <v>129</v>
      </c>
      <c r="L320" s="45"/>
      <c r="M320" s="212" t="s">
        <v>19</v>
      </c>
      <c r="N320" s="213" t="s">
        <v>43</v>
      </c>
      <c r="O320" s="85"/>
      <c r="P320" s="214">
        <f>O320*H320</f>
        <v>0</v>
      </c>
      <c r="Q320" s="214">
        <v>0.0079</v>
      </c>
      <c r="R320" s="214">
        <f>Q320*H320</f>
        <v>1.153953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130</v>
      </c>
      <c r="AT320" s="216" t="s">
        <v>125</v>
      </c>
      <c r="AU320" s="216" t="s">
        <v>82</v>
      </c>
      <c r="AY320" s="18" t="s">
        <v>123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80</v>
      </c>
      <c r="BK320" s="217">
        <f>ROUND(I320*H320,2)</f>
        <v>0</v>
      </c>
      <c r="BL320" s="18" t="s">
        <v>130</v>
      </c>
      <c r="BM320" s="216" t="s">
        <v>500</v>
      </c>
    </row>
    <row r="321" spans="1:47" s="2" customFormat="1" ht="12">
      <c r="A321" s="39"/>
      <c r="B321" s="40"/>
      <c r="C321" s="41"/>
      <c r="D321" s="218" t="s">
        <v>132</v>
      </c>
      <c r="E321" s="41"/>
      <c r="F321" s="219" t="s">
        <v>501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132</v>
      </c>
      <c r="AU321" s="18" t="s">
        <v>82</v>
      </c>
    </row>
    <row r="322" spans="1:51" s="15" customFormat="1" ht="12">
      <c r="A322" s="15"/>
      <c r="B322" s="246"/>
      <c r="C322" s="247"/>
      <c r="D322" s="225" t="s">
        <v>134</v>
      </c>
      <c r="E322" s="248" t="s">
        <v>19</v>
      </c>
      <c r="F322" s="249" t="s">
        <v>502</v>
      </c>
      <c r="G322" s="247"/>
      <c r="H322" s="248" t="s">
        <v>19</v>
      </c>
      <c r="I322" s="250"/>
      <c r="J322" s="247"/>
      <c r="K322" s="247"/>
      <c r="L322" s="251"/>
      <c r="M322" s="252"/>
      <c r="N322" s="253"/>
      <c r="O322" s="253"/>
      <c r="P322" s="253"/>
      <c r="Q322" s="253"/>
      <c r="R322" s="253"/>
      <c r="S322" s="253"/>
      <c r="T322" s="254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5" t="s">
        <v>134</v>
      </c>
      <c r="AU322" s="255" t="s">
        <v>82</v>
      </c>
      <c r="AV322" s="15" t="s">
        <v>80</v>
      </c>
      <c r="AW322" s="15" t="s">
        <v>33</v>
      </c>
      <c r="AX322" s="15" t="s">
        <v>72</v>
      </c>
      <c r="AY322" s="255" t="s">
        <v>123</v>
      </c>
    </row>
    <row r="323" spans="1:51" s="13" customFormat="1" ht="12">
      <c r="A323" s="13"/>
      <c r="B323" s="223"/>
      <c r="C323" s="224"/>
      <c r="D323" s="225" t="s">
        <v>134</v>
      </c>
      <c r="E323" s="226" t="s">
        <v>19</v>
      </c>
      <c r="F323" s="227" t="s">
        <v>484</v>
      </c>
      <c r="G323" s="224"/>
      <c r="H323" s="228">
        <v>13.8</v>
      </c>
      <c r="I323" s="229"/>
      <c r="J323" s="224"/>
      <c r="K323" s="224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134</v>
      </c>
      <c r="AU323" s="234" t="s">
        <v>82</v>
      </c>
      <c r="AV323" s="13" t="s">
        <v>82</v>
      </c>
      <c r="AW323" s="13" t="s">
        <v>33</v>
      </c>
      <c r="AX323" s="13" t="s">
        <v>72</v>
      </c>
      <c r="AY323" s="234" t="s">
        <v>123</v>
      </c>
    </row>
    <row r="324" spans="1:51" s="13" customFormat="1" ht="12">
      <c r="A324" s="13"/>
      <c r="B324" s="223"/>
      <c r="C324" s="224"/>
      <c r="D324" s="225" t="s">
        <v>134</v>
      </c>
      <c r="E324" s="226" t="s">
        <v>19</v>
      </c>
      <c r="F324" s="227" t="s">
        <v>485</v>
      </c>
      <c r="G324" s="224"/>
      <c r="H324" s="228">
        <v>60.3</v>
      </c>
      <c r="I324" s="229"/>
      <c r="J324" s="224"/>
      <c r="K324" s="224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134</v>
      </c>
      <c r="AU324" s="234" t="s">
        <v>82</v>
      </c>
      <c r="AV324" s="13" t="s">
        <v>82</v>
      </c>
      <c r="AW324" s="13" t="s">
        <v>33</v>
      </c>
      <c r="AX324" s="13" t="s">
        <v>72</v>
      </c>
      <c r="AY324" s="234" t="s">
        <v>123</v>
      </c>
    </row>
    <row r="325" spans="1:51" s="13" customFormat="1" ht="12">
      <c r="A325" s="13"/>
      <c r="B325" s="223"/>
      <c r="C325" s="224"/>
      <c r="D325" s="225" t="s">
        <v>134</v>
      </c>
      <c r="E325" s="226" t="s">
        <v>19</v>
      </c>
      <c r="F325" s="227" t="s">
        <v>486</v>
      </c>
      <c r="G325" s="224"/>
      <c r="H325" s="228">
        <v>46.65</v>
      </c>
      <c r="I325" s="229"/>
      <c r="J325" s="224"/>
      <c r="K325" s="224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134</v>
      </c>
      <c r="AU325" s="234" t="s">
        <v>82</v>
      </c>
      <c r="AV325" s="13" t="s">
        <v>82</v>
      </c>
      <c r="AW325" s="13" t="s">
        <v>33</v>
      </c>
      <c r="AX325" s="13" t="s">
        <v>72</v>
      </c>
      <c r="AY325" s="234" t="s">
        <v>123</v>
      </c>
    </row>
    <row r="326" spans="1:51" s="13" customFormat="1" ht="12">
      <c r="A326" s="13"/>
      <c r="B326" s="223"/>
      <c r="C326" s="224"/>
      <c r="D326" s="225" t="s">
        <v>134</v>
      </c>
      <c r="E326" s="226" t="s">
        <v>19</v>
      </c>
      <c r="F326" s="227" t="s">
        <v>487</v>
      </c>
      <c r="G326" s="224"/>
      <c r="H326" s="228">
        <v>25.32</v>
      </c>
      <c r="I326" s="229"/>
      <c r="J326" s="224"/>
      <c r="K326" s="224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134</v>
      </c>
      <c r="AU326" s="234" t="s">
        <v>82</v>
      </c>
      <c r="AV326" s="13" t="s">
        <v>82</v>
      </c>
      <c r="AW326" s="13" t="s">
        <v>33</v>
      </c>
      <c r="AX326" s="13" t="s">
        <v>72</v>
      </c>
      <c r="AY326" s="234" t="s">
        <v>123</v>
      </c>
    </row>
    <row r="327" spans="1:51" s="14" customFormat="1" ht="12">
      <c r="A327" s="14"/>
      <c r="B327" s="235"/>
      <c r="C327" s="236"/>
      <c r="D327" s="225" t="s">
        <v>134</v>
      </c>
      <c r="E327" s="237" t="s">
        <v>19</v>
      </c>
      <c r="F327" s="238" t="s">
        <v>142</v>
      </c>
      <c r="G327" s="236"/>
      <c r="H327" s="239">
        <v>146.07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134</v>
      </c>
      <c r="AU327" s="245" t="s">
        <v>82</v>
      </c>
      <c r="AV327" s="14" t="s">
        <v>130</v>
      </c>
      <c r="AW327" s="14" t="s">
        <v>33</v>
      </c>
      <c r="AX327" s="14" t="s">
        <v>80</v>
      </c>
      <c r="AY327" s="245" t="s">
        <v>123</v>
      </c>
    </row>
    <row r="328" spans="1:65" s="2" customFormat="1" ht="14.4" customHeight="1">
      <c r="A328" s="39"/>
      <c r="B328" s="40"/>
      <c r="C328" s="205" t="s">
        <v>503</v>
      </c>
      <c r="D328" s="205" t="s">
        <v>125</v>
      </c>
      <c r="E328" s="206" t="s">
        <v>504</v>
      </c>
      <c r="F328" s="207" t="s">
        <v>505</v>
      </c>
      <c r="G328" s="208" t="s">
        <v>128</v>
      </c>
      <c r="H328" s="209">
        <v>51.19</v>
      </c>
      <c r="I328" s="210"/>
      <c r="J328" s="211">
        <f>ROUND(I328*H328,2)</f>
        <v>0</v>
      </c>
      <c r="K328" s="207" t="s">
        <v>129</v>
      </c>
      <c r="L328" s="45"/>
      <c r="M328" s="212" t="s">
        <v>19</v>
      </c>
      <c r="N328" s="213" t="s">
        <v>43</v>
      </c>
      <c r="O328" s="85"/>
      <c r="P328" s="214">
        <f>O328*H328</f>
        <v>0</v>
      </c>
      <c r="Q328" s="214">
        <v>0.0057</v>
      </c>
      <c r="R328" s="214">
        <f>Q328*H328</f>
        <v>0.291783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130</v>
      </c>
      <c r="AT328" s="216" t="s">
        <v>125</v>
      </c>
      <c r="AU328" s="216" t="s">
        <v>82</v>
      </c>
      <c r="AY328" s="18" t="s">
        <v>123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80</v>
      </c>
      <c r="BK328" s="217">
        <f>ROUND(I328*H328,2)</f>
        <v>0</v>
      </c>
      <c r="BL328" s="18" t="s">
        <v>130</v>
      </c>
      <c r="BM328" s="216" t="s">
        <v>506</v>
      </c>
    </row>
    <row r="329" spans="1:47" s="2" customFormat="1" ht="12">
      <c r="A329" s="39"/>
      <c r="B329" s="40"/>
      <c r="C329" s="41"/>
      <c r="D329" s="218" t="s">
        <v>132</v>
      </c>
      <c r="E329" s="41"/>
      <c r="F329" s="219" t="s">
        <v>507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132</v>
      </c>
      <c r="AU329" s="18" t="s">
        <v>82</v>
      </c>
    </row>
    <row r="330" spans="1:51" s="13" customFormat="1" ht="12">
      <c r="A330" s="13"/>
      <c r="B330" s="223"/>
      <c r="C330" s="224"/>
      <c r="D330" s="225" t="s">
        <v>134</v>
      </c>
      <c r="E330" s="226" t="s">
        <v>19</v>
      </c>
      <c r="F330" s="227" t="s">
        <v>263</v>
      </c>
      <c r="G330" s="224"/>
      <c r="H330" s="228">
        <v>7.2</v>
      </c>
      <c r="I330" s="229"/>
      <c r="J330" s="224"/>
      <c r="K330" s="224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134</v>
      </c>
      <c r="AU330" s="234" t="s">
        <v>82</v>
      </c>
      <c r="AV330" s="13" t="s">
        <v>82</v>
      </c>
      <c r="AW330" s="13" t="s">
        <v>33</v>
      </c>
      <c r="AX330" s="13" t="s">
        <v>72</v>
      </c>
      <c r="AY330" s="234" t="s">
        <v>123</v>
      </c>
    </row>
    <row r="331" spans="1:51" s="13" customFormat="1" ht="12">
      <c r="A331" s="13"/>
      <c r="B331" s="223"/>
      <c r="C331" s="224"/>
      <c r="D331" s="225" t="s">
        <v>134</v>
      </c>
      <c r="E331" s="226" t="s">
        <v>19</v>
      </c>
      <c r="F331" s="227" t="s">
        <v>264</v>
      </c>
      <c r="G331" s="224"/>
      <c r="H331" s="228">
        <v>5.96</v>
      </c>
      <c r="I331" s="229"/>
      <c r="J331" s="224"/>
      <c r="K331" s="224"/>
      <c r="L331" s="230"/>
      <c r="M331" s="231"/>
      <c r="N331" s="232"/>
      <c r="O331" s="232"/>
      <c r="P331" s="232"/>
      <c r="Q331" s="232"/>
      <c r="R331" s="232"/>
      <c r="S331" s="232"/>
      <c r="T331" s="23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4" t="s">
        <v>134</v>
      </c>
      <c r="AU331" s="234" t="s">
        <v>82</v>
      </c>
      <c r="AV331" s="13" t="s">
        <v>82</v>
      </c>
      <c r="AW331" s="13" t="s">
        <v>33</v>
      </c>
      <c r="AX331" s="13" t="s">
        <v>72</v>
      </c>
      <c r="AY331" s="234" t="s">
        <v>123</v>
      </c>
    </row>
    <row r="332" spans="1:51" s="13" customFormat="1" ht="12">
      <c r="A332" s="13"/>
      <c r="B332" s="223"/>
      <c r="C332" s="224"/>
      <c r="D332" s="225" t="s">
        <v>134</v>
      </c>
      <c r="E332" s="226" t="s">
        <v>19</v>
      </c>
      <c r="F332" s="227" t="s">
        <v>265</v>
      </c>
      <c r="G332" s="224"/>
      <c r="H332" s="228">
        <v>23.03</v>
      </c>
      <c r="I332" s="229"/>
      <c r="J332" s="224"/>
      <c r="K332" s="224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134</v>
      </c>
      <c r="AU332" s="234" t="s">
        <v>82</v>
      </c>
      <c r="AV332" s="13" t="s">
        <v>82</v>
      </c>
      <c r="AW332" s="13" t="s">
        <v>33</v>
      </c>
      <c r="AX332" s="13" t="s">
        <v>72</v>
      </c>
      <c r="AY332" s="234" t="s">
        <v>123</v>
      </c>
    </row>
    <row r="333" spans="1:51" s="13" customFormat="1" ht="12">
      <c r="A333" s="13"/>
      <c r="B333" s="223"/>
      <c r="C333" s="224"/>
      <c r="D333" s="225" t="s">
        <v>134</v>
      </c>
      <c r="E333" s="226" t="s">
        <v>19</v>
      </c>
      <c r="F333" s="227" t="s">
        <v>266</v>
      </c>
      <c r="G333" s="224"/>
      <c r="H333" s="228">
        <v>15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134</v>
      </c>
      <c r="AU333" s="234" t="s">
        <v>82</v>
      </c>
      <c r="AV333" s="13" t="s">
        <v>82</v>
      </c>
      <c r="AW333" s="13" t="s">
        <v>33</v>
      </c>
      <c r="AX333" s="13" t="s">
        <v>72</v>
      </c>
      <c r="AY333" s="234" t="s">
        <v>123</v>
      </c>
    </row>
    <row r="334" spans="1:51" s="14" customFormat="1" ht="12">
      <c r="A334" s="14"/>
      <c r="B334" s="235"/>
      <c r="C334" s="236"/>
      <c r="D334" s="225" t="s">
        <v>134</v>
      </c>
      <c r="E334" s="237" t="s">
        <v>19</v>
      </c>
      <c r="F334" s="238" t="s">
        <v>142</v>
      </c>
      <c r="G334" s="236"/>
      <c r="H334" s="239">
        <v>51.19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134</v>
      </c>
      <c r="AU334" s="245" t="s">
        <v>82</v>
      </c>
      <c r="AV334" s="14" t="s">
        <v>130</v>
      </c>
      <c r="AW334" s="14" t="s">
        <v>33</v>
      </c>
      <c r="AX334" s="14" t="s">
        <v>80</v>
      </c>
      <c r="AY334" s="245" t="s">
        <v>123</v>
      </c>
    </row>
    <row r="335" spans="1:65" s="2" customFormat="1" ht="19.8" customHeight="1">
      <c r="A335" s="39"/>
      <c r="B335" s="40"/>
      <c r="C335" s="205" t="s">
        <v>508</v>
      </c>
      <c r="D335" s="205" t="s">
        <v>125</v>
      </c>
      <c r="E335" s="206" t="s">
        <v>509</v>
      </c>
      <c r="F335" s="207" t="s">
        <v>510</v>
      </c>
      <c r="G335" s="208" t="s">
        <v>128</v>
      </c>
      <c r="H335" s="209">
        <v>1675.18</v>
      </c>
      <c r="I335" s="210"/>
      <c r="J335" s="211">
        <f>ROUND(I335*H335,2)</f>
        <v>0</v>
      </c>
      <c r="K335" s="207" t="s">
        <v>129</v>
      </c>
      <c r="L335" s="45"/>
      <c r="M335" s="212" t="s">
        <v>19</v>
      </c>
      <c r="N335" s="213" t="s">
        <v>43</v>
      </c>
      <c r="O335" s="85"/>
      <c r="P335" s="214">
        <f>O335*H335</f>
        <v>0</v>
      </c>
      <c r="Q335" s="214">
        <v>0.0033</v>
      </c>
      <c r="R335" s="214">
        <f>Q335*H335</f>
        <v>5.528094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130</v>
      </c>
      <c r="AT335" s="216" t="s">
        <v>125</v>
      </c>
      <c r="AU335" s="216" t="s">
        <v>82</v>
      </c>
      <c r="AY335" s="18" t="s">
        <v>123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80</v>
      </c>
      <c r="BK335" s="217">
        <f>ROUND(I335*H335,2)</f>
        <v>0</v>
      </c>
      <c r="BL335" s="18" t="s">
        <v>130</v>
      </c>
      <c r="BM335" s="216" t="s">
        <v>511</v>
      </c>
    </row>
    <row r="336" spans="1:47" s="2" customFormat="1" ht="12">
      <c r="A336" s="39"/>
      <c r="B336" s="40"/>
      <c r="C336" s="41"/>
      <c r="D336" s="218" t="s">
        <v>132</v>
      </c>
      <c r="E336" s="41"/>
      <c r="F336" s="219" t="s">
        <v>512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132</v>
      </c>
      <c r="AU336" s="18" t="s">
        <v>82</v>
      </c>
    </row>
    <row r="337" spans="1:51" s="13" customFormat="1" ht="12">
      <c r="A337" s="13"/>
      <c r="B337" s="223"/>
      <c r="C337" s="224"/>
      <c r="D337" s="225" t="s">
        <v>134</v>
      </c>
      <c r="E337" s="226" t="s">
        <v>19</v>
      </c>
      <c r="F337" s="227" t="s">
        <v>250</v>
      </c>
      <c r="G337" s="224"/>
      <c r="H337" s="228">
        <v>20.1</v>
      </c>
      <c r="I337" s="229"/>
      <c r="J337" s="224"/>
      <c r="K337" s="224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134</v>
      </c>
      <c r="AU337" s="234" t="s">
        <v>82</v>
      </c>
      <c r="AV337" s="13" t="s">
        <v>82</v>
      </c>
      <c r="AW337" s="13" t="s">
        <v>33</v>
      </c>
      <c r="AX337" s="13" t="s">
        <v>72</v>
      </c>
      <c r="AY337" s="234" t="s">
        <v>123</v>
      </c>
    </row>
    <row r="338" spans="1:51" s="13" customFormat="1" ht="12">
      <c r="A338" s="13"/>
      <c r="B338" s="223"/>
      <c r="C338" s="224"/>
      <c r="D338" s="225" t="s">
        <v>134</v>
      </c>
      <c r="E338" s="226" t="s">
        <v>19</v>
      </c>
      <c r="F338" s="227" t="s">
        <v>251</v>
      </c>
      <c r="G338" s="224"/>
      <c r="H338" s="228">
        <v>162.36</v>
      </c>
      <c r="I338" s="229"/>
      <c r="J338" s="224"/>
      <c r="K338" s="224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134</v>
      </c>
      <c r="AU338" s="234" t="s">
        <v>82</v>
      </c>
      <c r="AV338" s="13" t="s">
        <v>82</v>
      </c>
      <c r="AW338" s="13" t="s">
        <v>33</v>
      </c>
      <c r="AX338" s="13" t="s">
        <v>72</v>
      </c>
      <c r="AY338" s="234" t="s">
        <v>123</v>
      </c>
    </row>
    <row r="339" spans="1:51" s="13" customFormat="1" ht="12">
      <c r="A339" s="13"/>
      <c r="B339" s="223"/>
      <c r="C339" s="224"/>
      <c r="D339" s="225" t="s">
        <v>134</v>
      </c>
      <c r="E339" s="226" t="s">
        <v>19</v>
      </c>
      <c r="F339" s="227" t="s">
        <v>252</v>
      </c>
      <c r="G339" s="224"/>
      <c r="H339" s="228">
        <v>210.37</v>
      </c>
      <c r="I339" s="229"/>
      <c r="J339" s="224"/>
      <c r="K339" s="224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134</v>
      </c>
      <c r="AU339" s="234" t="s">
        <v>82</v>
      </c>
      <c r="AV339" s="13" t="s">
        <v>82</v>
      </c>
      <c r="AW339" s="13" t="s">
        <v>33</v>
      </c>
      <c r="AX339" s="13" t="s">
        <v>72</v>
      </c>
      <c r="AY339" s="234" t="s">
        <v>123</v>
      </c>
    </row>
    <row r="340" spans="1:51" s="13" customFormat="1" ht="12">
      <c r="A340" s="13"/>
      <c r="B340" s="223"/>
      <c r="C340" s="224"/>
      <c r="D340" s="225" t="s">
        <v>134</v>
      </c>
      <c r="E340" s="226" t="s">
        <v>19</v>
      </c>
      <c r="F340" s="227" t="s">
        <v>253</v>
      </c>
      <c r="G340" s="224"/>
      <c r="H340" s="228">
        <v>13.6</v>
      </c>
      <c r="I340" s="229"/>
      <c r="J340" s="224"/>
      <c r="K340" s="224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134</v>
      </c>
      <c r="AU340" s="234" t="s">
        <v>82</v>
      </c>
      <c r="AV340" s="13" t="s">
        <v>82</v>
      </c>
      <c r="AW340" s="13" t="s">
        <v>33</v>
      </c>
      <c r="AX340" s="13" t="s">
        <v>72</v>
      </c>
      <c r="AY340" s="234" t="s">
        <v>123</v>
      </c>
    </row>
    <row r="341" spans="1:51" s="13" customFormat="1" ht="12">
      <c r="A341" s="13"/>
      <c r="B341" s="223"/>
      <c r="C341" s="224"/>
      <c r="D341" s="225" t="s">
        <v>134</v>
      </c>
      <c r="E341" s="226" t="s">
        <v>19</v>
      </c>
      <c r="F341" s="227" t="s">
        <v>254</v>
      </c>
      <c r="G341" s="224"/>
      <c r="H341" s="228">
        <v>218</v>
      </c>
      <c r="I341" s="229"/>
      <c r="J341" s="224"/>
      <c r="K341" s="224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134</v>
      </c>
      <c r="AU341" s="234" t="s">
        <v>82</v>
      </c>
      <c r="AV341" s="13" t="s">
        <v>82</v>
      </c>
      <c r="AW341" s="13" t="s">
        <v>33</v>
      </c>
      <c r="AX341" s="13" t="s">
        <v>72</v>
      </c>
      <c r="AY341" s="234" t="s">
        <v>123</v>
      </c>
    </row>
    <row r="342" spans="1:51" s="13" customFormat="1" ht="12">
      <c r="A342" s="13"/>
      <c r="B342" s="223"/>
      <c r="C342" s="224"/>
      <c r="D342" s="225" t="s">
        <v>134</v>
      </c>
      <c r="E342" s="226" t="s">
        <v>19</v>
      </c>
      <c r="F342" s="227" t="s">
        <v>255</v>
      </c>
      <c r="G342" s="224"/>
      <c r="H342" s="228">
        <v>668.7</v>
      </c>
      <c r="I342" s="229"/>
      <c r="J342" s="224"/>
      <c r="K342" s="224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134</v>
      </c>
      <c r="AU342" s="234" t="s">
        <v>82</v>
      </c>
      <c r="AV342" s="13" t="s">
        <v>82</v>
      </c>
      <c r="AW342" s="13" t="s">
        <v>33</v>
      </c>
      <c r="AX342" s="13" t="s">
        <v>72</v>
      </c>
      <c r="AY342" s="234" t="s">
        <v>123</v>
      </c>
    </row>
    <row r="343" spans="1:51" s="13" customFormat="1" ht="12">
      <c r="A343" s="13"/>
      <c r="B343" s="223"/>
      <c r="C343" s="224"/>
      <c r="D343" s="225" t="s">
        <v>134</v>
      </c>
      <c r="E343" s="226" t="s">
        <v>19</v>
      </c>
      <c r="F343" s="227" t="s">
        <v>256</v>
      </c>
      <c r="G343" s="224"/>
      <c r="H343" s="228">
        <v>114.15</v>
      </c>
      <c r="I343" s="229"/>
      <c r="J343" s="224"/>
      <c r="K343" s="224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134</v>
      </c>
      <c r="AU343" s="234" t="s">
        <v>82</v>
      </c>
      <c r="AV343" s="13" t="s">
        <v>82</v>
      </c>
      <c r="AW343" s="13" t="s">
        <v>33</v>
      </c>
      <c r="AX343" s="13" t="s">
        <v>72</v>
      </c>
      <c r="AY343" s="234" t="s">
        <v>123</v>
      </c>
    </row>
    <row r="344" spans="1:51" s="13" customFormat="1" ht="12">
      <c r="A344" s="13"/>
      <c r="B344" s="223"/>
      <c r="C344" s="224"/>
      <c r="D344" s="225" t="s">
        <v>134</v>
      </c>
      <c r="E344" s="226" t="s">
        <v>19</v>
      </c>
      <c r="F344" s="227" t="s">
        <v>257</v>
      </c>
      <c r="G344" s="224"/>
      <c r="H344" s="228">
        <v>267.9</v>
      </c>
      <c r="I344" s="229"/>
      <c r="J344" s="224"/>
      <c r="K344" s="224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134</v>
      </c>
      <c r="AU344" s="234" t="s">
        <v>82</v>
      </c>
      <c r="AV344" s="13" t="s">
        <v>82</v>
      </c>
      <c r="AW344" s="13" t="s">
        <v>33</v>
      </c>
      <c r="AX344" s="13" t="s">
        <v>72</v>
      </c>
      <c r="AY344" s="234" t="s">
        <v>123</v>
      </c>
    </row>
    <row r="345" spans="1:51" s="14" customFormat="1" ht="12">
      <c r="A345" s="14"/>
      <c r="B345" s="235"/>
      <c r="C345" s="236"/>
      <c r="D345" s="225" t="s">
        <v>134</v>
      </c>
      <c r="E345" s="237" t="s">
        <v>19</v>
      </c>
      <c r="F345" s="238" t="s">
        <v>142</v>
      </c>
      <c r="G345" s="236"/>
      <c r="H345" s="239">
        <v>1675.1800000000003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134</v>
      </c>
      <c r="AU345" s="245" t="s">
        <v>82</v>
      </c>
      <c r="AV345" s="14" t="s">
        <v>130</v>
      </c>
      <c r="AW345" s="14" t="s">
        <v>33</v>
      </c>
      <c r="AX345" s="14" t="s">
        <v>80</v>
      </c>
      <c r="AY345" s="245" t="s">
        <v>123</v>
      </c>
    </row>
    <row r="346" spans="1:65" s="2" customFormat="1" ht="14.4" customHeight="1">
      <c r="A346" s="39"/>
      <c r="B346" s="40"/>
      <c r="C346" s="205" t="s">
        <v>513</v>
      </c>
      <c r="D346" s="205" t="s">
        <v>125</v>
      </c>
      <c r="E346" s="206" t="s">
        <v>514</v>
      </c>
      <c r="F346" s="207" t="s">
        <v>515</v>
      </c>
      <c r="G346" s="208" t="s">
        <v>195</v>
      </c>
      <c r="H346" s="209">
        <v>280.3</v>
      </c>
      <c r="I346" s="210"/>
      <c r="J346" s="211">
        <f>ROUND(I346*H346,2)</f>
        <v>0</v>
      </c>
      <c r="K346" s="207" t="s">
        <v>19</v>
      </c>
      <c r="L346" s="45"/>
      <c r="M346" s="212" t="s">
        <v>19</v>
      </c>
      <c r="N346" s="213" t="s">
        <v>43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130</v>
      </c>
      <c r="AT346" s="216" t="s">
        <v>125</v>
      </c>
      <c r="AU346" s="216" t="s">
        <v>82</v>
      </c>
      <c r="AY346" s="18" t="s">
        <v>123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80</v>
      </c>
      <c r="BK346" s="217">
        <f>ROUND(I346*H346,2)</f>
        <v>0</v>
      </c>
      <c r="BL346" s="18" t="s">
        <v>130</v>
      </c>
      <c r="BM346" s="216" t="s">
        <v>516</v>
      </c>
    </row>
    <row r="347" spans="1:51" s="13" customFormat="1" ht="12">
      <c r="A347" s="13"/>
      <c r="B347" s="223"/>
      <c r="C347" s="224"/>
      <c r="D347" s="225" t="s">
        <v>134</v>
      </c>
      <c r="E347" s="226" t="s">
        <v>19</v>
      </c>
      <c r="F347" s="227" t="s">
        <v>517</v>
      </c>
      <c r="G347" s="224"/>
      <c r="H347" s="228">
        <v>121.9</v>
      </c>
      <c r="I347" s="229"/>
      <c r="J347" s="224"/>
      <c r="K347" s="224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134</v>
      </c>
      <c r="AU347" s="234" t="s">
        <v>82</v>
      </c>
      <c r="AV347" s="13" t="s">
        <v>82</v>
      </c>
      <c r="AW347" s="13" t="s">
        <v>33</v>
      </c>
      <c r="AX347" s="13" t="s">
        <v>72</v>
      </c>
      <c r="AY347" s="234" t="s">
        <v>123</v>
      </c>
    </row>
    <row r="348" spans="1:51" s="13" customFormat="1" ht="12">
      <c r="A348" s="13"/>
      <c r="B348" s="223"/>
      <c r="C348" s="224"/>
      <c r="D348" s="225" t="s">
        <v>134</v>
      </c>
      <c r="E348" s="226" t="s">
        <v>19</v>
      </c>
      <c r="F348" s="227" t="s">
        <v>518</v>
      </c>
      <c r="G348" s="224"/>
      <c r="H348" s="228">
        <v>158.4</v>
      </c>
      <c r="I348" s="229"/>
      <c r="J348" s="224"/>
      <c r="K348" s="224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134</v>
      </c>
      <c r="AU348" s="234" t="s">
        <v>82</v>
      </c>
      <c r="AV348" s="13" t="s">
        <v>82</v>
      </c>
      <c r="AW348" s="13" t="s">
        <v>33</v>
      </c>
      <c r="AX348" s="13" t="s">
        <v>72</v>
      </c>
      <c r="AY348" s="234" t="s">
        <v>123</v>
      </c>
    </row>
    <row r="349" spans="1:51" s="14" customFormat="1" ht="12">
      <c r="A349" s="14"/>
      <c r="B349" s="235"/>
      <c r="C349" s="236"/>
      <c r="D349" s="225" t="s">
        <v>134</v>
      </c>
      <c r="E349" s="237" t="s">
        <v>19</v>
      </c>
      <c r="F349" s="238" t="s">
        <v>142</v>
      </c>
      <c r="G349" s="236"/>
      <c r="H349" s="239">
        <v>280.3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134</v>
      </c>
      <c r="AU349" s="245" t="s">
        <v>82</v>
      </c>
      <c r="AV349" s="14" t="s">
        <v>130</v>
      </c>
      <c r="AW349" s="14" t="s">
        <v>33</v>
      </c>
      <c r="AX349" s="14" t="s">
        <v>80</v>
      </c>
      <c r="AY349" s="245" t="s">
        <v>123</v>
      </c>
    </row>
    <row r="350" spans="1:65" s="2" customFormat="1" ht="14.4" customHeight="1">
      <c r="A350" s="39"/>
      <c r="B350" s="40"/>
      <c r="C350" s="256" t="s">
        <v>519</v>
      </c>
      <c r="D350" s="256" t="s">
        <v>275</v>
      </c>
      <c r="E350" s="257" t="s">
        <v>520</v>
      </c>
      <c r="F350" s="258" t="s">
        <v>521</v>
      </c>
      <c r="G350" s="259" t="s">
        <v>195</v>
      </c>
      <c r="H350" s="260">
        <v>127.995</v>
      </c>
      <c r="I350" s="261"/>
      <c r="J350" s="262">
        <f>ROUND(I350*H350,2)</f>
        <v>0</v>
      </c>
      <c r="K350" s="258" t="s">
        <v>19</v>
      </c>
      <c r="L350" s="263"/>
      <c r="M350" s="264" t="s">
        <v>19</v>
      </c>
      <c r="N350" s="265" t="s">
        <v>43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172</v>
      </c>
      <c r="AT350" s="216" t="s">
        <v>275</v>
      </c>
      <c r="AU350" s="216" t="s">
        <v>82</v>
      </c>
      <c r="AY350" s="18" t="s">
        <v>123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80</v>
      </c>
      <c r="BK350" s="217">
        <f>ROUND(I350*H350,2)</f>
        <v>0</v>
      </c>
      <c r="BL350" s="18" t="s">
        <v>130</v>
      </c>
      <c r="BM350" s="216" t="s">
        <v>522</v>
      </c>
    </row>
    <row r="351" spans="1:51" s="13" customFormat="1" ht="12">
      <c r="A351" s="13"/>
      <c r="B351" s="223"/>
      <c r="C351" s="224"/>
      <c r="D351" s="225" t="s">
        <v>134</v>
      </c>
      <c r="E351" s="224"/>
      <c r="F351" s="227" t="s">
        <v>523</v>
      </c>
      <c r="G351" s="224"/>
      <c r="H351" s="228">
        <v>127.995</v>
      </c>
      <c r="I351" s="229"/>
      <c r="J351" s="224"/>
      <c r="K351" s="224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134</v>
      </c>
      <c r="AU351" s="234" t="s">
        <v>82</v>
      </c>
      <c r="AV351" s="13" t="s">
        <v>82</v>
      </c>
      <c r="AW351" s="13" t="s">
        <v>4</v>
      </c>
      <c r="AX351" s="13" t="s">
        <v>80</v>
      </c>
      <c r="AY351" s="234" t="s">
        <v>123</v>
      </c>
    </row>
    <row r="352" spans="1:65" s="2" customFormat="1" ht="14.4" customHeight="1">
      <c r="A352" s="39"/>
      <c r="B352" s="40"/>
      <c r="C352" s="256" t="s">
        <v>524</v>
      </c>
      <c r="D352" s="256" t="s">
        <v>275</v>
      </c>
      <c r="E352" s="257" t="s">
        <v>525</v>
      </c>
      <c r="F352" s="258" t="s">
        <v>526</v>
      </c>
      <c r="G352" s="259" t="s">
        <v>195</v>
      </c>
      <c r="H352" s="260">
        <v>166.32</v>
      </c>
      <c r="I352" s="261"/>
      <c r="J352" s="262">
        <f>ROUND(I352*H352,2)</f>
        <v>0</v>
      </c>
      <c r="K352" s="258" t="s">
        <v>19</v>
      </c>
      <c r="L352" s="263"/>
      <c r="M352" s="264" t="s">
        <v>19</v>
      </c>
      <c r="N352" s="265" t="s">
        <v>43</v>
      </c>
      <c r="O352" s="85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172</v>
      </c>
      <c r="AT352" s="216" t="s">
        <v>275</v>
      </c>
      <c r="AU352" s="216" t="s">
        <v>82</v>
      </c>
      <c r="AY352" s="18" t="s">
        <v>123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80</v>
      </c>
      <c r="BK352" s="217">
        <f>ROUND(I352*H352,2)</f>
        <v>0</v>
      </c>
      <c r="BL352" s="18" t="s">
        <v>130</v>
      </c>
      <c r="BM352" s="216" t="s">
        <v>527</v>
      </c>
    </row>
    <row r="353" spans="1:51" s="13" customFormat="1" ht="12">
      <c r="A353" s="13"/>
      <c r="B353" s="223"/>
      <c r="C353" s="224"/>
      <c r="D353" s="225" t="s">
        <v>134</v>
      </c>
      <c r="E353" s="226" t="s">
        <v>19</v>
      </c>
      <c r="F353" s="227" t="s">
        <v>528</v>
      </c>
      <c r="G353" s="224"/>
      <c r="H353" s="228">
        <v>158.4</v>
      </c>
      <c r="I353" s="229"/>
      <c r="J353" s="224"/>
      <c r="K353" s="224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134</v>
      </c>
      <c r="AU353" s="234" t="s">
        <v>82</v>
      </c>
      <c r="AV353" s="13" t="s">
        <v>82</v>
      </c>
      <c r="AW353" s="13" t="s">
        <v>33</v>
      </c>
      <c r="AX353" s="13" t="s">
        <v>80</v>
      </c>
      <c r="AY353" s="234" t="s">
        <v>123</v>
      </c>
    </row>
    <row r="354" spans="1:51" s="13" customFormat="1" ht="12">
      <c r="A354" s="13"/>
      <c r="B354" s="223"/>
      <c r="C354" s="224"/>
      <c r="D354" s="225" t="s">
        <v>134</v>
      </c>
      <c r="E354" s="224"/>
      <c r="F354" s="227" t="s">
        <v>529</v>
      </c>
      <c r="G354" s="224"/>
      <c r="H354" s="228">
        <v>166.32</v>
      </c>
      <c r="I354" s="229"/>
      <c r="J354" s="224"/>
      <c r="K354" s="224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134</v>
      </c>
      <c r="AU354" s="234" t="s">
        <v>82</v>
      </c>
      <c r="AV354" s="13" t="s">
        <v>82</v>
      </c>
      <c r="AW354" s="13" t="s">
        <v>4</v>
      </c>
      <c r="AX354" s="13" t="s">
        <v>80</v>
      </c>
      <c r="AY354" s="234" t="s">
        <v>123</v>
      </c>
    </row>
    <row r="355" spans="1:65" s="2" customFormat="1" ht="14.4" customHeight="1">
      <c r="A355" s="39"/>
      <c r="B355" s="40"/>
      <c r="C355" s="205" t="s">
        <v>530</v>
      </c>
      <c r="D355" s="205" t="s">
        <v>125</v>
      </c>
      <c r="E355" s="206" t="s">
        <v>531</v>
      </c>
      <c r="F355" s="207" t="s">
        <v>532</v>
      </c>
      <c r="G355" s="208" t="s">
        <v>128</v>
      </c>
      <c r="H355" s="209">
        <v>119.15</v>
      </c>
      <c r="I355" s="210"/>
      <c r="J355" s="211">
        <f>ROUND(I355*H355,2)</f>
        <v>0</v>
      </c>
      <c r="K355" s="207" t="s">
        <v>19</v>
      </c>
      <c r="L355" s="45"/>
      <c r="M355" s="212" t="s">
        <v>19</v>
      </c>
      <c r="N355" s="213" t="s">
        <v>43</v>
      </c>
      <c r="O355" s="85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130</v>
      </c>
      <c r="AT355" s="216" t="s">
        <v>125</v>
      </c>
      <c r="AU355" s="216" t="s">
        <v>82</v>
      </c>
      <c r="AY355" s="18" t="s">
        <v>123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80</v>
      </c>
      <c r="BK355" s="217">
        <f>ROUND(I355*H355,2)</f>
        <v>0</v>
      </c>
      <c r="BL355" s="18" t="s">
        <v>130</v>
      </c>
      <c r="BM355" s="216" t="s">
        <v>533</v>
      </c>
    </row>
    <row r="356" spans="1:51" s="13" customFormat="1" ht="12">
      <c r="A356" s="13"/>
      <c r="B356" s="223"/>
      <c r="C356" s="224"/>
      <c r="D356" s="225" t="s">
        <v>134</v>
      </c>
      <c r="E356" s="226" t="s">
        <v>19</v>
      </c>
      <c r="F356" s="227" t="s">
        <v>534</v>
      </c>
      <c r="G356" s="224"/>
      <c r="H356" s="228">
        <v>41.92</v>
      </c>
      <c r="I356" s="229"/>
      <c r="J356" s="224"/>
      <c r="K356" s="224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134</v>
      </c>
      <c r="AU356" s="234" t="s">
        <v>82</v>
      </c>
      <c r="AV356" s="13" t="s">
        <v>82</v>
      </c>
      <c r="AW356" s="13" t="s">
        <v>33</v>
      </c>
      <c r="AX356" s="13" t="s">
        <v>72</v>
      </c>
      <c r="AY356" s="234" t="s">
        <v>123</v>
      </c>
    </row>
    <row r="357" spans="1:51" s="13" customFormat="1" ht="12">
      <c r="A357" s="13"/>
      <c r="B357" s="223"/>
      <c r="C357" s="224"/>
      <c r="D357" s="225" t="s">
        <v>134</v>
      </c>
      <c r="E357" s="226" t="s">
        <v>19</v>
      </c>
      <c r="F357" s="227" t="s">
        <v>535</v>
      </c>
      <c r="G357" s="224"/>
      <c r="H357" s="228">
        <v>77.23</v>
      </c>
      <c r="I357" s="229"/>
      <c r="J357" s="224"/>
      <c r="K357" s="224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134</v>
      </c>
      <c r="AU357" s="234" t="s">
        <v>82</v>
      </c>
      <c r="AV357" s="13" t="s">
        <v>82</v>
      </c>
      <c r="AW357" s="13" t="s">
        <v>33</v>
      </c>
      <c r="AX357" s="13" t="s">
        <v>72</v>
      </c>
      <c r="AY357" s="234" t="s">
        <v>123</v>
      </c>
    </row>
    <row r="358" spans="1:51" s="14" customFormat="1" ht="12">
      <c r="A358" s="14"/>
      <c r="B358" s="235"/>
      <c r="C358" s="236"/>
      <c r="D358" s="225" t="s">
        <v>134</v>
      </c>
      <c r="E358" s="237" t="s">
        <v>19</v>
      </c>
      <c r="F358" s="238" t="s">
        <v>142</v>
      </c>
      <c r="G358" s="236"/>
      <c r="H358" s="239">
        <v>119.15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134</v>
      </c>
      <c r="AU358" s="245" t="s">
        <v>82</v>
      </c>
      <c r="AV358" s="14" t="s">
        <v>130</v>
      </c>
      <c r="AW358" s="14" t="s">
        <v>33</v>
      </c>
      <c r="AX358" s="14" t="s">
        <v>80</v>
      </c>
      <c r="AY358" s="245" t="s">
        <v>123</v>
      </c>
    </row>
    <row r="359" spans="1:65" s="2" customFormat="1" ht="14.4" customHeight="1">
      <c r="A359" s="39"/>
      <c r="B359" s="40"/>
      <c r="C359" s="205" t="s">
        <v>536</v>
      </c>
      <c r="D359" s="205" t="s">
        <v>125</v>
      </c>
      <c r="E359" s="206" t="s">
        <v>537</v>
      </c>
      <c r="F359" s="207" t="s">
        <v>538</v>
      </c>
      <c r="G359" s="208" t="s">
        <v>195</v>
      </c>
      <c r="H359" s="209">
        <v>56</v>
      </c>
      <c r="I359" s="210"/>
      <c r="J359" s="211">
        <f>ROUND(I359*H359,2)</f>
        <v>0</v>
      </c>
      <c r="K359" s="207" t="s">
        <v>129</v>
      </c>
      <c r="L359" s="45"/>
      <c r="M359" s="212" t="s">
        <v>19</v>
      </c>
      <c r="N359" s="213" t="s">
        <v>43</v>
      </c>
      <c r="O359" s="85"/>
      <c r="P359" s="214">
        <f>O359*H359</f>
        <v>0</v>
      </c>
      <c r="Q359" s="214">
        <v>0.00114</v>
      </c>
      <c r="R359" s="214">
        <f>Q359*H359</f>
        <v>0.06384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130</v>
      </c>
      <c r="AT359" s="216" t="s">
        <v>125</v>
      </c>
      <c r="AU359" s="216" t="s">
        <v>82</v>
      </c>
      <c r="AY359" s="18" t="s">
        <v>123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80</v>
      </c>
      <c r="BK359" s="217">
        <f>ROUND(I359*H359,2)</f>
        <v>0</v>
      </c>
      <c r="BL359" s="18" t="s">
        <v>130</v>
      </c>
      <c r="BM359" s="216" t="s">
        <v>539</v>
      </c>
    </row>
    <row r="360" spans="1:47" s="2" customFormat="1" ht="12">
      <c r="A360" s="39"/>
      <c r="B360" s="40"/>
      <c r="C360" s="41"/>
      <c r="D360" s="218" t="s">
        <v>132</v>
      </c>
      <c r="E360" s="41"/>
      <c r="F360" s="219" t="s">
        <v>540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132</v>
      </c>
      <c r="AU360" s="18" t="s">
        <v>82</v>
      </c>
    </row>
    <row r="361" spans="1:51" s="13" customFormat="1" ht="12">
      <c r="A361" s="13"/>
      <c r="B361" s="223"/>
      <c r="C361" s="224"/>
      <c r="D361" s="225" t="s">
        <v>134</v>
      </c>
      <c r="E361" s="226" t="s">
        <v>19</v>
      </c>
      <c r="F361" s="227" t="s">
        <v>541</v>
      </c>
      <c r="G361" s="224"/>
      <c r="H361" s="228">
        <v>56</v>
      </c>
      <c r="I361" s="229"/>
      <c r="J361" s="224"/>
      <c r="K361" s="224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134</v>
      </c>
      <c r="AU361" s="234" t="s">
        <v>82</v>
      </c>
      <c r="AV361" s="13" t="s">
        <v>82</v>
      </c>
      <c r="AW361" s="13" t="s">
        <v>33</v>
      </c>
      <c r="AX361" s="13" t="s">
        <v>80</v>
      </c>
      <c r="AY361" s="234" t="s">
        <v>123</v>
      </c>
    </row>
    <row r="362" spans="1:65" s="2" customFormat="1" ht="22.2" customHeight="1">
      <c r="A362" s="39"/>
      <c r="B362" s="40"/>
      <c r="C362" s="205" t="s">
        <v>542</v>
      </c>
      <c r="D362" s="205" t="s">
        <v>125</v>
      </c>
      <c r="E362" s="206" t="s">
        <v>543</v>
      </c>
      <c r="F362" s="207" t="s">
        <v>544</v>
      </c>
      <c r="G362" s="208" t="s">
        <v>128</v>
      </c>
      <c r="H362" s="209">
        <v>440.913</v>
      </c>
      <c r="I362" s="210"/>
      <c r="J362" s="211">
        <f>ROUND(I362*H362,2)</f>
        <v>0</v>
      </c>
      <c r="K362" s="207" t="s">
        <v>129</v>
      </c>
      <c r="L362" s="45"/>
      <c r="M362" s="212" t="s">
        <v>19</v>
      </c>
      <c r="N362" s="213" t="s">
        <v>43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130</v>
      </c>
      <c r="AT362" s="216" t="s">
        <v>125</v>
      </c>
      <c r="AU362" s="216" t="s">
        <v>82</v>
      </c>
      <c r="AY362" s="18" t="s">
        <v>123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80</v>
      </c>
      <c r="BK362" s="217">
        <f>ROUND(I362*H362,2)</f>
        <v>0</v>
      </c>
      <c r="BL362" s="18" t="s">
        <v>130</v>
      </c>
      <c r="BM362" s="216" t="s">
        <v>545</v>
      </c>
    </row>
    <row r="363" spans="1:47" s="2" customFormat="1" ht="12">
      <c r="A363" s="39"/>
      <c r="B363" s="40"/>
      <c r="C363" s="41"/>
      <c r="D363" s="218" t="s">
        <v>132</v>
      </c>
      <c r="E363" s="41"/>
      <c r="F363" s="219" t="s">
        <v>546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132</v>
      </c>
      <c r="AU363" s="18" t="s">
        <v>82</v>
      </c>
    </row>
    <row r="364" spans="1:51" s="13" customFormat="1" ht="12">
      <c r="A364" s="13"/>
      <c r="B364" s="223"/>
      <c r="C364" s="224"/>
      <c r="D364" s="225" t="s">
        <v>134</v>
      </c>
      <c r="E364" s="226" t="s">
        <v>19</v>
      </c>
      <c r="F364" s="227" t="s">
        <v>547</v>
      </c>
      <c r="G364" s="224"/>
      <c r="H364" s="228">
        <v>103.165</v>
      </c>
      <c r="I364" s="229"/>
      <c r="J364" s="224"/>
      <c r="K364" s="224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134</v>
      </c>
      <c r="AU364" s="234" t="s">
        <v>82</v>
      </c>
      <c r="AV364" s="13" t="s">
        <v>82</v>
      </c>
      <c r="AW364" s="13" t="s">
        <v>33</v>
      </c>
      <c r="AX364" s="13" t="s">
        <v>72</v>
      </c>
      <c r="AY364" s="234" t="s">
        <v>123</v>
      </c>
    </row>
    <row r="365" spans="1:51" s="13" customFormat="1" ht="12">
      <c r="A365" s="13"/>
      <c r="B365" s="223"/>
      <c r="C365" s="224"/>
      <c r="D365" s="225" t="s">
        <v>134</v>
      </c>
      <c r="E365" s="226" t="s">
        <v>19</v>
      </c>
      <c r="F365" s="227" t="s">
        <v>548</v>
      </c>
      <c r="G365" s="224"/>
      <c r="H365" s="228">
        <v>156.465</v>
      </c>
      <c r="I365" s="229"/>
      <c r="J365" s="224"/>
      <c r="K365" s="224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134</v>
      </c>
      <c r="AU365" s="234" t="s">
        <v>82</v>
      </c>
      <c r="AV365" s="13" t="s">
        <v>82</v>
      </c>
      <c r="AW365" s="13" t="s">
        <v>33</v>
      </c>
      <c r="AX365" s="13" t="s">
        <v>72</v>
      </c>
      <c r="AY365" s="234" t="s">
        <v>123</v>
      </c>
    </row>
    <row r="366" spans="1:51" s="13" customFormat="1" ht="12">
      <c r="A366" s="13"/>
      <c r="B366" s="223"/>
      <c r="C366" s="224"/>
      <c r="D366" s="225" t="s">
        <v>134</v>
      </c>
      <c r="E366" s="226" t="s">
        <v>19</v>
      </c>
      <c r="F366" s="227" t="s">
        <v>549</v>
      </c>
      <c r="G366" s="224"/>
      <c r="H366" s="228">
        <v>2.7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134</v>
      </c>
      <c r="AU366" s="234" t="s">
        <v>82</v>
      </c>
      <c r="AV366" s="13" t="s">
        <v>82</v>
      </c>
      <c r="AW366" s="13" t="s">
        <v>33</v>
      </c>
      <c r="AX366" s="13" t="s">
        <v>72</v>
      </c>
      <c r="AY366" s="234" t="s">
        <v>123</v>
      </c>
    </row>
    <row r="367" spans="1:51" s="13" customFormat="1" ht="12">
      <c r="A367" s="13"/>
      <c r="B367" s="223"/>
      <c r="C367" s="224"/>
      <c r="D367" s="225" t="s">
        <v>134</v>
      </c>
      <c r="E367" s="226" t="s">
        <v>19</v>
      </c>
      <c r="F367" s="227" t="s">
        <v>550</v>
      </c>
      <c r="G367" s="224"/>
      <c r="H367" s="228">
        <v>150.61</v>
      </c>
      <c r="I367" s="229"/>
      <c r="J367" s="224"/>
      <c r="K367" s="224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134</v>
      </c>
      <c r="AU367" s="234" t="s">
        <v>82</v>
      </c>
      <c r="AV367" s="13" t="s">
        <v>82</v>
      </c>
      <c r="AW367" s="13" t="s">
        <v>33</v>
      </c>
      <c r="AX367" s="13" t="s">
        <v>72</v>
      </c>
      <c r="AY367" s="234" t="s">
        <v>123</v>
      </c>
    </row>
    <row r="368" spans="1:51" s="13" customFormat="1" ht="12">
      <c r="A368" s="13"/>
      <c r="B368" s="223"/>
      <c r="C368" s="224"/>
      <c r="D368" s="225" t="s">
        <v>134</v>
      </c>
      <c r="E368" s="226" t="s">
        <v>19</v>
      </c>
      <c r="F368" s="227" t="s">
        <v>551</v>
      </c>
      <c r="G368" s="224"/>
      <c r="H368" s="228">
        <v>27.973</v>
      </c>
      <c r="I368" s="229"/>
      <c r="J368" s="224"/>
      <c r="K368" s="224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134</v>
      </c>
      <c r="AU368" s="234" t="s">
        <v>82</v>
      </c>
      <c r="AV368" s="13" t="s">
        <v>82</v>
      </c>
      <c r="AW368" s="13" t="s">
        <v>33</v>
      </c>
      <c r="AX368" s="13" t="s">
        <v>72</v>
      </c>
      <c r="AY368" s="234" t="s">
        <v>123</v>
      </c>
    </row>
    <row r="369" spans="1:51" s="14" customFormat="1" ht="12">
      <c r="A369" s="14"/>
      <c r="B369" s="235"/>
      <c r="C369" s="236"/>
      <c r="D369" s="225" t="s">
        <v>134</v>
      </c>
      <c r="E369" s="237" t="s">
        <v>19</v>
      </c>
      <c r="F369" s="238" t="s">
        <v>142</v>
      </c>
      <c r="G369" s="236"/>
      <c r="H369" s="239">
        <v>440.913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134</v>
      </c>
      <c r="AU369" s="245" t="s">
        <v>82</v>
      </c>
      <c r="AV369" s="14" t="s">
        <v>130</v>
      </c>
      <c r="AW369" s="14" t="s">
        <v>33</v>
      </c>
      <c r="AX369" s="14" t="s">
        <v>80</v>
      </c>
      <c r="AY369" s="245" t="s">
        <v>123</v>
      </c>
    </row>
    <row r="370" spans="1:65" s="2" customFormat="1" ht="14.4" customHeight="1">
      <c r="A370" s="39"/>
      <c r="B370" s="40"/>
      <c r="C370" s="205" t="s">
        <v>552</v>
      </c>
      <c r="D370" s="205" t="s">
        <v>125</v>
      </c>
      <c r="E370" s="206" t="s">
        <v>553</v>
      </c>
      <c r="F370" s="207" t="s">
        <v>554</v>
      </c>
      <c r="G370" s="208" t="s">
        <v>128</v>
      </c>
      <c r="H370" s="209">
        <v>1875.83</v>
      </c>
      <c r="I370" s="210"/>
      <c r="J370" s="211">
        <f>ROUND(I370*H370,2)</f>
        <v>0</v>
      </c>
      <c r="K370" s="207" t="s">
        <v>129</v>
      </c>
      <c r="L370" s="45"/>
      <c r="M370" s="212" t="s">
        <v>19</v>
      </c>
      <c r="N370" s="213" t="s">
        <v>43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130</v>
      </c>
      <c r="AT370" s="216" t="s">
        <v>125</v>
      </c>
      <c r="AU370" s="216" t="s">
        <v>82</v>
      </c>
      <c r="AY370" s="18" t="s">
        <v>123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80</v>
      </c>
      <c r="BK370" s="217">
        <f>ROUND(I370*H370,2)</f>
        <v>0</v>
      </c>
      <c r="BL370" s="18" t="s">
        <v>130</v>
      </c>
      <c r="BM370" s="216" t="s">
        <v>555</v>
      </c>
    </row>
    <row r="371" spans="1:47" s="2" customFormat="1" ht="12">
      <c r="A371" s="39"/>
      <c r="B371" s="40"/>
      <c r="C371" s="41"/>
      <c r="D371" s="218" t="s">
        <v>132</v>
      </c>
      <c r="E371" s="41"/>
      <c r="F371" s="219" t="s">
        <v>556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132</v>
      </c>
      <c r="AU371" s="18" t="s">
        <v>82</v>
      </c>
    </row>
    <row r="372" spans="1:51" s="13" customFormat="1" ht="12">
      <c r="A372" s="13"/>
      <c r="B372" s="223"/>
      <c r="C372" s="224"/>
      <c r="D372" s="225" t="s">
        <v>134</v>
      </c>
      <c r="E372" s="226" t="s">
        <v>19</v>
      </c>
      <c r="F372" s="227" t="s">
        <v>229</v>
      </c>
      <c r="G372" s="224"/>
      <c r="H372" s="228">
        <v>27.63</v>
      </c>
      <c r="I372" s="229"/>
      <c r="J372" s="224"/>
      <c r="K372" s="224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134</v>
      </c>
      <c r="AU372" s="234" t="s">
        <v>82</v>
      </c>
      <c r="AV372" s="13" t="s">
        <v>82</v>
      </c>
      <c r="AW372" s="13" t="s">
        <v>33</v>
      </c>
      <c r="AX372" s="13" t="s">
        <v>72</v>
      </c>
      <c r="AY372" s="234" t="s">
        <v>123</v>
      </c>
    </row>
    <row r="373" spans="1:51" s="13" customFormat="1" ht="12">
      <c r="A373" s="13"/>
      <c r="B373" s="223"/>
      <c r="C373" s="224"/>
      <c r="D373" s="225" t="s">
        <v>134</v>
      </c>
      <c r="E373" s="226" t="s">
        <v>19</v>
      </c>
      <c r="F373" s="227" t="s">
        <v>230</v>
      </c>
      <c r="G373" s="224"/>
      <c r="H373" s="228">
        <v>332.5</v>
      </c>
      <c r="I373" s="229"/>
      <c r="J373" s="224"/>
      <c r="K373" s="224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134</v>
      </c>
      <c r="AU373" s="234" t="s">
        <v>82</v>
      </c>
      <c r="AV373" s="13" t="s">
        <v>82</v>
      </c>
      <c r="AW373" s="13" t="s">
        <v>33</v>
      </c>
      <c r="AX373" s="13" t="s">
        <v>72</v>
      </c>
      <c r="AY373" s="234" t="s">
        <v>123</v>
      </c>
    </row>
    <row r="374" spans="1:51" s="13" customFormat="1" ht="12">
      <c r="A374" s="13"/>
      <c r="B374" s="223"/>
      <c r="C374" s="224"/>
      <c r="D374" s="225" t="s">
        <v>134</v>
      </c>
      <c r="E374" s="226" t="s">
        <v>19</v>
      </c>
      <c r="F374" s="227" t="s">
        <v>231</v>
      </c>
      <c r="G374" s="224"/>
      <c r="H374" s="228">
        <v>374.36</v>
      </c>
      <c r="I374" s="229"/>
      <c r="J374" s="224"/>
      <c r="K374" s="224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134</v>
      </c>
      <c r="AU374" s="234" t="s">
        <v>82</v>
      </c>
      <c r="AV374" s="13" t="s">
        <v>82</v>
      </c>
      <c r="AW374" s="13" t="s">
        <v>33</v>
      </c>
      <c r="AX374" s="13" t="s">
        <v>72</v>
      </c>
      <c r="AY374" s="234" t="s">
        <v>123</v>
      </c>
    </row>
    <row r="375" spans="1:51" s="13" customFormat="1" ht="12">
      <c r="A375" s="13"/>
      <c r="B375" s="223"/>
      <c r="C375" s="224"/>
      <c r="D375" s="225" t="s">
        <v>134</v>
      </c>
      <c r="E375" s="226" t="s">
        <v>19</v>
      </c>
      <c r="F375" s="227" t="s">
        <v>557</v>
      </c>
      <c r="G375" s="224"/>
      <c r="H375" s="228">
        <v>53.6</v>
      </c>
      <c r="I375" s="229"/>
      <c r="J375" s="224"/>
      <c r="K375" s="224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134</v>
      </c>
      <c r="AU375" s="234" t="s">
        <v>82</v>
      </c>
      <c r="AV375" s="13" t="s">
        <v>82</v>
      </c>
      <c r="AW375" s="13" t="s">
        <v>33</v>
      </c>
      <c r="AX375" s="13" t="s">
        <v>72</v>
      </c>
      <c r="AY375" s="234" t="s">
        <v>123</v>
      </c>
    </row>
    <row r="376" spans="1:51" s="13" customFormat="1" ht="12">
      <c r="A376" s="13"/>
      <c r="B376" s="223"/>
      <c r="C376" s="224"/>
      <c r="D376" s="225" t="s">
        <v>134</v>
      </c>
      <c r="E376" s="226" t="s">
        <v>19</v>
      </c>
      <c r="F376" s="227" t="s">
        <v>233</v>
      </c>
      <c r="G376" s="224"/>
      <c r="H376" s="228">
        <v>223.96</v>
      </c>
      <c r="I376" s="229"/>
      <c r="J376" s="224"/>
      <c r="K376" s="224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134</v>
      </c>
      <c r="AU376" s="234" t="s">
        <v>82</v>
      </c>
      <c r="AV376" s="13" t="s">
        <v>82</v>
      </c>
      <c r="AW376" s="13" t="s">
        <v>33</v>
      </c>
      <c r="AX376" s="13" t="s">
        <v>72</v>
      </c>
      <c r="AY376" s="234" t="s">
        <v>123</v>
      </c>
    </row>
    <row r="377" spans="1:51" s="13" customFormat="1" ht="12">
      <c r="A377" s="13"/>
      <c r="B377" s="223"/>
      <c r="C377" s="224"/>
      <c r="D377" s="225" t="s">
        <v>134</v>
      </c>
      <c r="E377" s="226" t="s">
        <v>19</v>
      </c>
      <c r="F377" s="227" t="s">
        <v>234</v>
      </c>
      <c r="G377" s="224"/>
      <c r="H377" s="228">
        <v>734.63</v>
      </c>
      <c r="I377" s="229"/>
      <c r="J377" s="224"/>
      <c r="K377" s="224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134</v>
      </c>
      <c r="AU377" s="234" t="s">
        <v>82</v>
      </c>
      <c r="AV377" s="13" t="s">
        <v>82</v>
      </c>
      <c r="AW377" s="13" t="s">
        <v>33</v>
      </c>
      <c r="AX377" s="13" t="s">
        <v>72</v>
      </c>
      <c r="AY377" s="234" t="s">
        <v>123</v>
      </c>
    </row>
    <row r="378" spans="1:51" s="13" customFormat="1" ht="12">
      <c r="A378" s="13"/>
      <c r="B378" s="223"/>
      <c r="C378" s="224"/>
      <c r="D378" s="225" t="s">
        <v>134</v>
      </c>
      <c r="E378" s="226" t="s">
        <v>19</v>
      </c>
      <c r="F378" s="227" t="s">
        <v>235</v>
      </c>
      <c r="G378" s="224"/>
      <c r="H378" s="228">
        <v>129.15</v>
      </c>
      <c r="I378" s="229"/>
      <c r="J378" s="224"/>
      <c r="K378" s="224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134</v>
      </c>
      <c r="AU378" s="234" t="s">
        <v>82</v>
      </c>
      <c r="AV378" s="13" t="s">
        <v>82</v>
      </c>
      <c r="AW378" s="13" t="s">
        <v>33</v>
      </c>
      <c r="AX378" s="13" t="s">
        <v>72</v>
      </c>
      <c r="AY378" s="234" t="s">
        <v>123</v>
      </c>
    </row>
    <row r="379" spans="1:51" s="14" customFormat="1" ht="12">
      <c r="A379" s="14"/>
      <c r="B379" s="235"/>
      <c r="C379" s="236"/>
      <c r="D379" s="225" t="s">
        <v>134</v>
      </c>
      <c r="E379" s="237" t="s">
        <v>19</v>
      </c>
      <c r="F379" s="238" t="s">
        <v>142</v>
      </c>
      <c r="G379" s="236"/>
      <c r="H379" s="239">
        <v>1875.8300000000002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134</v>
      </c>
      <c r="AU379" s="245" t="s">
        <v>82</v>
      </c>
      <c r="AV379" s="14" t="s">
        <v>130</v>
      </c>
      <c r="AW379" s="14" t="s">
        <v>33</v>
      </c>
      <c r="AX379" s="14" t="s">
        <v>80</v>
      </c>
      <c r="AY379" s="245" t="s">
        <v>123</v>
      </c>
    </row>
    <row r="380" spans="1:65" s="2" customFormat="1" ht="14.4" customHeight="1">
      <c r="A380" s="39"/>
      <c r="B380" s="40"/>
      <c r="C380" s="205" t="s">
        <v>558</v>
      </c>
      <c r="D380" s="205" t="s">
        <v>125</v>
      </c>
      <c r="E380" s="206" t="s">
        <v>559</v>
      </c>
      <c r="F380" s="207" t="s">
        <v>560</v>
      </c>
      <c r="G380" s="208" t="s">
        <v>128</v>
      </c>
      <c r="H380" s="209">
        <v>119.15</v>
      </c>
      <c r="I380" s="210"/>
      <c r="J380" s="211">
        <f>ROUND(I380*H380,2)</f>
        <v>0</v>
      </c>
      <c r="K380" s="207" t="s">
        <v>129</v>
      </c>
      <c r="L380" s="45"/>
      <c r="M380" s="212" t="s">
        <v>19</v>
      </c>
      <c r="N380" s="213" t="s">
        <v>43</v>
      </c>
      <c r="O380" s="85"/>
      <c r="P380" s="214">
        <f>O380*H380</f>
        <v>0</v>
      </c>
      <c r="Q380" s="214">
        <v>0.024</v>
      </c>
      <c r="R380" s="214">
        <f>Q380*H380</f>
        <v>2.8596000000000004</v>
      </c>
      <c r="S380" s="214">
        <v>0.024</v>
      </c>
      <c r="T380" s="215">
        <f>S380*H380</f>
        <v>2.8596000000000004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130</v>
      </c>
      <c r="AT380" s="216" t="s">
        <v>125</v>
      </c>
      <c r="AU380" s="216" t="s">
        <v>82</v>
      </c>
      <c r="AY380" s="18" t="s">
        <v>123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80</v>
      </c>
      <c r="BK380" s="217">
        <f>ROUND(I380*H380,2)</f>
        <v>0</v>
      </c>
      <c r="BL380" s="18" t="s">
        <v>130</v>
      </c>
      <c r="BM380" s="216" t="s">
        <v>561</v>
      </c>
    </row>
    <row r="381" spans="1:47" s="2" customFormat="1" ht="12">
      <c r="A381" s="39"/>
      <c r="B381" s="40"/>
      <c r="C381" s="41"/>
      <c r="D381" s="218" t="s">
        <v>132</v>
      </c>
      <c r="E381" s="41"/>
      <c r="F381" s="219" t="s">
        <v>562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132</v>
      </c>
      <c r="AU381" s="18" t="s">
        <v>82</v>
      </c>
    </row>
    <row r="382" spans="1:51" s="13" customFormat="1" ht="12">
      <c r="A382" s="13"/>
      <c r="B382" s="223"/>
      <c r="C382" s="224"/>
      <c r="D382" s="225" t="s">
        <v>134</v>
      </c>
      <c r="E382" s="226" t="s">
        <v>19</v>
      </c>
      <c r="F382" s="227" t="s">
        <v>534</v>
      </c>
      <c r="G382" s="224"/>
      <c r="H382" s="228">
        <v>41.92</v>
      </c>
      <c r="I382" s="229"/>
      <c r="J382" s="224"/>
      <c r="K382" s="224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134</v>
      </c>
      <c r="AU382" s="234" t="s">
        <v>82</v>
      </c>
      <c r="AV382" s="13" t="s">
        <v>82</v>
      </c>
      <c r="AW382" s="13" t="s">
        <v>33</v>
      </c>
      <c r="AX382" s="13" t="s">
        <v>72</v>
      </c>
      <c r="AY382" s="234" t="s">
        <v>123</v>
      </c>
    </row>
    <row r="383" spans="1:51" s="13" customFormat="1" ht="12">
      <c r="A383" s="13"/>
      <c r="B383" s="223"/>
      <c r="C383" s="224"/>
      <c r="D383" s="225" t="s">
        <v>134</v>
      </c>
      <c r="E383" s="226" t="s">
        <v>19</v>
      </c>
      <c r="F383" s="227" t="s">
        <v>535</v>
      </c>
      <c r="G383" s="224"/>
      <c r="H383" s="228">
        <v>77.23</v>
      </c>
      <c r="I383" s="229"/>
      <c r="J383" s="224"/>
      <c r="K383" s="224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134</v>
      </c>
      <c r="AU383" s="234" t="s">
        <v>82</v>
      </c>
      <c r="AV383" s="13" t="s">
        <v>82</v>
      </c>
      <c r="AW383" s="13" t="s">
        <v>33</v>
      </c>
      <c r="AX383" s="13" t="s">
        <v>72</v>
      </c>
      <c r="AY383" s="234" t="s">
        <v>123</v>
      </c>
    </row>
    <row r="384" spans="1:51" s="14" customFormat="1" ht="12">
      <c r="A384" s="14"/>
      <c r="B384" s="235"/>
      <c r="C384" s="236"/>
      <c r="D384" s="225" t="s">
        <v>134</v>
      </c>
      <c r="E384" s="237" t="s">
        <v>19</v>
      </c>
      <c r="F384" s="238" t="s">
        <v>142</v>
      </c>
      <c r="G384" s="236"/>
      <c r="H384" s="239">
        <v>119.15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134</v>
      </c>
      <c r="AU384" s="245" t="s">
        <v>82</v>
      </c>
      <c r="AV384" s="14" t="s">
        <v>130</v>
      </c>
      <c r="AW384" s="14" t="s">
        <v>33</v>
      </c>
      <c r="AX384" s="14" t="s">
        <v>80</v>
      </c>
      <c r="AY384" s="245" t="s">
        <v>123</v>
      </c>
    </row>
    <row r="385" spans="1:65" s="2" customFormat="1" ht="19.8" customHeight="1">
      <c r="A385" s="39"/>
      <c r="B385" s="40"/>
      <c r="C385" s="205" t="s">
        <v>563</v>
      </c>
      <c r="D385" s="205" t="s">
        <v>125</v>
      </c>
      <c r="E385" s="206" t="s">
        <v>564</v>
      </c>
      <c r="F385" s="207" t="s">
        <v>565</v>
      </c>
      <c r="G385" s="208" t="s">
        <v>128</v>
      </c>
      <c r="H385" s="209">
        <v>15.6</v>
      </c>
      <c r="I385" s="210"/>
      <c r="J385" s="211">
        <f>ROUND(I385*H385,2)</f>
        <v>0</v>
      </c>
      <c r="K385" s="207" t="s">
        <v>129</v>
      </c>
      <c r="L385" s="45"/>
      <c r="M385" s="212" t="s">
        <v>19</v>
      </c>
      <c r="N385" s="213" t="s">
        <v>43</v>
      </c>
      <c r="O385" s="85"/>
      <c r="P385" s="214">
        <f>O385*H385</f>
        <v>0</v>
      </c>
      <c r="Q385" s="214">
        <v>0.26141</v>
      </c>
      <c r="R385" s="214">
        <f>Q385*H385</f>
        <v>4.077996</v>
      </c>
      <c r="S385" s="214">
        <v>0</v>
      </c>
      <c r="T385" s="21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6" t="s">
        <v>130</v>
      </c>
      <c r="AT385" s="216" t="s">
        <v>125</v>
      </c>
      <c r="AU385" s="216" t="s">
        <v>82</v>
      </c>
      <c r="AY385" s="18" t="s">
        <v>123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80</v>
      </c>
      <c r="BK385" s="217">
        <f>ROUND(I385*H385,2)</f>
        <v>0</v>
      </c>
      <c r="BL385" s="18" t="s">
        <v>130</v>
      </c>
      <c r="BM385" s="216" t="s">
        <v>566</v>
      </c>
    </row>
    <row r="386" spans="1:47" s="2" customFormat="1" ht="12">
      <c r="A386" s="39"/>
      <c r="B386" s="40"/>
      <c r="C386" s="41"/>
      <c r="D386" s="218" t="s">
        <v>132</v>
      </c>
      <c r="E386" s="41"/>
      <c r="F386" s="219" t="s">
        <v>567</v>
      </c>
      <c r="G386" s="41"/>
      <c r="H386" s="41"/>
      <c r="I386" s="220"/>
      <c r="J386" s="41"/>
      <c r="K386" s="41"/>
      <c r="L386" s="45"/>
      <c r="M386" s="221"/>
      <c r="N386" s="222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132</v>
      </c>
      <c r="AU386" s="18" t="s">
        <v>82</v>
      </c>
    </row>
    <row r="387" spans="1:51" s="13" customFormat="1" ht="12">
      <c r="A387" s="13"/>
      <c r="B387" s="223"/>
      <c r="C387" s="224"/>
      <c r="D387" s="225" t="s">
        <v>134</v>
      </c>
      <c r="E387" s="226" t="s">
        <v>19</v>
      </c>
      <c r="F387" s="227" t="s">
        <v>135</v>
      </c>
      <c r="G387" s="224"/>
      <c r="H387" s="228">
        <v>15.6</v>
      </c>
      <c r="I387" s="229"/>
      <c r="J387" s="224"/>
      <c r="K387" s="224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134</v>
      </c>
      <c r="AU387" s="234" t="s">
        <v>82</v>
      </c>
      <c r="AV387" s="13" t="s">
        <v>82</v>
      </c>
      <c r="AW387" s="13" t="s">
        <v>33</v>
      </c>
      <c r="AX387" s="13" t="s">
        <v>80</v>
      </c>
      <c r="AY387" s="234" t="s">
        <v>123</v>
      </c>
    </row>
    <row r="388" spans="1:63" s="12" customFormat="1" ht="22.8" customHeight="1">
      <c r="A388" s="12"/>
      <c r="B388" s="189"/>
      <c r="C388" s="190"/>
      <c r="D388" s="191" t="s">
        <v>71</v>
      </c>
      <c r="E388" s="203" t="s">
        <v>177</v>
      </c>
      <c r="F388" s="203" t="s">
        <v>568</v>
      </c>
      <c r="G388" s="190"/>
      <c r="H388" s="190"/>
      <c r="I388" s="193"/>
      <c r="J388" s="204">
        <f>BK388</f>
        <v>0</v>
      </c>
      <c r="K388" s="190"/>
      <c r="L388" s="195"/>
      <c r="M388" s="196"/>
      <c r="N388" s="197"/>
      <c r="O388" s="197"/>
      <c r="P388" s="198">
        <f>SUM(P389:P469)</f>
        <v>0</v>
      </c>
      <c r="Q388" s="197"/>
      <c r="R388" s="198">
        <f>SUM(R389:R469)</f>
        <v>4.483302</v>
      </c>
      <c r="S388" s="197"/>
      <c r="T388" s="199">
        <f>SUM(T389:T469)</f>
        <v>141.65475999999998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0" t="s">
        <v>80</v>
      </c>
      <c r="AT388" s="201" t="s">
        <v>71</v>
      </c>
      <c r="AU388" s="201" t="s">
        <v>80</v>
      </c>
      <c r="AY388" s="200" t="s">
        <v>123</v>
      </c>
      <c r="BK388" s="202">
        <f>SUM(BK389:BK469)</f>
        <v>0</v>
      </c>
    </row>
    <row r="389" spans="1:65" s="2" customFormat="1" ht="14.4" customHeight="1">
      <c r="A389" s="39"/>
      <c r="B389" s="40"/>
      <c r="C389" s="205" t="s">
        <v>569</v>
      </c>
      <c r="D389" s="205" t="s">
        <v>125</v>
      </c>
      <c r="E389" s="206" t="s">
        <v>570</v>
      </c>
      <c r="F389" s="207" t="s">
        <v>571</v>
      </c>
      <c r="G389" s="208" t="s">
        <v>195</v>
      </c>
      <c r="H389" s="209">
        <v>22.2</v>
      </c>
      <c r="I389" s="210"/>
      <c r="J389" s="211">
        <f>ROUND(I389*H389,2)</f>
        <v>0</v>
      </c>
      <c r="K389" s="207" t="s">
        <v>129</v>
      </c>
      <c r="L389" s="45"/>
      <c r="M389" s="212" t="s">
        <v>19</v>
      </c>
      <c r="N389" s="213" t="s">
        <v>43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130</v>
      </c>
      <c r="AT389" s="216" t="s">
        <v>125</v>
      </c>
      <c r="AU389" s="216" t="s">
        <v>82</v>
      </c>
      <c r="AY389" s="18" t="s">
        <v>123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80</v>
      </c>
      <c r="BK389" s="217">
        <f>ROUND(I389*H389,2)</f>
        <v>0</v>
      </c>
      <c r="BL389" s="18" t="s">
        <v>130</v>
      </c>
      <c r="BM389" s="216" t="s">
        <v>572</v>
      </c>
    </row>
    <row r="390" spans="1:47" s="2" customFormat="1" ht="12">
      <c r="A390" s="39"/>
      <c r="B390" s="40"/>
      <c r="C390" s="41"/>
      <c r="D390" s="218" t="s">
        <v>132</v>
      </c>
      <c r="E390" s="41"/>
      <c r="F390" s="219" t="s">
        <v>573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132</v>
      </c>
      <c r="AU390" s="18" t="s">
        <v>82</v>
      </c>
    </row>
    <row r="391" spans="1:51" s="13" customFormat="1" ht="12">
      <c r="A391" s="13"/>
      <c r="B391" s="223"/>
      <c r="C391" s="224"/>
      <c r="D391" s="225" t="s">
        <v>134</v>
      </c>
      <c r="E391" s="226" t="s">
        <v>19</v>
      </c>
      <c r="F391" s="227" t="s">
        <v>574</v>
      </c>
      <c r="G391" s="224"/>
      <c r="H391" s="228">
        <v>13.1</v>
      </c>
      <c r="I391" s="229"/>
      <c r="J391" s="224"/>
      <c r="K391" s="224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134</v>
      </c>
      <c r="AU391" s="234" t="s">
        <v>82</v>
      </c>
      <c r="AV391" s="13" t="s">
        <v>82</v>
      </c>
      <c r="AW391" s="13" t="s">
        <v>33</v>
      </c>
      <c r="AX391" s="13" t="s">
        <v>72</v>
      </c>
      <c r="AY391" s="234" t="s">
        <v>123</v>
      </c>
    </row>
    <row r="392" spans="1:51" s="13" customFormat="1" ht="12">
      <c r="A392" s="13"/>
      <c r="B392" s="223"/>
      <c r="C392" s="224"/>
      <c r="D392" s="225" t="s">
        <v>134</v>
      </c>
      <c r="E392" s="226" t="s">
        <v>19</v>
      </c>
      <c r="F392" s="227" t="s">
        <v>199</v>
      </c>
      <c r="G392" s="224"/>
      <c r="H392" s="228">
        <v>9.1</v>
      </c>
      <c r="I392" s="229"/>
      <c r="J392" s="224"/>
      <c r="K392" s="224"/>
      <c r="L392" s="230"/>
      <c r="M392" s="231"/>
      <c r="N392" s="232"/>
      <c r="O392" s="232"/>
      <c r="P392" s="232"/>
      <c r="Q392" s="232"/>
      <c r="R392" s="232"/>
      <c r="S392" s="232"/>
      <c r="T392" s="23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4" t="s">
        <v>134</v>
      </c>
      <c r="AU392" s="234" t="s">
        <v>82</v>
      </c>
      <c r="AV392" s="13" t="s">
        <v>82</v>
      </c>
      <c r="AW392" s="13" t="s">
        <v>33</v>
      </c>
      <c r="AX392" s="13" t="s">
        <v>72</v>
      </c>
      <c r="AY392" s="234" t="s">
        <v>123</v>
      </c>
    </row>
    <row r="393" spans="1:51" s="14" customFormat="1" ht="12">
      <c r="A393" s="14"/>
      <c r="B393" s="235"/>
      <c r="C393" s="236"/>
      <c r="D393" s="225" t="s">
        <v>134</v>
      </c>
      <c r="E393" s="237" t="s">
        <v>19</v>
      </c>
      <c r="F393" s="238" t="s">
        <v>142</v>
      </c>
      <c r="G393" s="236"/>
      <c r="H393" s="239">
        <v>22.2</v>
      </c>
      <c r="I393" s="240"/>
      <c r="J393" s="236"/>
      <c r="K393" s="236"/>
      <c r="L393" s="241"/>
      <c r="M393" s="242"/>
      <c r="N393" s="243"/>
      <c r="O393" s="243"/>
      <c r="P393" s="243"/>
      <c r="Q393" s="243"/>
      <c r="R393" s="243"/>
      <c r="S393" s="243"/>
      <c r="T393" s="24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5" t="s">
        <v>134</v>
      </c>
      <c r="AU393" s="245" t="s">
        <v>82</v>
      </c>
      <c r="AV393" s="14" t="s">
        <v>130</v>
      </c>
      <c r="AW393" s="14" t="s">
        <v>33</v>
      </c>
      <c r="AX393" s="14" t="s">
        <v>80</v>
      </c>
      <c r="AY393" s="245" t="s">
        <v>123</v>
      </c>
    </row>
    <row r="394" spans="1:65" s="2" customFormat="1" ht="22.2" customHeight="1">
      <c r="A394" s="39"/>
      <c r="B394" s="40"/>
      <c r="C394" s="205" t="s">
        <v>575</v>
      </c>
      <c r="D394" s="205" t="s">
        <v>125</v>
      </c>
      <c r="E394" s="206" t="s">
        <v>576</v>
      </c>
      <c r="F394" s="207" t="s">
        <v>577</v>
      </c>
      <c r="G394" s="208" t="s">
        <v>128</v>
      </c>
      <c r="H394" s="209">
        <v>2690</v>
      </c>
      <c r="I394" s="210"/>
      <c r="J394" s="211">
        <f>ROUND(I394*H394,2)</f>
        <v>0</v>
      </c>
      <c r="K394" s="207" t="s">
        <v>129</v>
      </c>
      <c r="L394" s="45"/>
      <c r="M394" s="212" t="s">
        <v>19</v>
      </c>
      <c r="N394" s="213" t="s">
        <v>43</v>
      </c>
      <c r="O394" s="85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130</v>
      </c>
      <c r="AT394" s="216" t="s">
        <v>125</v>
      </c>
      <c r="AU394" s="216" t="s">
        <v>82</v>
      </c>
      <c r="AY394" s="18" t="s">
        <v>123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80</v>
      </c>
      <c r="BK394" s="217">
        <f>ROUND(I394*H394,2)</f>
        <v>0</v>
      </c>
      <c r="BL394" s="18" t="s">
        <v>130</v>
      </c>
      <c r="BM394" s="216" t="s">
        <v>578</v>
      </c>
    </row>
    <row r="395" spans="1:47" s="2" customFormat="1" ht="12">
      <c r="A395" s="39"/>
      <c r="B395" s="40"/>
      <c r="C395" s="41"/>
      <c r="D395" s="218" t="s">
        <v>132</v>
      </c>
      <c r="E395" s="41"/>
      <c r="F395" s="219" t="s">
        <v>579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132</v>
      </c>
      <c r="AU395" s="18" t="s">
        <v>82</v>
      </c>
    </row>
    <row r="396" spans="1:51" s="13" customFormat="1" ht="12">
      <c r="A396" s="13"/>
      <c r="B396" s="223"/>
      <c r="C396" s="224"/>
      <c r="D396" s="225" t="s">
        <v>134</v>
      </c>
      <c r="E396" s="226" t="s">
        <v>19</v>
      </c>
      <c r="F396" s="227" t="s">
        <v>580</v>
      </c>
      <c r="G396" s="224"/>
      <c r="H396" s="228">
        <v>560</v>
      </c>
      <c r="I396" s="229"/>
      <c r="J396" s="224"/>
      <c r="K396" s="224"/>
      <c r="L396" s="230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4" t="s">
        <v>134</v>
      </c>
      <c r="AU396" s="234" t="s">
        <v>82</v>
      </c>
      <c r="AV396" s="13" t="s">
        <v>82</v>
      </c>
      <c r="AW396" s="13" t="s">
        <v>33</v>
      </c>
      <c r="AX396" s="13" t="s">
        <v>72</v>
      </c>
      <c r="AY396" s="234" t="s">
        <v>123</v>
      </c>
    </row>
    <row r="397" spans="1:51" s="13" customFormat="1" ht="12">
      <c r="A397" s="13"/>
      <c r="B397" s="223"/>
      <c r="C397" s="224"/>
      <c r="D397" s="225" t="s">
        <v>134</v>
      </c>
      <c r="E397" s="226" t="s">
        <v>19</v>
      </c>
      <c r="F397" s="227" t="s">
        <v>581</v>
      </c>
      <c r="G397" s="224"/>
      <c r="H397" s="228">
        <v>724</v>
      </c>
      <c r="I397" s="229"/>
      <c r="J397" s="224"/>
      <c r="K397" s="224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134</v>
      </c>
      <c r="AU397" s="234" t="s">
        <v>82</v>
      </c>
      <c r="AV397" s="13" t="s">
        <v>82</v>
      </c>
      <c r="AW397" s="13" t="s">
        <v>33</v>
      </c>
      <c r="AX397" s="13" t="s">
        <v>72</v>
      </c>
      <c r="AY397" s="234" t="s">
        <v>123</v>
      </c>
    </row>
    <row r="398" spans="1:51" s="13" customFormat="1" ht="12">
      <c r="A398" s="13"/>
      <c r="B398" s="223"/>
      <c r="C398" s="224"/>
      <c r="D398" s="225" t="s">
        <v>134</v>
      </c>
      <c r="E398" s="226" t="s">
        <v>19</v>
      </c>
      <c r="F398" s="227" t="s">
        <v>582</v>
      </c>
      <c r="G398" s="224"/>
      <c r="H398" s="228">
        <v>300</v>
      </c>
      <c r="I398" s="229"/>
      <c r="J398" s="224"/>
      <c r="K398" s="224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134</v>
      </c>
      <c r="AU398" s="234" t="s">
        <v>82</v>
      </c>
      <c r="AV398" s="13" t="s">
        <v>82</v>
      </c>
      <c r="AW398" s="13" t="s">
        <v>33</v>
      </c>
      <c r="AX398" s="13" t="s">
        <v>72</v>
      </c>
      <c r="AY398" s="234" t="s">
        <v>123</v>
      </c>
    </row>
    <row r="399" spans="1:51" s="13" customFormat="1" ht="12">
      <c r="A399" s="13"/>
      <c r="B399" s="223"/>
      <c r="C399" s="224"/>
      <c r="D399" s="225" t="s">
        <v>134</v>
      </c>
      <c r="E399" s="226" t="s">
        <v>19</v>
      </c>
      <c r="F399" s="227" t="s">
        <v>583</v>
      </c>
      <c r="G399" s="224"/>
      <c r="H399" s="228">
        <v>920</v>
      </c>
      <c r="I399" s="229"/>
      <c r="J399" s="224"/>
      <c r="K399" s="224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134</v>
      </c>
      <c r="AU399" s="234" t="s">
        <v>82</v>
      </c>
      <c r="AV399" s="13" t="s">
        <v>82</v>
      </c>
      <c r="AW399" s="13" t="s">
        <v>33</v>
      </c>
      <c r="AX399" s="13" t="s">
        <v>72</v>
      </c>
      <c r="AY399" s="234" t="s">
        <v>123</v>
      </c>
    </row>
    <row r="400" spans="1:51" s="13" customFormat="1" ht="12">
      <c r="A400" s="13"/>
      <c r="B400" s="223"/>
      <c r="C400" s="224"/>
      <c r="D400" s="225" t="s">
        <v>134</v>
      </c>
      <c r="E400" s="226" t="s">
        <v>19</v>
      </c>
      <c r="F400" s="227" t="s">
        <v>584</v>
      </c>
      <c r="G400" s="224"/>
      <c r="H400" s="228">
        <v>186</v>
      </c>
      <c r="I400" s="229"/>
      <c r="J400" s="224"/>
      <c r="K400" s="224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134</v>
      </c>
      <c r="AU400" s="234" t="s">
        <v>82</v>
      </c>
      <c r="AV400" s="13" t="s">
        <v>82</v>
      </c>
      <c r="AW400" s="13" t="s">
        <v>33</v>
      </c>
      <c r="AX400" s="13" t="s">
        <v>72</v>
      </c>
      <c r="AY400" s="234" t="s">
        <v>123</v>
      </c>
    </row>
    <row r="401" spans="1:51" s="14" customFormat="1" ht="12">
      <c r="A401" s="14"/>
      <c r="B401" s="235"/>
      <c r="C401" s="236"/>
      <c r="D401" s="225" t="s">
        <v>134</v>
      </c>
      <c r="E401" s="237" t="s">
        <v>19</v>
      </c>
      <c r="F401" s="238" t="s">
        <v>142</v>
      </c>
      <c r="G401" s="236"/>
      <c r="H401" s="239">
        <v>2690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134</v>
      </c>
      <c r="AU401" s="245" t="s">
        <v>82</v>
      </c>
      <c r="AV401" s="14" t="s">
        <v>130</v>
      </c>
      <c r="AW401" s="14" t="s">
        <v>33</v>
      </c>
      <c r="AX401" s="14" t="s">
        <v>80</v>
      </c>
      <c r="AY401" s="245" t="s">
        <v>123</v>
      </c>
    </row>
    <row r="402" spans="1:65" s="2" customFormat="1" ht="22.2" customHeight="1">
      <c r="A402" s="39"/>
      <c r="B402" s="40"/>
      <c r="C402" s="205" t="s">
        <v>585</v>
      </c>
      <c r="D402" s="205" t="s">
        <v>125</v>
      </c>
      <c r="E402" s="206" t="s">
        <v>586</v>
      </c>
      <c r="F402" s="207" t="s">
        <v>587</v>
      </c>
      <c r="G402" s="208" t="s">
        <v>128</v>
      </c>
      <c r="H402" s="209">
        <v>484200</v>
      </c>
      <c r="I402" s="210"/>
      <c r="J402" s="211">
        <f>ROUND(I402*H402,2)</f>
        <v>0</v>
      </c>
      <c r="K402" s="207" t="s">
        <v>129</v>
      </c>
      <c r="L402" s="45"/>
      <c r="M402" s="212" t="s">
        <v>19</v>
      </c>
      <c r="N402" s="213" t="s">
        <v>43</v>
      </c>
      <c r="O402" s="85"/>
      <c r="P402" s="214">
        <f>O402*H402</f>
        <v>0</v>
      </c>
      <c r="Q402" s="214">
        <v>0</v>
      </c>
      <c r="R402" s="214">
        <f>Q402*H402</f>
        <v>0</v>
      </c>
      <c r="S402" s="214">
        <v>0</v>
      </c>
      <c r="T402" s="215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6" t="s">
        <v>130</v>
      </c>
      <c r="AT402" s="216" t="s">
        <v>125</v>
      </c>
      <c r="AU402" s="216" t="s">
        <v>82</v>
      </c>
      <c r="AY402" s="18" t="s">
        <v>123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80</v>
      </c>
      <c r="BK402" s="217">
        <f>ROUND(I402*H402,2)</f>
        <v>0</v>
      </c>
      <c r="BL402" s="18" t="s">
        <v>130</v>
      </c>
      <c r="BM402" s="216" t="s">
        <v>588</v>
      </c>
    </row>
    <row r="403" spans="1:47" s="2" customFormat="1" ht="12">
      <c r="A403" s="39"/>
      <c r="B403" s="40"/>
      <c r="C403" s="41"/>
      <c r="D403" s="218" t="s">
        <v>132</v>
      </c>
      <c r="E403" s="41"/>
      <c r="F403" s="219" t="s">
        <v>589</v>
      </c>
      <c r="G403" s="41"/>
      <c r="H403" s="41"/>
      <c r="I403" s="220"/>
      <c r="J403" s="41"/>
      <c r="K403" s="41"/>
      <c r="L403" s="45"/>
      <c r="M403" s="221"/>
      <c r="N403" s="222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132</v>
      </c>
      <c r="AU403" s="18" t="s">
        <v>82</v>
      </c>
    </row>
    <row r="404" spans="1:51" s="13" customFormat="1" ht="12">
      <c r="A404" s="13"/>
      <c r="B404" s="223"/>
      <c r="C404" s="224"/>
      <c r="D404" s="225" t="s">
        <v>134</v>
      </c>
      <c r="E404" s="226" t="s">
        <v>19</v>
      </c>
      <c r="F404" s="227" t="s">
        <v>590</v>
      </c>
      <c r="G404" s="224"/>
      <c r="H404" s="228">
        <v>484200</v>
      </c>
      <c r="I404" s="229"/>
      <c r="J404" s="224"/>
      <c r="K404" s="224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134</v>
      </c>
      <c r="AU404" s="234" t="s">
        <v>82</v>
      </c>
      <c r="AV404" s="13" t="s">
        <v>82</v>
      </c>
      <c r="AW404" s="13" t="s">
        <v>33</v>
      </c>
      <c r="AX404" s="13" t="s">
        <v>80</v>
      </c>
      <c r="AY404" s="234" t="s">
        <v>123</v>
      </c>
    </row>
    <row r="405" spans="1:65" s="2" customFormat="1" ht="14.4" customHeight="1">
      <c r="A405" s="39"/>
      <c r="B405" s="40"/>
      <c r="C405" s="205" t="s">
        <v>591</v>
      </c>
      <c r="D405" s="205" t="s">
        <v>125</v>
      </c>
      <c r="E405" s="206" t="s">
        <v>592</v>
      </c>
      <c r="F405" s="207" t="s">
        <v>593</v>
      </c>
      <c r="G405" s="208" t="s">
        <v>195</v>
      </c>
      <c r="H405" s="209">
        <v>18</v>
      </c>
      <c r="I405" s="210"/>
      <c r="J405" s="211">
        <f>ROUND(I405*H405,2)</f>
        <v>0</v>
      </c>
      <c r="K405" s="207" t="s">
        <v>19</v>
      </c>
      <c r="L405" s="45"/>
      <c r="M405" s="212" t="s">
        <v>19</v>
      </c>
      <c r="N405" s="213" t="s">
        <v>43</v>
      </c>
      <c r="O405" s="85"/>
      <c r="P405" s="214">
        <f>O405*H405</f>
        <v>0</v>
      </c>
      <c r="Q405" s="214">
        <v>0</v>
      </c>
      <c r="R405" s="214">
        <f>Q405*H405</f>
        <v>0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130</v>
      </c>
      <c r="AT405" s="216" t="s">
        <v>125</v>
      </c>
      <c r="AU405" s="216" t="s">
        <v>82</v>
      </c>
      <c r="AY405" s="18" t="s">
        <v>123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80</v>
      </c>
      <c r="BK405" s="217">
        <f>ROUND(I405*H405,2)</f>
        <v>0</v>
      </c>
      <c r="BL405" s="18" t="s">
        <v>130</v>
      </c>
      <c r="BM405" s="216" t="s">
        <v>594</v>
      </c>
    </row>
    <row r="406" spans="1:51" s="13" customFormat="1" ht="12">
      <c r="A406" s="13"/>
      <c r="B406" s="223"/>
      <c r="C406" s="224"/>
      <c r="D406" s="225" t="s">
        <v>134</v>
      </c>
      <c r="E406" s="226" t="s">
        <v>19</v>
      </c>
      <c r="F406" s="227" t="s">
        <v>595</v>
      </c>
      <c r="G406" s="224"/>
      <c r="H406" s="228">
        <v>9</v>
      </c>
      <c r="I406" s="229"/>
      <c r="J406" s="224"/>
      <c r="K406" s="224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134</v>
      </c>
      <c r="AU406" s="234" t="s">
        <v>82</v>
      </c>
      <c r="AV406" s="13" t="s">
        <v>82</v>
      </c>
      <c r="AW406" s="13" t="s">
        <v>33</v>
      </c>
      <c r="AX406" s="13" t="s">
        <v>72</v>
      </c>
      <c r="AY406" s="234" t="s">
        <v>123</v>
      </c>
    </row>
    <row r="407" spans="1:51" s="13" customFormat="1" ht="12">
      <c r="A407" s="13"/>
      <c r="B407" s="223"/>
      <c r="C407" s="224"/>
      <c r="D407" s="225" t="s">
        <v>134</v>
      </c>
      <c r="E407" s="226" t="s">
        <v>19</v>
      </c>
      <c r="F407" s="227" t="s">
        <v>596</v>
      </c>
      <c r="G407" s="224"/>
      <c r="H407" s="228">
        <v>9</v>
      </c>
      <c r="I407" s="229"/>
      <c r="J407" s="224"/>
      <c r="K407" s="224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134</v>
      </c>
      <c r="AU407" s="234" t="s">
        <v>82</v>
      </c>
      <c r="AV407" s="13" t="s">
        <v>82</v>
      </c>
      <c r="AW407" s="13" t="s">
        <v>33</v>
      </c>
      <c r="AX407" s="13" t="s">
        <v>72</v>
      </c>
      <c r="AY407" s="234" t="s">
        <v>123</v>
      </c>
    </row>
    <row r="408" spans="1:51" s="14" customFormat="1" ht="12">
      <c r="A408" s="14"/>
      <c r="B408" s="235"/>
      <c r="C408" s="236"/>
      <c r="D408" s="225" t="s">
        <v>134</v>
      </c>
      <c r="E408" s="237" t="s">
        <v>19</v>
      </c>
      <c r="F408" s="238" t="s">
        <v>142</v>
      </c>
      <c r="G408" s="236"/>
      <c r="H408" s="239">
        <v>18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5" t="s">
        <v>134</v>
      </c>
      <c r="AU408" s="245" t="s">
        <v>82</v>
      </c>
      <c r="AV408" s="14" t="s">
        <v>130</v>
      </c>
      <c r="AW408" s="14" t="s">
        <v>33</v>
      </c>
      <c r="AX408" s="14" t="s">
        <v>80</v>
      </c>
      <c r="AY408" s="245" t="s">
        <v>123</v>
      </c>
    </row>
    <row r="409" spans="1:65" s="2" customFormat="1" ht="22.2" customHeight="1">
      <c r="A409" s="39"/>
      <c r="B409" s="40"/>
      <c r="C409" s="205" t="s">
        <v>597</v>
      </c>
      <c r="D409" s="205" t="s">
        <v>125</v>
      </c>
      <c r="E409" s="206" t="s">
        <v>598</v>
      </c>
      <c r="F409" s="207" t="s">
        <v>599</v>
      </c>
      <c r="G409" s="208" t="s">
        <v>128</v>
      </c>
      <c r="H409" s="209">
        <v>2690</v>
      </c>
      <c r="I409" s="210"/>
      <c r="J409" s="211">
        <f>ROUND(I409*H409,2)</f>
        <v>0</v>
      </c>
      <c r="K409" s="207" t="s">
        <v>129</v>
      </c>
      <c r="L409" s="45"/>
      <c r="M409" s="212" t="s">
        <v>19</v>
      </c>
      <c r="N409" s="213" t="s">
        <v>43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130</v>
      </c>
      <c r="AT409" s="216" t="s">
        <v>125</v>
      </c>
      <c r="AU409" s="216" t="s">
        <v>82</v>
      </c>
      <c r="AY409" s="18" t="s">
        <v>123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80</v>
      </c>
      <c r="BK409" s="217">
        <f>ROUND(I409*H409,2)</f>
        <v>0</v>
      </c>
      <c r="BL409" s="18" t="s">
        <v>130</v>
      </c>
      <c r="BM409" s="216" t="s">
        <v>600</v>
      </c>
    </row>
    <row r="410" spans="1:47" s="2" customFormat="1" ht="12">
      <c r="A410" s="39"/>
      <c r="B410" s="40"/>
      <c r="C410" s="41"/>
      <c r="D410" s="218" t="s">
        <v>132</v>
      </c>
      <c r="E410" s="41"/>
      <c r="F410" s="219" t="s">
        <v>601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132</v>
      </c>
      <c r="AU410" s="18" t="s">
        <v>82</v>
      </c>
    </row>
    <row r="411" spans="1:65" s="2" customFormat="1" ht="14.4" customHeight="1">
      <c r="A411" s="39"/>
      <c r="B411" s="40"/>
      <c r="C411" s="205" t="s">
        <v>602</v>
      </c>
      <c r="D411" s="205" t="s">
        <v>125</v>
      </c>
      <c r="E411" s="206" t="s">
        <v>603</v>
      </c>
      <c r="F411" s="207" t="s">
        <v>604</v>
      </c>
      <c r="G411" s="208" t="s">
        <v>128</v>
      </c>
      <c r="H411" s="209">
        <v>2690</v>
      </c>
      <c r="I411" s="210"/>
      <c r="J411" s="211">
        <f>ROUND(I411*H411,2)</f>
        <v>0</v>
      </c>
      <c r="K411" s="207" t="s">
        <v>129</v>
      </c>
      <c r="L411" s="45"/>
      <c r="M411" s="212" t="s">
        <v>19</v>
      </c>
      <c r="N411" s="213" t="s">
        <v>43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130</v>
      </c>
      <c r="AT411" s="216" t="s">
        <v>125</v>
      </c>
      <c r="AU411" s="216" t="s">
        <v>82</v>
      </c>
      <c r="AY411" s="18" t="s">
        <v>123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80</v>
      </c>
      <c r="BK411" s="217">
        <f>ROUND(I411*H411,2)</f>
        <v>0</v>
      </c>
      <c r="BL411" s="18" t="s">
        <v>130</v>
      </c>
      <c r="BM411" s="216" t="s">
        <v>605</v>
      </c>
    </row>
    <row r="412" spans="1:47" s="2" customFormat="1" ht="12">
      <c r="A412" s="39"/>
      <c r="B412" s="40"/>
      <c r="C412" s="41"/>
      <c r="D412" s="218" t="s">
        <v>132</v>
      </c>
      <c r="E412" s="41"/>
      <c r="F412" s="219" t="s">
        <v>606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132</v>
      </c>
      <c r="AU412" s="18" t="s">
        <v>82</v>
      </c>
    </row>
    <row r="413" spans="1:65" s="2" customFormat="1" ht="14.4" customHeight="1">
      <c r="A413" s="39"/>
      <c r="B413" s="40"/>
      <c r="C413" s="205" t="s">
        <v>607</v>
      </c>
      <c r="D413" s="205" t="s">
        <v>125</v>
      </c>
      <c r="E413" s="206" t="s">
        <v>608</v>
      </c>
      <c r="F413" s="207" t="s">
        <v>609</v>
      </c>
      <c r="G413" s="208" t="s">
        <v>128</v>
      </c>
      <c r="H413" s="209">
        <v>484200</v>
      </c>
      <c r="I413" s="210"/>
      <c r="J413" s="211">
        <f>ROUND(I413*H413,2)</f>
        <v>0</v>
      </c>
      <c r="K413" s="207" t="s">
        <v>129</v>
      </c>
      <c r="L413" s="45"/>
      <c r="M413" s="212" t="s">
        <v>19</v>
      </c>
      <c r="N413" s="213" t="s">
        <v>43</v>
      </c>
      <c r="O413" s="85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130</v>
      </c>
      <c r="AT413" s="216" t="s">
        <v>125</v>
      </c>
      <c r="AU413" s="216" t="s">
        <v>82</v>
      </c>
      <c r="AY413" s="18" t="s">
        <v>123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80</v>
      </c>
      <c r="BK413" s="217">
        <f>ROUND(I413*H413,2)</f>
        <v>0</v>
      </c>
      <c r="BL413" s="18" t="s">
        <v>130</v>
      </c>
      <c r="BM413" s="216" t="s">
        <v>610</v>
      </c>
    </row>
    <row r="414" spans="1:47" s="2" customFormat="1" ht="12">
      <c r="A414" s="39"/>
      <c r="B414" s="40"/>
      <c r="C414" s="41"/>
      <c r="D414" s="218" t="s">
        <v>132</v>
      </c>
      <c r="E414" s="41"/>
      <c r="F414" s="219" t="s">
        <v>611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132</v>
      </c>
      <c r="AU414" s="18" t="s">
        <v>82</v>
      </c>
    </row>
    <row r="415" spans="1:51" s="13" customFormat="1" ht="12">
      <c r="A415" s="13"/>
      <c r="B415" s="223"/>
      <c r="C415" s="224"/>
      <c r="D415" s="225" t="s">
        <v>134</v>
      </c>
      <c r="E415" s="226" t="s">
        <v>19</v>
      </c>
      <c r="F415" s="227" t="s">
        <v>590</v>
      </c>
      <c r="G415" s="224"/>
      <c r="H415" s="228">
        <v>484200</v>
      </c>
      <c r="I415" s="229"/>
      <c r="J415" s="224"/>
      <c r="K415" s="224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134</v>
      </c>
      <c r="AU415" s="234" t="s">
        <v>82</v>
      </c>
      <c r="AV415" s="13" t="s">
        <v>82</v>
      </c>
      <c r="AW415" s="13" t="s">
        <v>33</v>
      </c>
      <c r="AX415" s="13" t="s">
        <v>80</v>
      </c>
      <c r="AY415" s="234" t="s">
        <v>123</v>
      </c>
    </row>
    <row r="416" spans="1:65" s="2" customFormat="1" ht="14.4" customHeight="1">
      <c r="A416" s="39"/>
      <c r="B416" s="40"/>
      <c r="C416" s="205" t="s">
        <v>612</v>
      </c>
      <c r="D416" s="205" t="s">
        <v>125</v>
      </c>
      <c r="E416" s="206" t="s">
        <v>613</v>
      </c>
      <c r="F416" s="207" t="s">
        <v>614</v>
      </c>
      <c r="G416" s="208" t="s">
        <v>128</v>
      </c>
      <c r="H416" s="209">
        <v>2690</v>
      </c>
      <c r="I416" s="210"/>
      <c r="J416" s="211">
        <f>ROUND(I416*H416,2)</f>
        <v>0</v>
      </c>
      <c r="K416" s="207" t="s">
        <v>129</v>
      </c>
      <c r="L416" s="45"/>
      <c r="M416" s="212" t="s">
        <v>19</v>
      </c>
      <c r="N416" s="213" t="s">
        <v>43</v>
      </c>
      <c r="O416" s="85"/>
      <c r="P416" s="214">
        <f>O416*H416</f>
        <v>0</v>
      </c>
      <c r="Q416" s="214">
        <v>0</v>
      </c>
      <c r="R416" s="214">
        <f>Q416*H416</f>
        <v>0</v>
      </c>
      <c r="S416" s="214">
        <v>0</v>
      </c>
      <c r="T416" s="21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6" t="s">
        <v>130</v>
      </c>
      <c r="AT416" s="216" t="s">
        <v>125</v>
      </c>
      <c r="AU416" s="216" t="s">
        <v>82</v>
      </c>
      <c r="AY416" s="18" t="s">
        <v>123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8" t="s">
        <v>80</v>
      </c>
      <c r="BK416" s="217">
        <f>ROUND(I416*H416,2)</f>
        <v>0</v>
      </c>
      <c r="BL416" s="18" t="s">
        <v>130</v>
      </c>
      <c r="BM416" s="216" t="s">
        <v>615</v>
      </c>
    </row>
    <row r="417" spans="1:47" s="2" customFormat="1" ht="12">
      <c r="A417" s="39"/>
      <c r="B417" s="40"/>
      <c r="C417" s="41"/>
      <c r="D417" s="218" t="s">
        <v>132</v>
      </c>
      <c r="E417" s="41"/>
      <c r="F417" s="219" t="s">
        <v>616</v>
      </c>
      <c r="G417" s="41"/>
      <c r="H417" s="41"/>
      <c r="I417" s="220"/>
      <c r="J417" s="41"/>
      <c r="K417" s="41"/>
      <c r="L417" s="45"/>
      <c r="M417" s="221"/>
      <c r="N417" s="222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132</v>
      </c>
      <c r="AU417" s="18" t="s">
        <v>82</v>
      </c>
    </row>
    <row r="418" spans="1:65" s="2" customFormat="1" ht="19.8" customHeight="1">
      <c r="A418" s="39"/>
      <c r="B418" s="40"/>
      <c r="C418" s="205" t="s">
        <v>617</v>
      </c>
      <c r="D418" s="205" t="s">
        <v>125</v>
      </c>
      <c r="E418" s="206" t="s">
        <v>618</v>
      </c>
      <c r="F418" s="207" t="s">
        <v>619</v>
      </c>
      <c r="G418" s="208" t="s">
        <v>195</v>
      </c>
      <c r="H418" s="209">
        <v>10</v>
      </c>
      <c r="I418" s="210"/>
      <c r="J418" s="211">
        <f>ROUND(I418*H418,2)</f>
        <v>0</v>
      </c>
      <c r="K418" s="207" t="s">
        <v>129</v>
      </c>
      <c r="L418" s="45"/>
      <c r="M418" s="212" t="s">
        <v>19</v>
      </c>
      <c r="N418" s="213" t="s">
        <v>43</v>
      </c>
      <c r="O418" s="85"/>
      <c r="P418" s="214">
        <f>O418*H418</f>
        <v>0</v>
      </c>
      <c r="Q418" s="214">
        <v>0</v>
      </c>
      <c r="R418" s="214">
        <f>Q418*H418</f>
        <v>0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130</v>
      </c>
      <c r="AT418" s="216" t="s">
        <v>125</v>
      </c>
      <c r="AU418" s="216" t="s">
        <v>82</v>
      </c>
      <c r="AY418" s="18" t="s">
        <v>123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80</v>
      </c>
      <c r="BK418" s="217">
        <f>ROUND(I418*H418,2)</f>
        <v>0</v>
      </c>
      <c r="BL418" s="18" t="s">
        <v>130</v>
      </c>
      <c r="BM418" s="216" t="s">
        <v>620</v>
      </c>
    </row>
    <row r="419" spans="1:47" s="2" customFormat="1" ht="12">
      <c r="A419" s="39"/>
      <c r="B419" s="40"/>
      <c r="C419" s="41"/>
      <c r="D419" s="218" t="s">
        <v>132</v>
      </c>
      <c r="E419" s="41"/>
      <c r="F419" s="219" t="s">
        <v>621</v>
      </c>
      <c r="G419" s="41"/>
      <c r="H419" s="41"/>
      <c r="I419" s="220"/>
      <c r="J419" s="41"/>
      <c r="K419" s="41"/>
      <c r="L419" s="45"/>
      <c r="M419" s="221"/>
      <c r="N419" s="222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132</v>
      </c>
      <c r="AU419" s="18" t="s">
        <v>82</v>
      </c>
    </row>
    <row r="420" spans="1:51" s="13" customFormat="1" ht="12">
      <c r="A420" s="13"/>
      <c r="B420" s="223"/>
      <c r="C420" s="224"/>
      <c r="D420" s="225" t="s">
        <v>134</v>
      </c>
      <c r="E420" s="226" t="s">
        <v>19</v>
      </c>
      <c r="F420" s="227" t="s">
        <v>622</v>
      </c>
      <c r="G420" s="224"/>
      <c r="H420" s="228">
        <v>2</v>
      </c>
      <c r="I420" s="229"/>
      <c r="J420" s="224"/>
      <c r="K420" s="224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134</v>
      </c>
      <c r="AU420" s="234" t="s">
        <v>82</v>
      </c>
      <c r="AV420" s="13" t="s">
        <v>82</v>
      </c>
      <c r="AW420" s="13" t="s">
        <v>33</v>
      </c>
      <c r="AX420" s="13" t="s">
        <v>72</v>
      </c>
      <c r="AY420" s="234" t="s">
        <v>123</v>
      </c>
    </row>
    <row r="421" spans="1:51" s="13" customFormat="1" ht="12">
      <c r="A421" s="13"/>
      <c r="B421" s="223"/>
      <c r="C421" s="224"/>
      <c r="D421" s="225" t="s">
        <v>134</v>
      </c>
      <c r="E421" s="226" t="s">
        <v>19</v>
      </c>
      <c r="F421" s="227" t="s">
        <v>623</v>
      </c>
      <c r="G421" s="224"/>
      <c r="H421" s="228">
        <v>6</v>
      </c>
      <c r="I421" s="229"/>
      <c r="J421" s="224"/>
      <c r="K421" s="224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134</v>
      </c>
      <c r="AU421" s="234" t="s">
        <v>82</v>
      </c>
      <c r="AV421" s="13" t="s">
        <v>82</v>
      </c>
      <c r="AW421" s="13" t="s">
        <v>33</v>
      </c>
      <c r="AX421" s="13" t="s">
        <v>72</v>
      </c>
      <c r="AY421" s="234" t="s">
        <v>123</v>
      </c>
    </row>
    <row r="422" spans="1:51" s="13" customFormat="1" ht="12">
      <c r="A422" s="13"/>
      <c r="B422" s="223"/>
      <c r="C422" s="224"/>
      <c r="D422" s="225" t="s">
        <v>134</v>
      </c>
      <c r="E422" s="226" t="s">
        <v>19</v>
      </c>
      <c r="F422" s="227" t="s">
        <v>624</v>
      </c>
      <c r="G422" s="224"/>
      <c r="H422" s="228">
        <v>2</v>
      </c>
      <c r="I422" s="229"/>
      <c r="J422" s="224"/>
      <c r="K422" s="224"/>
      <c r="L422" s="230"/>
      <c r="M422" s="231"/>
      <c r="N422" s="232"/>
      <c r="O422" s="232"/>
      <c r="P422" s="232"/>
      <c r="Q422" s="232"/>
      <c r="R422" s="232"/>
      <c r="S422" s="232"/>
      <c r="T422" s="23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4" t="s">
        <v>134</v>
      </c>
      <c r="AU422" s="234" t="s">
        <v>82</v>
      </c>
      <c r="AV422" s="13" t="s">
        <v>82</v>
      </c>
      <c r="AW422" s="13" t="s">
        <v>33</v>
      </c>
      <c r="AX422" s="13" t="s">
        <v>72</v>
      </c>
      <c r="AY422" s="234" t="s">
        <v>123</v>
      </c>
    </row>
    <row r="423" spans="1:51" s="14" customFormat="1" ht="12">
      <c r="A423" s="14"/>
      <c r="B423" s="235"/>
      <c r="C423" s="236"/>
      <c r="D423" s="225" t="s">
        <v>134</v>
      </c>
      <c r="E423" s="237" t="s">
        <v>19</v>
      </c>
      <c r="F423" s="238" t="s">
        <v>142</v>
      </c>
      <c r="G423" s="236"/>
      <c r="H423" s="239">
        <v>10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134</v>
      </c>
      <c r="AU423" s="245" t="s">
        <v>82</v>
      </c>
      <c r="AV423" s="14" t="s">
        <v>130</v>
      </c>
      <c r="AW423" s="14" t="s">
        <v>33</v>
      </c>
      <c r="AX423" s="14" t="s">
        <v>80</v>
      </c>
      <c r="AY423" s="245" t="s">
        <v>123</v>
      </c>
    </row>
    <row r="424" spans="1:65" s="2" customFormat="1" ht="14.4" customHeight="1">
      <c r="A424" s="39"/>
      <c r="B424" s="40"/>
      <c r="C424" s="205" t="s">
        <v>625</v>
      </c>
      <c r="D424" s="205" t="s">
        <v>125</v>
      </c>
      <c r="E424" s="206" t="s">
        <v>626</v>
      </c>
      <c r="F424" s="207" t="s">
        <v>627</v>
      </c>
      <c r="G424" s="208" t="s">
        <v>195</v>
      </c>
      <c r="H424" s="209">
        <v>1800</v>
      </c>
      <c r="I424" s="210"/>
      <c r="J424" s="211">
        <f>ROUND(I424*H424,2)</f>
        <v>0</v>
      </c>
      <c r="K424" s="207" t="s">
        <v>129</v>
      </c>
      <c r="L424" s="45"/>
      <c r="M424" s="212" t="s">
        <v>19</v>
      </c>
      <c r="N424" s="213" t="s">
        <v>43</v>
      </c>
      <c r="O424" s="85"/>
      <c r="P424" s="214">
        <f>O424*H424</f>
        <v>0</v>
      </c>
      <c r="Q424" s="214">
        <v>0</v>
      </c>
      <c r="R424" s="214">
        <f>Q424*H424</f>
        <v>0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130</v>
      </c>
      <c r="AT424" s="216" t="s">
        <v>125</v>
      </c>
      <c r="AU424" s="216" t="s">
        <v>82</v>
      </c>
      <c r="AY424" s="18" t="s">
        <v>123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80</v>
      </c>
      <c r="BK424" s="217">
        <f>ROUND(I424*H424,2)</f>
        <v>0</v>
      </c>
      <c r="BL424" s="18" t="s">
        <v>130</v>
      </c>
      <c r="BM424" s="216" t="s">
        <v>628</v>
      </c>
    </row>
    <row r="425" spans="1:47" s="2" customFormat="1" ht="12">
      <c r="A425" s="39"/>
      <c r="B425" s="40"/>
      <c r="C425" s="41"/>
      <c r="D425" s="218" t="s">
        <v>132</v>
      </c>
      <c r="E425" s="41"/>
      <c r="F425" s="219" t="s">
        <v>629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132</v>
      </c>
      <c r="AU425" s="18" t="s">
        <v>82</v>
      </c>
    </row>
    <row r="426" spans="1:51" s="13" customFormat="1" ht="12">
      <c r="A426" s="13"/>
      <c r="B426" s="223"/>
      <c r="C426" s="224"/>
      <c r="D426" s="225" t="s">
        <v>134</v>
      </c>
      <c r="E426" s="226" t="s">
        <v>19</v>
      </c>
      <c r="F426" s="227" t="s">
        <v>630</v>
      </c>
      <c r="G426" s="224"/>
      <c r="H426" s="228">
        <v>1800</v>
      </c>
      <c r="I426" s="229"/>
      <c r="J426" s="224"/>
      <c r="K426" s="224"/>
      <c r="L426" s="230"/>
      <c r="M426" s="231"/>
      <c r="N426" s="232"/>
      <c r="O426" s="232"/>
      <c r="P426" s="232"/>
      <c r="Q426" s="232"/>
      <c r="R426" s="232"/>
      <c r="S426" s="232"/>
      <c r="T426" s="23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4" t="s">
        <v>134</v>
      </c>
      <c r="AU426" s="234" t="s">
        <v>82</v>
      </c>
      <c r="AV426" s="13" t="s">
        <v>82</v>
      </c>
      <c r="AW426" s="13" t="s">
        <v>33</v>
      </c>
      <c r="AX426" s="13" t="s">
        <v>80</v>
      </c>
      <c r="AY426" s="234" t="s">
        <v>123</v>
      </c>
    </row>
    <row r="427" spans="1:65" s="2" customFormat="1" ht="19.8" customHeight="1">
      <c r="A427" s="39"/>
      <c r="B427" s="40"/>
      <c r="C427" s="205" t="s">
        <v>631</v>
      </c>
      <c r="D427" s="205" t="s">
        <v>125</v>
      </c>
      <c r="E427" s="206" t="s">
        <v>632</v>
      </c>
      <c r="F427" s="207" t="s">
        <v>633</v>
      </c>
      <c r="G427" s="208" t="s">
        <v>195</v>
      </c>
      <c r="H427" s="209">
        <v>10</v>
      </c>
      <c r="I427" s="210"/>
      <c r="J427" s="211">
        <f>ROUND(I427*H427,2)</f>
        <v>0</v>
      </c>
      <c r="K427" s="207" t="s">
        <v>129</v>
      </c>
      <c r="L427" s="45"/>
      <c r="M427" s="212" t="s">
        <v>19</v>
      </c>
      <c r="N427" s="213" t="s">
        <v>43</v>
      </c>
      <c r="O427" s="85"/>
      <c r="P427" s="214">
        <f>O427*H427</f>
        <v>0</v>
      </c>
      <c r="Q427" s="214">
        <v>0</v>
      </c>
      <c r="R427" s="214">
        <f>Q427*H427</f>
        <v>0</v>
      </c>
      <c r="S427" s="214">
        <v>0</v>
      </c>
      <c r="T427" s="215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6" t="s">
        <v>130</v>
      </c>
      <c r="AT427" s="216" t="s">
        <v>125</v>
      </c>
      <c r="AU427" s="216" t="s">
        <v>82</v>
      </c>
      <c r="AY427" s="18" t="s">
        <v>123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80</v>
      </c>
      <c r="BK427" s="217">
        <f>ROUND(I427*H427,2)</f>
        <v>0</v>
      </c>
      <c r="BL427" s="18" t="s">
        <v>130</v>
      </c>
      <c r="BM427" s="216" t="s">
        <v>634</v>
      </c>
    </row>
    <row r="428" spans="1:47" s="2" customFormat="1" ht="12">
      <c r="A428" s="39"/>
      <c r="B428" s="40"/>
      <c r="C428" s="41"/>
      <c r="D428" s="218" t="s">
        <v>132</v>
      </c>
      <c r="E428" s="41"/>
      <c r="F428" s="219" t="s">
        <v>635</v>
      </c>
      <c r="G428" s="41"/>
      <c r="H428" s="41"/>
      <c r="I428" s="220"/>
      <c r="J428" s="41"/>
      <c r="K428" s="41"/>
      <c r="L428" s="45"/>
      <c r="M428" s="221"/>
      <c r="N428" s="222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132</v>
      </c>
      <c r="AU428" s="18" t="s">
        <v>82</v>
      </c>
    </row>
    <row r="429" spans="1:65" s="2" customFormat="1" ht="14.4" customHeight="1">
      <c r="A429" s="39"/>
      <c r="B429" s="40"/>
      <c r="C429" s="205" t="s">
        <v>636</v>
      </c>
      <c r="D429" s="205" t="s">
        <v>125</v>
      </c>
      <c r="E429" s="206" t="s">
        <v>637</v>
      </c>
      <c r="F429" s="207" t="s">
        <v>638</v>
      </c>
      <c r="G429" s="208" t="s">
        <v>128</v>
      </c>
      <c r="H429" s="209">
        <v>120</v>
      </c>
      <c r="I429" s="210"/>
      <c r="J429" s="211">
        <f>ROUND(I429*H429,2)</f>
        <v>0</v>
      </c>
      <c r="K429" s="207" t="s">
        <v>19</v>
      </c>
      <c r="L429" s="45"/>
      <c r="M429" s="212" t="s">
        <v>19</v>
      </c>
      <c r="N429" s="213" t="s">
        <v>43</v>
      </c>
      <c r="O429" s="85"/>
      <c r="P429" s="214">
        <f>O429*H429</f>
        <v>0</v>
      </c>
      <c r="Q429" s="214">
        <v>0</v>
      </c>
      <c r="R429" s="214">
        <f>Q429*H429</f>
        <v>0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130</v>
      </c>
      <c r="AT429" s="216" t="s">
        <v>125</v>
      </c>
      <c r="AU429" s="216" t="s">
        <v>82</v>
      </c>
      <c r="AY429" s="18" t="s">
        <v>123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80</v>
      </c>
      <c r="BK429" s="217">
        <f>ROUND(I429*H429,2)</f>
        <v>0</v>
      </c>
      <c r="BL429" s="18" t="s">
        <v>130</v>
      </c>
      <c r="BM429" s="216" t="s">
        <v>639</v>
      </c>
    </row>
    <row r="430" spans="1:51" s="13" customFormat="1" ht="12">
      <c r="A430" s="13"/>
      <c r="B430" s="223"/>
      <c r="C430" s="224"/>
      <c r="D430" s="225" t="s">
        <v>134</v>
      </c>
      <c r="E430" s="226" t="s">
        <v>19</v>
      </c>
      <c r="F430" s="227" t="s">
        <v>640</v>
      </c>
      <c r="G430" s="224"/>
      <c r="H430" s="228">
        <v>56</v>
      </c>
      <c r="I430" s="229"/>
      <c r="J430" s="224"/>
      <c r="K430" s="224"/>
      <c r="L430" s="230"/>
      <c r="M430" s="231"/>
      <c r="N430" s="232"/>
      <c r="O430" s="232"/>
      <c r="P430" s="232"/>
      <c r="Q430" s="232"/>
      <c r="R430" s="232"/>
      <c r="S430" s="232"/>
      <c r="T430" s="23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4" t="s">
        <v>134</v>
      </c>
      <c r="AU430" s="234" t="s">
        <v>82</v>
      </c>
      <c r="AV430" s="13" t="s">
        <v>82</v>
      </c>
      <c r="AW430" s="13" t="s">
        <v>33</v>
      </c>
      <c r="AX430" s="13" t="s">
        <v>72</v>
      </c>
      <c r="AY430" s="234" t="s">
        <v>123</v>
      </c>
    </row>
    <row r="431" spans="1:51" s="13" customFormat="1" ht="12">
      <c r="A431" s="13"/>
      <c r="B431" s="223"/>
      <c r="C431" s="224"/>
      <c r="D431" s="225" t="s">
        <v>134</v>
      </c>
      <c r="E431" s="226" t="s">
        <v>19</v>
      </c>
      <c r="F431" s="227" t="s">
        <v>641</v>
      </c>
      <c r="G431" s="224"/>
      <c r="H431" s="228">
        <v>64</v>
      </c>
      <c r="I431" s="229"/>
      <c r="J431" s="224"/>
      <c r="K431" s="224"/>
      <c r="L431" s="230"/>
      <c r="M431" s="231"/>
      <c r="N431" s="232"/>
      <c r="O431" s="232"/>
      <c r="P431" s="232"/>
      <c r="Q431" s="232"/>
      <c r="R431" s="232"/>
      <c r="S431" s="232"/>
      <c r="T431" s="23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4" t="s">
        <v>134</v>
      </c>
      <c r="AU431" s="234" t="s">
        <v>82</v>
      </c>
      <c r="AV431" s="13" t="s">
        <v>82</v>
      </c>
      <c r="AW431" s="13" t="s">
        <v>33</v>
      </c>
      <c r="AX431" s="13" t="s">
        <v>72</v>
      </c>
      <c r="AY431" s="234" t="s">
        <v>123</v>
      </c>
    </row>
    <row r="432" spans="1:51" s="14" customFormat="1" ht="12">
      <c r="A432" s="14"/>
      <c r="B432" s="235"/>
      <c r="C432" s="236"/>
      <c r="D432" s="225" t="s">
        <v>134</v>
      </c>
      <c r="E432" s="237" t="s">
        <v>19</v>
      </c>
      <c r="F432" s="238" t="s">
        <v>142</v>
      </c>
      <c r="G432" s="236"/>
      <c r="H432" s="239">
        <v>120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5" t="s">
        <v>134</v>
      </c>
      <c r="AU432" s="245" t="s">
        <v>82</v>
      </c>
      <c r="AV432" s="14" t="s">
        <v>130</v>
      </c>
      <c r="AW432" s="14" t="s">
        <v>33</v>
      </c>
      <c r="AX432" s="14" t="s">
        <v>80</v>
      </c>
      <c r="AY432" s="245" t="s">
        <v>123</v>
      </c>
    </row>
    <row r="433" spans="1:65" s="2" customFormat="1" ht="14.4" customHeight="1">
      <c r="A433" s="39"/>
      <c r="B433" s="40"/>
      <c r="C433" s="205" t="s">
        <v>642</v>
      </c>
      <c r="D433" s="205" t="s">
        <v>125</v>
      </c>
      <c r="E433" s="206" t="s">
        <v>643</v>
      </c>
      <c r="F433" s="207" t="s">
        <v>644</v>
      </c>
      <c r="G433" s="208" t="s">
        <v>645</v>
      </c>
      <c r="H433" s="209">
        <v>1</v>
      </c>
      <c r="I433" s="210"/>
      <c r="J433" s="211">
        <f>ROUND(I433*H433,2)</f>
        <v>0</v>
      </c>
      <c r="K433" s="207" t="s">
        <v>19</v>
      </c>
      <c r="L433" s="45"/>
      <c r="M433" s="212" t="s">
        <v>19</v>
      </c>
      <c r="N433" s="213" t="s">
        <v>43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130</v>
      </c>
      <c r="AT433" s="216" t="s">
        <v>125</v>
      </c>
      <c r="AU433" s="216" t="s">
        <v>82</v>
      </c>
      <c r="AY433" s="18" t="s">
        <v>123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80</v>
      </c>
      <c r="BK433" s="217">
        <f>ROUND(I433*H433,2)</f>
        <v>0</v>
      </c>
      <c r="BL433" s="18" t="s">
        <v>130</v>
      </c>
      <c r="BM433" s="216" t="s">
        <v>646</v>
      </c>
    </row>
    <row r="434" spans="1:65" s="2" customFormat="1" ht="14.4" customHeight="1">
      <c r="A434" s="39"/>
      <c r="B434" s="40"/>
      <c r="C434" s="205" t="s">
        <v>647</v>
      </c>
      <c r="D434" s="205" t="s">
        <v>125</v>
      </c>
      <c r="E434" s="206" t="s">
        <v>648</v>
      </c>
      <c r="F434" s="207" t="s">
        <v>649</v>
      </c>
      <c r="G434" s="208" t="s">
        <v>645</v>
      </c>
      <c r="H434" s="209">
        <v>1</v>
      </c>
      <c r="I434" s="210"/>
      <c r="J434" s="211">
        <f>ROUND(I434*H434,2)</f>
        <v>0</v>
      </c>
      <c r="K434" s="207" t="s">
        <v>19</v>
      </c>
      <c r="L434" s="45"/>
      <c r="M434" s="212" t="s">
        <v>19</v>
      </c>
      <c r="N434" s="213" t="s">
        <v>43</v>
      </c>
      <c r="O434" s="85"/>
      <c r="P434" s="214">
        <f>O434*H434</f>
        <v>0</v>
      </c>
      <c r="Q434" s="214">
        <v>0</v>
      </c>
      <c r="R434" s="214">
        <f>Q434*H434</f>
        <v>0</v>
      </c>
      <c r="S434" s="214">
        <v>0</v>
      </c>
      <c r="T434" s="21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6" t="s">
        <v>130</v>
      </c>
      <c r="AT434" s="216" t="s">
        <v>125</v>
      </c>
      <c r="AU434" s="216" t="s">
        <v>82</v>
      </c>
      <c r="AY434" s="18" t="s">
        <v>123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8" t="s">
        <v>80</v>
      </c>
      <c r="BK434" s="217">
        <f>ROUND(I434*H434,2)</f>
        <v>0</v>
      </c>
      <c r="BL434" s="18" t="s">
        <v>130</v>
      </c>
      <c r="BM434" s="216" t="s">
        <v>650</v>
      </c>
    </row>
    <row r="435" spans="1:65" s="2" customFormat="1" ht="22.2" customHeight="1">
      <c r="A435" s="39"/>
      <c r="B435" s="40"/>
      <c r="C435" s="205" t="s">
        <v>651</v>
      </c>
      <c r="D435" s="205" t="s">
        <v>125</v>
      </c>
      <c r="E435" s="206" t="s">
        <v>652</v>
      </c>
      <c r="F435" s="207" t="s">
        <v>653</v>
      </c>
      <c r="G435" s="208" t="s">
        <v>128</v>
      </c>
      <c r="H435" s="209">
        <v>24</v>
      </c>
      <c r="I435" s="210"/>
      <c r="J435" s="211">
        <f>ROUND(I435*H435,2)</f>
        <v>0</v>
      </c>
      <c r="K435" s="207" t="s">
        <v>129</v>
      </c>
      <c r="L435" s="45"/>
      <c r="M435" s="212" t="s">
        <v>19</v>
      </c>
      <c r="N435" s="213" t="s">
        <v>43</v>
      </c>
      <c r="O435" s="85"/>
      <c r="P435" s="214">
        <f>O435*H435</f>
        <v>0</v>
      </c>
      <c r="Q435" s="214">
        <v>0.00013</v>
      </c>
      <c r="R435" s="214">
        <f>Q435*H435</f>
        <v>0.0031199999999999995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130</v>
      </c>
      <c r="AT435" s="216" t="s">
        <v>125</v>
      </c>
      <c r="AU435" s="216" t="s">
        <v>82</v>
      </c>
      <c r="AY435" s="18" t="s">
        <v>123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80</v>
      </c>
      <c r="BK435" s="217">
        <f>ROUND(I435*H435,2)</f>
        <v>0</v>
      </c>
      <c r="BL435" s="18" t="s">
        <v>130</v>
      </c>
      <c r="BM435" s="216" t="s">
        <v>654</v>
      </c>
    </row>
    <row r="436" spans="1:47" s="2" customFormat="1" ht="12">
      <c r="A436" s="39"/>
      <c r="B436" s="40"/>
      <c r="C436" s="41"/>
      <c r="D436" s="218" t="s">
        <v>132</v>
      </c>
      <c r="E436" s="41"/>
      <c r="F436" s="219" t="s">
        <v>655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132</v>
      </c>
      <c r="AU436" s="18" t="s">
        <v>82</v>
      </c>
    </row>
    <row r="437" spans="1:51" s="13" customFormat="1" ht="12">
      <c r="A437" s="13"/>
      <c r="B437" s="223"/>
      <c r="C437" s="224"/>
      <c r="D437" s="225" t="s">
        <v>134</v>
      </c>
      <c r="E437" s="226" t="s">
        <v>19</v>
      </c>
      <c r="F437" s="227" t="s">
        <v>656</v>
      </c>
      <c r="G437" s="224"/>
      <c r="H437" s="228">
        <v>24</v>
      </c>
      <c r="I437" s="229"/>
      <c r="J437" s="224"/>
      <c r="K437" s="224"/>
      <c r="L437" s="230"/>
      <c r="M437" s="231"/>
      <c r="N437" s="232"/>
      <c r="O437" s="232"/>
      <c r="P437" s="232"/>
      <c r="Q437" s="232"/>
      <c r="R437" s="232"/>
      <c r="S437" s="232"/>
      <c r="T437" s="23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4" t="s">
        <v>134</v>
      </c>
      <c r="AU437" s="234" t="s">
        <v>82</v>
      </c>
      <c r="AV437" s="13" t="s">
        <v>82</v>
      </c>
      <c r="AW437" s="13" t="s">
        <v>33</v>
      </c>
      <c r="AX437" s="13" t="s">
        <v>80</v>
      </c>
      <c r="AY437" s="234" t="s">
        <v>123</v>
      </c>
    </row>
    <row r="438" spans="1:65" s="2" customFormat="1" ht="14.4" customHeight="1">
      <c r="A438" s="39"/>
      <c r="B438" s="40"/>
      <c r="C438" s="205" t="s">
        <v>657</v>
      </c>
      <c r="D438" s="205" t="s">
        <v>125</v>
      </c>
      <c r="E438" s="206" t="s">
        <v>658</v>
      </c>
      <c r="F438" s="207" t="s">
        <v>659</v>
      </c>
      <c r="G438" s="208" t="s">
        <v>195</v>
      </c>
      <c r="H438" s="209">
        <v>374.8</v>
      </c>
      <c r="I438" s="210"/>
      <c r="J438" s="211">
        <f>ROUND(I438*H438,2)</f>
        <v>0</v>
      </c>
      <c r="K438" s="207" t="s">
        <v>129</v>
      </c>
      <c r="L438" s="45"/>
      <c r="M438" s="212" t="s">
        <v>19</v>
      </c>
      <c r="N438" s="213" t="s">
        <v>43</v>
      </c>
      <c r="O438" s="85"/>
      <c r="P438" s="214">
        <f>O438*H438</f>
        <v>0</v>
      </c>
      <c r="Q438" s="214">
        <v>0</v>
      </c>
      <c r="R438" s="214">
        <f>Q438*H438</f>
        <v>0</v>
      </c>
      <c r="S438" s="214">
        <v>0.03</v>
      </c>
      <c r="T438" s="215">
        <f>S438*H438</f>
        <v>11.244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130</v>
      </c>
      <c r="AT438" s="216" t="s">
        <v>125</v>
      </c>
      <c r="AU438" s="216" t="s">
        <v>82</v>
      </c>
      <c r="AY438" s="18" t="s">
        <v>123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80</v>
      </c>
      <c r="BK438" s="217">
        <f>ROUND(I438*H438,2)</f>
        <v>0</v>
      </c>
      <c r="BL438" s="18" t="s">
        <v>130</v>
      </c>
      <c r="BM438" s="216" t="s">
        <v>660</v>
      </c>
    </row>
    <row r="439" spans="1:47" s="2" customFormat="1" ht="12">
      <c r="A439" s="39"/>
      <c r="B439" s="40"/>
      <c r="C439" s="41"/>
      <c r="D439" s="218" t="s">
        <v>132</v>
      </c>
      <c r="E439" s="41"/>
      <c r="F439" s="219" t="s">
        <v>661</v>
      </c>
      <c r="G439" s="41"/>
      <c r="H439" s="41"/>
      <c r="I439" s="220"/>
      <c r="J439" s="41"/>
      <c r="K439" s="41"/>
      <c r="L439" s="45"/>
      <c r="M439" s="221"/>
      <c r="N439" s="222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132</v>
      </c>
      <c r="AU439" s="18" t="s">
        <v>82</v>
      </c>
    </row>
    <row r="440" spans="1:51" s="15" customFormat="1" ht="12">
      <c r="A440" s="15"/>
      <c r="B440" s="246"/>
      <c r="C440" s="247"/>
      <c r="D440" s="225" t="s">
        <v>134</v>
      </c>
      <c r="E440" s="248" t="s">
        <v>19</v>
      </c>
      <c r="F440" s="249" t="s">
        <v>662</v>
      </c>
      <c r="G440" s="247"/>
      <c r="H440" s="248" t="s">
        <v>19</v>
      </c>
      <c r="I440" s="250"/>
      <c r="J440" s="247"/>
      <c r="K440" s="247"/>
      <c r="L440" s="251"/>
      <c r="M440" s="252"/>
      <c r="N440" s="253"/>
      <c r="O440" s="253"/>
      <c r="P440" s="253"/>
      <c r="Q440" s="253"/>
      <c r="R440" s="253"/>
      <c r="S440" s="253"/>
      <c r="T440" s="254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5" t="s">
        <v>134</v>
      </c>
      <c r="AU440" s="255" t="s">
        <v>82</v>
      </c>
      <c r="AV440" s="15" t="s">
        <v>80</v>
      </c>
      <c r="AW440" s="15" t="s">
        <v>33</v>
      </c>
      <c r="AX440" s="15" t="s">
        <v>72</v>
      </c>
      <c r="AY440" s="255" t="s">
        <v>123</v>
      </c>
    </row>
    <row r="441" spans="1:51" s="13" customFormat="1" ht="12">
      <c r="A441" s="13"/>
      <c r="B441" s="223"/>
      <c r="C441" s="224"/>
      <c r="D441" s="225" t="s">
        <v>134</v>
      </c>
      <c r="E441" s="226" t="s">
        <v>19</v>
      </c>
      <c r="F441" s="227" t="s">
        <v>663</v>
      </c>
      <c r="G441" s="224"/>
      <c r="H441" s="228">
        <v>60.5</v>
      </c>
      <c r="I441" s="229"/>
      <c r="J441" s="224"/>
      <c r="K441" s="224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134</v>
      </c>
      <c r="AU441" s="234" t="s">
        <v>82</v>
      </c>
      <c r="AV441" s="13" t="s">
        <v>82</v>
      </c>
      <c r="AW441" s="13" t="s">
        <v>33</v>
      </c>
      <c r="AX441" s="13" t="s">
        <v>72</v>
      </c>
      <c r="AY441" s="234" t="s">
        <v>123</v>
      </c>
    </row>
    <row r="442" spans="1:51" s="13" customFormat="1" ht="12">
      <c r="A442" s="13"/>
      <c r="B442" s="223"/>
      <c r="C442" s="224"/>
      <c r="D442" s="225" t="s">
        <v>134</v>
      </c>
      <c r="E442" s="226" t="s">
        <v>19</v>
      </c>
      <c r="F442" s="227" t="s">
        <v>664</v>
      </c>
      <c r="G442" s="224"/>
      <c r="H442" s="228">
        <v>61.4</v>
      </c>
      <c r="I442" s="229"/>
      <c r="J442" s="224"/>
      <c r="K442" s="224"/>
      <c r="L442" s="230"/>
      <c r="M442" s="231"/>
      <c r="N442" s="232"/>
      <c r="O442" s="232"/>
      <c r="P442" s="232"/>
      <c r="Q442" s="232"/>
      <c r="R442" s="232"/>
      <c r="S442" s="232"/>
      <c r="T442" s="23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4" t="s">
        <v>134</v>
      </c>
      <c r="AU442" s="234" t="s">
        <v>82</v>
      </c>
      <c r="AV442" s="13" t="s">
        <v>82</v>
      </c>
      <c r="AW442" s="13" t="s">
        <v>33</v>
      </c>
      <c r="AX442" s="13" t="s">
        <v>72</v>
      </c>
      <c r="AY442" s="234" t="s">
        <v>123</v>
      </c>
    </row>
    <row r="443" spans="1:51" s="13" customFormat="1" ht="12">
      <c r="A443" s="13"/>
      <c r="B443" s="223"/>
      <c r="C443" s="224"/>
      <c r="D443" s="225" t="s">
        <v>134</v>
      </c>
      <c r="E443" s="226" t="s">
        <v>19</v>
      </c>
      <c r="F443" s="227" t="s">
        <v>665</v>
      </c>
      <c r="G443" s="224"/>
      <c r="H443" s="228">
        <v>36.2</v>
      </c>
      <c r="I443" s="229"/>
      <c r="J443" s="224"/>
      <c r="K443" s="224"/>
      <c r="L443" s="230"/>
      <c r="M443" s="231"/>
      <c r="N443" s="232"/>
      <c r="O443" s="232"/>
      <c r="P443" s="232"/>
      <c r="Q443" s="232"/>
      <c r="R443" s="232"/>
      <c r="S443" s="232"/>
      <c r="T443" s="23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4" t="s">
        <v>134</v>
      </c>
      <c r="AU443" s="234" t="s">
        <v>82</v>
      </c>
      <c r="AV443" s="13" t="s">
        <v>82</v>
      </c>
      <c r="AW443" s="13" t="s">
        <v>33</v>
      </c>
      <c r="AX443" s="13" t="s">
        <v>72</v>
      </c>
      <c r="AY443" s="234" t="s">
        <v>123</v>
      </c>
    </row>
    <row r="444" spans="1:51" s="13" customFormat="1" ht="12">
      <c r="A444" s="13"/>
      <c r="B444" s="223"/>
      <c r="C444" s="224"/>
      <c r="D444" s="225" t="s">
        <v>134</v>
      </c>
      <c r="E444" s="226" t="s">
        <v>19</v>
      </c>
      <c r="F444" s="227" t="s">
        <v>666</v>
      </c>
      <c r="G444" s="224"/>
      <c r="H444" s="228">
        <v>216.7</v>
      </c>
      <c r="I444" s="229"/>
      <c r="J444" s="224"/>
      <c r="K444" s="224"/>
      <c r="L444" s="230"/>
      <c r="M444" s="231"/>
      <c r="N444" s="232"/>
      <c r="O444" s="232"/>
      <c r="P444" s="232"/>
      <c r="Q444" s="232"/>
      <c r="R444" s="232"/>
      <c r="S444" s="232"/>
      <c r="T444" s="23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4" t="s">
        <v>134</v>
      </c>
      <c r="AU444" s="234" t="s">
        <v>82</v>
      </c>
      <c r="AV444" s="13" t="s">
        <v>82</v>
      </c>
      <c r="AW444" s="13" t="s">
        <v>33</v>
      </c>
      <c r="AX444" s="13" t="s">
        <v>72</v>
      </c>
      <c r="AY444" s="234" t="s">
        <v>123</v>
      </c>
    </row>
    <row r="445" spans="1:51" s="14" customFormat="1" ht="12">
      <c r="A445" s="14"/>
      <c r="B445" s="235"/>
      <c r="C445" s="236"/>
      <c r="D445" s="225" t="s">
        <v>134</v>
      </c>
      <c r="E445" s="237" t="s">
        <v>19</v>
      </c>
      <c r="F445" s="238" t="s">
        <v>142</v>
      </c>
      <c r="G445" s="236"/>
      <c r="H445" s="239">
        <v>374.8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5" t="s">
        <v>134</v>
      </c>
      <c r="AU445" s="245" t="s">
        <v>82</v>
      </c>
      <c r="AV445" s="14" t="s">
        <v>130</v>
      </c>
      <c r="AW445" s="14" t="s">
        <v>33</v>
      </c>
      <c r="AX445" s="14" t="s">
        <v>80</v>
      </c>
      <c r="AY445" s="245" t="s">
        <v>123</v>
      </c>
    </row>
    <row r="446" spans="1:65" s="2" customFormat="1" ht="22.2" customHeight="1">
      <c r="A446" s="39"/>
      <c r="B446" s="40"/>
      <c r="C446" s="205" t="s">
        <v>667</v>
      </c>
      <c r="D446" s="205" t="s">
        <v>125</v>
      </c>
      <c r="E446" s="206" t="s">
        <v>668</v>
      </c>
      <c r="F446" s="207" t="s">
        <v>669</v>
      </c>
      <c r="G446" s="208" t="s">
        <v>128</v>
      </c>
      <c r="H446" s="209">
        <v>1487.35</v>
      </c>
      <c r="I446" s="210"/>
      <c r="J446" s="211">
        <f>ROUND(I446*H446,2)</f>
        <v>0</v>
      </c>
      <c r="K446" s="207" t="s">
        <v>129</v>
      </c>
      <c r="L446" s="45"/>
      <c r="M446" s="212" t="s">
        <v>19</v>
      </c>
      <c r="N446" s="213" t="s">
        <v>43</v>
      </c>
      <c r="O446" s="85"/>
      <c r="P446" s="214">
        <f>O446*H446</f>
        <v>0</v>
      </c>
      <c r="Q446" s="214">
        <v>0</v>
      </c>
      <c r="R446" s="214">
        <f>Q446*H446</f>
        <v>0</v>
      </c>
      <c r="S446" s="214">
        <v>0.072</v>
      </c>
      <c r="T446" s="215">
        <f>S446*H446</f>
        <v>107.08919999999999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130</v>
      </c>
      <c r="AT446" s="216" t="s">
        <v>125</v>
      </c>
      <c r="AU446" s="216" t="s">
        <v>82</v>
      </c>
      <c r="AY446" s="18" t="s">
        <v>123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80</v>
      </c>
      <c r="BK446" s="217">
        <f>ROUND(I446*H446,2)</f>
        <v>0</v>
      </c>
      <c r="BL446" s="18" t="s">
        <v>130</v>
      </c>
      <c r="BM446" s="216" t="s">
        <v>670</v>
      </c>
    </row>
    <row r="447" spans="1:47" s="2" customFormat="1" ht="12">
      <c r="A447" s="39"/>
      <c r="B447" s="40"/>
      <c r="C447" s="41"/>
      <c r="D447" s="218" t="s">
        <v>132</v>
      </c>
      <c r="E447" s="41"/>
      <c r="F447" s="219" t="s">
        <v>671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132</v>
      </c>
      <c r="AU447" s="18" t="s">
        <v>82</v>
      </c>
    </row>
    <row r="448" spans="1:51" s="13" customFormat="1" ht="12">
      <c r="A448" s="13"/>
      <c r="B448" s="223"/>
      <c r="C448" s="224"/>
      <c r="D448" s="225" t="s">
        <v>134</v>
      </c>
      <c r="E448" s="226" t="s">
        <v>19</v>
      </c>
      <c r="F448" s="227" t="s">
        <v>250</v>
      </c>
      <c r="G448" s="224"/>
      <c r="H448" s="228">
        <v>20.1</v>
      </c>
      <c r="I448" s="229"/>
      <c r="J448" s="224"/>
      <c r="K448" s="224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134</v>
      </c>
      <c r="AU448" s="234" t="s">
        <v>82</v>
      </c>
      <c r="AV448" s="13" t="s">
        <v>82</v>
      </c>
      <c r="AW448" s="13" t="s">
        <v>33</v>
      </c>
      <c r="AX448" s="13" t="s">
        <v>72</v>
      </c>
      <c r="AY448" s="234" t="s">
        <v>123</v>
      </c>
    </row>
    <row r="449" spans="1:51" s="13" customFormat="1" ht="12">
      <c r="A449" s="13"/>
      <c r="B449" s="223"/>
      <c r="C449" s="224"/>
      <c r="D449" s="225" t="s">
        <v>134</v>
      </c>
      <c r="E449" s="226" t="s">
        <v>19</v>
      </c>
      <c r="F449" s="227" t="s">
        <v>672</v>
      </c>
      <c r="G449" s="224"/>
      <c r="H449" s="228">
        <v>169.56</v>
      </c>
      <c r="I449" s="229"/>
      <c r="J449" s="224"/>
      <c r="K449" s="224"/>
      <c r="L449" s="230"/>
      <c r="M449" s="231"/>
      <c r="N449" s="232"/>
      <c r="O449" s="232"/>
      <c r="P449" s="232"/>
      <c r="Q449" s="232"/>
      <c r="R449" s="232"/>
      <c r="S449" s="232"/>
      <c r="T449" s="23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4" t="s">
        <v>134</v>
      </c>
      <c r="AU449" s="234" t="s">
        <v>82</v>
      </c>
      <c r="AV449" s="13" t="s">
        <v>82</v>
      </c>
      <c r="AW449" s="13" t="s">
        <v>33</v>
      </c>
      <c r="AX449" s="13" t="s">
        <v>72</v>
      </c>
      <c r="AY449" s="234" t="s">
        <v>123</v>
      </c>
    </row>
    <row r="450" spans="1:51" s="13" customFormat="1" ht="12">
      <c r="A450" s="13"/>
      <c r="B450" s="223"/>
      <c r="C450" s="224"/>
      <c r="D450" s="225" t="s">
        <v>134</v>
      </c>
      <c r="E450" s="226" t="s">
        <v>19</v>
      </c>
      <c r="F450" s="227" t="s">
        <v>673</v>
      </c>
      <c r="G450" s="224"/>
      <c r="H450" s="228">
        <v>210.05</v>
      </c>
      <c r="I450" s="229"/>
      <c r="J450" s="224"/>
      <c r="K450" s="224"/>
      <c r="L450" s="230"/>
      <c r="M450" s="231"/>
      <c r="N450" s="232"/>
      <c r="O450" s="232"/>
      <c r="P450" s="232"/>
      <c r="Q450" s="232"/>
      <c r="R450" s="232"/>
      <c r="S450" s="232"/>
      <c r="T450" s="23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4" t="s">
        <v>134</v>
      </c>
      <c r="AU450" s="234" t="s">
        <v>82</v>
      </c>
      <c r="AV450" s="13" t="s">
        <v>82</v>
      </c>
      <c r="AW450" s="13" t="s">
        <v>33</v>
      </c>
      <c r="AX450" s="13" t="s">
        <v>72</v>
      </c>
      <c r="AY450" s="234" t="s">
        <v>123</v>
      </c>
    </row>
    <row r="451" spans="1:51" s="13" customFormat="1" ht="12">
      <c r="A451" s="13"/>
      <c r="B451" s="223"/>
      <c r="C451" s="224"/>
      <c r="D451" s="225" t="s">
        <v>134</v>
      </c>
      <c r="E451" s="226" t="s">
        <v>19</v>
      </c>
      <c r="F451" s="227" t="s">
        <v>557</v>
      </c>
      <c r="G451" s="224"/>
      <c r="H451" s="228">
        <v>53.6</v>
      </c>
      <c r="I451" s="229"/>
      <c r="J451" s="224"/>
      <c r="K451" s="224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134</v>
      </c>
      <c r="AU451" s="234" t="s">
        <v>82</v>
      </c>
      <c r="AV451" s="13" t="s">
        <v>82</v>
      </c>
      <c r="AW451" s="13" t="s">
        <v>33</v>
      </c>
      <c r="AX451" s="13" t="s">
        <v>72</v>
      </c>
      <c r="AY451" s="234" t="s">
        <v>123</v>
      </c>
    </row>
    <row r="452" spans="1:51" s="13" customFormat="1" ht="12">
      <c r="A452" s="13"/>
      <c r="B452" s="223"/>
      <c r="C452" s="224"/>
      <c r="D452" s="225" t="s">
        <v>134</v>
      </c>
      <c r="E452" s="226" t="s">
        <v>19</v>
      </c>
      <c r="F452" s="227" t="s">
        <v>233</v>
      </c>
      <c r="G452" s="224"/>
      <c r="H452" s="228">
        <v>223.96</v>
      </c>
      <c r="I452" s="229"/>
      <c r="J452" s="224"/>
      <c r="K452" s="224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134</v>
      </c>
      <c r="AU452" s="234" t="s">
        <v>82</v>
      </c>
      <c r="AV452" s="13" t="s">
        <v>82</v>
      </c>
      <c r="AW452" s="13" t="s">
        <v>33</v>
      </c>
      <c r="AX452" s="13" t="s">
        <v>72</v>
      </c>
      <c r="AY452" s="234" t="s">
        <v>123</v>
      </c>
    </row>
    <row r="453" spans="1:51" s="13" customFormat="1" ht="12">
      <c r="A453" s="13"/>
      <c r="B453" s="223"/>
      <c r="C453" s="224"/>
      <c r="D453" s="225" t="s">
        <v>134</v>
      </c>
      <c r="E453" s="226" t="s">
        <v>19</v>
      </c>
      <c r="F453" s="227" t="s">
        <v>674</v>
      </c>
      <c r="G453" s="224"/>
      <c r="H453" s="228">
        <v>691.73</v>
      </c>
      <c r="I453" s="229"/>
      <c r="J453" s="224"/>
      <c r="K453" s="224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134</v>
      </c>
      <c r="AU453" s="234" t="s">
        <v>82</v>
      </c>
      <c r="AV453" s="13" t="s">
        <v>82</v>
      </c>
      <c r="AW453" s="13" t="s">
        <v>33</v>
      </c>
      <c r="AX453" s="13" t="s">
        <v>72</v>
      </c>
      <c r="AY453" s="234" t="s">
        <v>123</v>
      </c>
    </row>
    <row r="454" spans="1:51" s="13" customFormat="1" ht="12">
      <c r="A454" s="13"/>
      <c r="B454" s="223"/>
      <c r="C454" s="224"/>
      <c r="D454" s="225" t="s">
        <v>134</v>
      </c>
      <c r="E454" s="226" t="s">
        <v>19</v>
      </c>
      <c r="F454" s="227" t="s">
        <v>675</v>
      </c>
      <c r="G454" s="224"/>
      <c r="H454" s="228">
        <v>118.35</v>
      </c>
      <c r="I454" s="229"/>
      <c r="J454" s="224"/>
      <c r="K454" s="224"/>
      <c r="L454" s="230"/>
      <c r="M454" s="231"/>
      <c r="N454" s="232"/>
      <c r="O454" s="232"/>
      <c r="P454" s="232"/>
      <c r="Q454" s="232"/>
      <c r="R454" s="232"/>
      <c r="S454" s="232"/>
      <c r="T454" s="23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4" t="s">
        <v>134</v>
      </c>
      <c r="AU454" s="234" t="s">
        <v>82</v>
      </c>
      <c r="AV454" s="13" t="s">
        <v>82</v>
      </c>
      <c r="AW454" s="13" t="s">
        <v>33</v>
      </c>
      <c r="AX454" s="13" t="s">
        <v>72</v>
      </c>
      <c r="AY454" s="234" t="s">
        <v>123</v>
      </c>
    </row>
    <row r="455" spans="1:51" s="14" customFormat="1" ht="12">
      <c r="A455" s="14"/>
      <c r="B455" s="235"/>
      <c r="C455" s="236"/>
      <c r="D455" s="225" t="s">
        <v>134</v>
      </c>
      <c r="E455" s="237" t="s">
        <v>19</v>
      </c>
      <c r="F455" s="238" t="s">
        <v>142</v>
      </c>
      <c r="G455" s="236"/>
      <c r="H455" s="239">
        <v>1487.35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5" t="s">
        <v>134</v>
      </c>
      <c r="AU455" s="245" t="s">
        <v>82</v>
      </c>
      <c r="AV455" s="14" t="s">
        <v>130</v>
      </c>
      <c r="AW455" s="14" t="s">
        <v>33</v>
      </c>
      <c r="AX455" s="14" t="s">
        <v>80</v>
      </c>
      <c r="AY455" s="245" t="s">
        <v>123</v>
      </c>
    </row>
    <row r="456" spans="1:65" s="2" customFormat="1" ht="22.2" customHeight="1">
      <c r="A456" s="39"/>
      <c r="B456" s="40"/>
      <c r="C456" s="205" t="s">
        <v>676</v>
      </c>
      <c r="D456" s="205" t="s">
        <v>125</v>
      </c>
      <c r="E456" s="206" t="s">
        <v>677</v>
      </c>
      <c r="F456" s="207" t="s">
        <v>678</v>
      </c>
      <c r="G456" s="208" t="s">
        <v>128</v>
      </c>
      <c r="H456" s="209">
        <v>262.04</v>
      </c>
      <c r="I456" s="210"/>
      <c r="J456" s="211">
        <f>ROUND(I456*H456,2)</f>
        <v>0</v>
      </c>
      <c r="K456" s="207" t="s">
        <v>129</v>
      </c>
      <c r="L456" s="45"/>
      <c r="M456" s="212" t="s">
        <v>19</v>
      </c>
      <c r="N456" s="213" t="s">
        <v>43</v>
      </c>
      <c r="O456" s="85"/>
      <c r="P456" s="214">
        <f>O456*H456</f>
        <v>0</v>
      </c>
      <c r="Q456" s="214">
        <v>0</v>
      </c>
      <c r="R456" s="214">
        <f>Q456*H456</f>
        <v>0</v>
      </c>
      <c r="S456" s="214">
        <v>0.089</v>
      </c>
      <c r="T456" s="215">
        <f>S456*H456</f>
        <v>23.32156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130</v>
      </c>
      <c r="AT456" s="216" t="s">
        <v>125</v>
      </c>
      <c r="AU456" s="216" t="s">
        <v>82</v>
      </c>
      <c r="AY456" s="18" t="s">
        <v>123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80</v>
      </c>
      <c r="BK456" s="217">
        <f>ROUND(I456*H456,2)</f>
        <v>0</v>
      </c>
      <c r="BL456" s="18" t="s">
        <v>130</v>
      </c>
      <c r="BM456" s="216" t="s">
        <v>679</v>
      </c>
    </row>
    <row r="457" spans="1:47" s="2" customFormat="1" ht="12">
      <c r="A457" s="39"/>
      <c r="B457" s="40"/>
      <c r="C457" s="41"/>
      <c r="D457" s="218" t="s">
        <v>132</v>
      </c>
      <c r="E457" s="41"/>
      <c r="F457" s="219" t="s">
        <v>680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132</v>
      </c>
      <c r="AU457" s="18" t="s">
        <v>82</v>
      </c>
    </row>
    <row r="458" spans="1:51" s="13" customFormat="1" ht="12">
      <c r="A458" s="13"/>
      <c r="B458" s="223"/>
      <c r="C458" s="224"/>
      <c r="D458" s="225" t="s">
        <v>134</v>
      </c>
      <c r="E458" s="226" t="s">
        <v>19</v>
      </c>
      <c r="F458" s="227" t="s">
        <v>681</v>
      </c>
      <c r="G458" s="224"/>
      <c r="H458" s="228">
        <v>134.34</v>
      </c>
      <c r="I458" s="229"/>
      <c r="J458" s="224"/>
      <c r="K458" s="224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134</v>
      </c>
      <c r="AU458" s="234" t="s">
        <v>82</v>
      </c>
      <c r="AV458" s="13" t="s">
        <v>82</v>
      </c>
      <c r="AW458" s="13" t="s">
        <v>33</v>
      </c>
      <c r="AX458" s="13" t="s">
        <v>72</v>
      </c>
      <c r="AY458" s="234" t="s">
        <v>123</v>
      </c>
    </row>
    <row r="459" spans="1:51" s="13" customFormat="1" ht="12">
      <c r="A459" s="13"/>
      <c r="B459" s="223"/>
      <c r="C459" s="224"/>
      <c r="D459" s="225" t="s">
        <v>134</v>
      </c>
      <c r="E459" s="226" t="s">
        <v>19</v>
      </c>
      <c r="F459" s="227" t="s">
        <v>682</v>
      </c>
      <c r="G459" s="224"/>
      <c r="H459" s="228">
        <v>127.7</v>
      </c>
      <c r="I459" s="229"/>
      <c r="J459" s="224"/>
      <c r="K459" s="224"/>
      <c r="L459" s="230"/>
      <c r="M459" s="231"/>
      <c r="N459" s="232"/>
      <c r="O459" s="232"/>
      <c r="P459" s="232"/>
      <c r="Q459" s="232"/>
      <c r="R459" s="232"/>
      <c r="S459" s="232"/>
      <c r="T459" s="23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4" t="s">
        <v>134</v>
      </c>
      <c r="AU459" s="234" t="s">
        <v>82</v>
      </c>
      <c r="AV459" s="13" t="s">
        <v>82</v>
      </c>
      <c r="AW459" s="13" t="s">
        <v>33</v>
      </c>
      <c r="AX459" s="13" t="s">
        <v>72</v>
      </c>
      <c r="AY459" s="234" t="s">
        <v>123</v>
      </c>
    </row>
    <row r="460" spans="1:51" s="14" customFormat="1" ht="12">
      <c r="A460" s="14"/>
      <c r="B460" s="235"/>
      <c r="C460" s="236"/>
      <c r="D460" s="225" t="s">
        <v>134</v>
      </c>
      <c r="E460" s="237" t="s">
        <v>19</v>
      </c>
      <c r="F460" s="238" t="s">
        <v>142</v>
      </c>
      <c r="G460" s="236"/>
      <c r="H460" s="239">
        <v>262.04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5" t="s">
        <v>134</v>
      </c>
      <c r="AU460" s="245" t="s">
        <v>82</v>
      </c>
      <c r="AV460" s="14" t="s">
        <v>130</v>
      </c>
      <c r="AW460" s="14" t="s">
        <v>33</v>
      </c>
      <c r="AX460" s="14" t="s">
        <v>80</v>
      </c>
      <c r="AY460" s="245" t="s">
        <v>123</v>
      </c>
    </row>
    <row r="461" spans="1:65" s="2" customFormat="1" ht="14.4" customHeight="1">
      <c r="A461" s="39"/>
      <c r="B461" s="40"/>
      <c r="C461" s="205" t="s">
        <v>683</v>
      </c>
      <c r="D461" s="205" t="s">
        <v>125</v>
      </c>
      <c r="E461" s="206" t="s">
        <v>684</v>
      </c>
      <c r="F461" s="207" t="s">
        <v>685</v>
      </c>
      <c r="G461" s="208" t="s">
        <v>128</v>
      </c>
      <c r="H461" s="209">
        <v>115.32</v>
      </c>
      <c r="I461" s="210"/>
      <c r="J461" s="211">
        <f>ROUND(I461*H461,2)</f>
        <v>0</v>
      </c>
      <c r="K461" s="207" t="s">
        <v>129</v>
      </c>
      <c r="L461" s="45"/>
      <c r="M461" s="212" t="s">
        <v>19</v>
      </c>
      <c r="N461" s="213" t="s">
        <v>43</v>
      </c>
      <c r="O461" s="85"/>
      <c r="P461" s="214">
        <f>O461*H461</f>
        <v>0</v>
      </c>
      <c r="Q461" s="214">
        <v>0.03885</v>
      </c>
      <c r="R461" s="214">
        <f>Q461*H461</f>
        <v>4.480182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130</v>
      </c>
      <c r="AT461" s="216" t="s">
        <v>125</v>
      </c>
      <c r="AU461" s="216" t="s">
        <v>82</v>
      </c>
      <c r="AY461" s="18" t="s">
        <v>123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80</v>
      </c>
      <c r="BK461" s="217">
        <f>ROUND(I461*H461,2)</f>
        <v>0</v>
      </c>
      <c r="BL461" s="18" t="s">
        <v>130</v>
      </c>
      <c r="BM461" s="216" t="s">
        <v>686</v>
      </c>
    </row>
    <row r="462" spans="1:47" s="2" customFormat="1" ht="12">
      <c r="A462" s="39"/>
      <c r="B462" s="40"/>
      <c r="C462" s="41"/>
      <c r="D462" s="218" t="s">
        <v>132</v>
      </c>
      <c r="E462" s="41"/>
      <c r="F462" s="219" t="s">
        <v>687</v>
      </c>
      <c r="G462" s="41"/>
      <c r="H462" s="41"/>
      <c r="I462" s="220"/>
      <c r="J462" s="41"/>
      <c r="K462" s="41"/>
      <c r="L462" s="45"/>
      <c r="M462" s="221"/>
      <c r="N462" s="222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132</v>
      </c>
      <c r="AU462" s="18" t="s">
        <v>82</v>
      </c>
    </row>
    <row r="463" spans="1:51" s="13" customFormat="1" ht="12">
      <c r="A463" s="13"/>
      <c r="B463" s="223"/>
      <c r="C463" s="224"/>
      <c r="D463" s="225" t="s">
        <v>134</v>
      </c>
      <c r="E463" s="226" t="s">
        <v>19</v>
      </c>
      <c r="F463" s="227" t="s">
        <v>688</v>
      </c>
      <c r="G463" s="224"/>
      <c r="H463" s="228">
        <v>7.53</v>
      </c>
      <c r="I463" s="229"/>
      <c r="J463" s="224"/>
      <c r="K463" s="224"/>
      <c r="L463" s="230"/>
      <c r="M463" s="231"/>
      <c r="N463" s="232"/>
      <c r="O463" s="232"/>
      <c r="P463" s="232"/>
      <c r="Q463" s="232"/>
      <c r="R463" s="232"/>
      <c r="S463" s="232"/>
      <c r="T463" s="23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4" t="s">
        <v>134</v>
      </c>
      <c r="AU463" s="234" t="s">
        <v>82</v>
      </c>
      <c r="AV463" s="13" t="s">
        <v>82</v>
      </c>
      <c r="AW463" s="13" t="s">
        <v>33</v>
      </c>
      <c r="AX463" s="13" t="s">
        <v>72</v>
      </c>
      <c r="AY463" s="234" t="s">
        <v>123</v>
      </c>
    </row>
    <row r="464" spans="1:51" s="13" customFormat="1" ht="12">
      <c r="A464" s="13"/>
      <c r="B464" s="223"/>
      <c r="C464" s="224"/>
      <c r="D464" s="225" t="s">
        <v>134</v>
      </c>
      <c r="E464" s="226" t="s">
        <v>19</v>
      </c>
      <c r="F464" s="227" t="s">
        <v>494</v>
      </c>
      <c r="G464" s="224"/>
      <c r="H464" s="228">
        <v>28.6</v>
      </c>
      <c r="I464" s="229"/>
      <c r="J464" s="224"/>
      <c r="K464" s="224"/>
      <c r="L464" s="230"/>
      <c r="M464" s="231"/>
      <c r="N464" s="232"/>
      <c r="O464" s="232"/>
      <c r="P464" s="232"/>
      <c r="Q464" s="232"/>
      <c r="R464" s="232"/>
      <c r="S464" s="232"/>
      <c r="T464" s="23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4" t="s">
        <v>134</v>
      </c>
      <c r="AU464" s="234" t="s">
        <v>82</v>
      </c>
      <c r="AV464" s="13" t="s">
        <v>82</v>
      </c>
      <c r="AW464" s="13" t="s">
        <v>33</v>
      </c>
      <c r="AX464" s="13" t="s">
        <v>72</v>
      </c>
      <c r="AY464" s="234" t="s">
        <v>123</v>
      </c>
    </row>
    <row r="465" spans="1:51" s="13" customFormat="1" ht="12">
      <c r="A465" s="13"/>
      <c r="B465" s="223"/>
      <c r="C465" s="224"/>
      <c r="D465" s="225" t="s">
        <v>134</v>
      </c>
      <c r="E465" s="226" t="s">
        <v>19</v>
      </c>
      <c r="F465" s="227" t="s">
        <v>495</v>
      </c>
      <c r="G465" s="224"/>
      <c r="H465" s="228">
        <v>36.29</v>
      </c>
      <c r="I465" s="229"/>
      <c r="J465" s="224"/>
      <c r="K465" s="224"/>
      <c r="L465" s="230"/>
      <c r="M465" s="231"/>
      <c r="N465" s="232"/>
      <c r="O465" s="232"/>
      <c r="P465" s="232"/>
      <c r="Q465" s="232"/>
      <c r="R465" s="232"/>
      <c r="S465" s="232"/>
      <c r="T465" s="23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4" t="s">
        <v>134</v>
      </c>
      <c r="AU465" s="234" t="s">
        <v>82</v>
      </c>
      <c r="AV465" s="13" t="s">
        <v>82</v>
      </c>
      <c r="AW465" s="13" t="s">
        <v>33</v>
      </c>
      <c r="AX465" s="13" t="s">
        <v>72</v>
      </c>
      <c r="AY465" s="234" t="s">
        <v>123</v>
      </c>
    </row>
    <row r="466" spans="1:51" s="13" customFormat="1" ht="12">
      <c r="A466" s="13"/>
      <c r="B466" s="223"/>
      <c r="C466" s="224"/>
      <c r="D466" s="225" t="s">
        <v>134</v>
      </c>
      <c r="E466" s="226" t="s">
        <v>19</v>
      </c>
      <c r="F466" s="227" t="s">
        <v>496</v>
      </c>
      <c r="G466" s="224"/>
      <c r="H466" s="228">
        <v>42.9</v>
      </c>
      <c r="I466" s="229"/>
      <c r="J466" s="224"/>
      <c r="K466" s="224"/>
      <c r="L466" s="230"/>
      <c r="M466" s="231"/>
      <c r="N466" s="232"/>
      <c r="O466" s="232"/>
      <c r="P466" s="232"/>
      <c r="Q466" s="232"/>
      <c r="R466" s="232"/>
      <c r="S466" s="232"/>
      <c r="T466" s="23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4" t="s">
        <v>134</v>
      </c>
      <c r="AU466" s="234" t="s">
        <v>82</v>
      </c>
      <c r="AV466" s="13" t="s">
        <v>82</v>
      </c>
      <c r="AW466" s="13" t="s">
        <v>33</v>
      </c>
      <c r="AX466" s="13" t="s">
        <v>72</v>
      </c>
      <c r="AY466" s="234" t="s">
        <v>123</v>
      </c>
    </row>
    <row r="467" spans="1:51" s="14" customFormat="1" ht="12">
      <c r="A467" s="14"/>
      <c r="B467" s="235"/>
      <c r="C467" s="236"/>
      <c r="D467" s="225" t="s">
        <v>134</v>
      </c>
      <c r="E467" s="237" t="s">
        <v>19</v>
      </c>
      <c r="F467" s="238" t="s">
        <v>142</v>
      </c>
      <c r="G467" s="236"/>
      <c r="H467" s="239">
        <v>115.32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5" t="s">
        <v>134</v>
      </c>
      <c r="AU467" s="245" t="s">
        <v>82</v>
      </c>
      <c r="AV467" s="14" t="s">
        <v>130</v>
      </c>
      <c r="AW467" s="14" t="s">
        <v>33</v>
      </c>
      <c r="AX467" s="14" t="s">
        <v>80</v>
      </c>
      <c r="AY467" s="245" t="s">
        <v>123</v>
      </c>
    </row>
    <row r="468" spans="1:65" s="2" customFormat="1" ht="14.4" customHeight="1">
      <c r="A468" s="39"/>
      <c r="B468" s="40"/>
      <c r="C468" s="205" t="s">
        <v>689</v>
      </c>
      <c r="D468" s="205" t="s">
        <v>125</v>
      </c>
      <c r="E468" s="206" t="s">
        <v>690</v>
      </c>
      <c r="F468" s="207" t="s">
        <v>691</v>
      </c>
      <c r="G468" s="208" t="s">
        <v>645</v>
      </c>
      <c r="H468" s="209">
        <v>1</v>
      </c>
      <c r="I468" s="210"/>
      <c r="J468" s="211">
        <f>ROUND(I468*H468,2)</f>
        <v>0</v>
      </c>
      <c r="K468" s="207" t="s">
        <v>19</v>
      </c>
      <c r="L468" s="45"/>
      <c r="M468" s="212" t="s">
        <v>19</v>
      </c>
      <c r="N468" s="213" t="s">
        <v>43</v>
      </c>
      <c r="O468" s="85"/>
      <c r="P468" s="214">
        <f>O468*H468</f>
        <v>0</v>
      </c>
      <c r="Q468" s="214">
        <v>0</v>
      </c>
      <c r="R468" s="214">
        <f>Q468*H468</f>
        <v>0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130</v>
      </c>
      <c r="AT468" s="216" t="s">
        <v>125</v>
      </c>
      <c r="AU468" s="216" t="s">
        <v>82</v>
      </c>
      <c r="AY468" s="18" t="s">
        <v>123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80</v>
      </c>
      <c r="BK468" s="217">
        <f>ROUND(I468*H468,2)</f>
        <v>0</v>
      </c>
      <c r="BL468" s="18" t="s">
        <v>130</v>
      </c>
      <c r="BM468" s="216" t="s">
        <v>692</v>
      </c>
    </row>
    <row r="469" spans="1:65" s="2" customFormat="1" ht="14.4" customHeight="1">
      <c r="A469" s="39"/>
      <c r="B469" s="40"/>
      <c r="C469" s="205" t="s">
        <v>693</v>
      </c>
      <c r="D469" s="205" t="s">
        <v>125</v>
      </c>
      <c r="E469" s="206" t="s">
        <v>694</v>
      </c>
      <c r="F469" s="207" t="s">
        <v>695</v>
      </c>
      <c r="G469" s="208" t="s">
        <v>645</v>
      </c>
      <c r="H469" s="209">
        <v>2</v>
      </c>
      <c r="I469" s="210"/>
      <c r="J469" s="211">
        <f>ROUND(I469*H469,2)</f>
        <v>0</v>
      </c>
      <c r="K469" s="207" t="s">
        <v>19</v>
      </c>
      <c r="L469" s="45"/>
      <c r="M469" s="212" t="s">
        <v>19</v>
      </c>
      <c r="N469" s="213" t="s">
        <v>43</v>
      </c>
      <c r="O469" s="85"/>
      <c r="P469" s="214">
        <f>O469*H469</f>
        <v>0</v>
      </c>
      <c r="Q469" s="214">
        <v>0</v>
      </c>
      <c r="R469" s="214">
        <f>Q469*H469</f>
        <v>0</v>
      </c>
      <c r="S469" s="214">
        <v>0</v>
      </c>
      <c r="T469" s="215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16" t="s">
        <v>130</v>
      </c>
      <c r="AT469" s="216" t="s">
        <v>125</v>
      </c>
      <c r="AU469" s="216" t="s">
        <v>82</v>
      </c>
      <c r="AY469" s="18" t="s">
        <v>123</v>
      </c>
      <c r="BE469" s="217">
        <f>IF(N469="základní",J469,0)</f>
        <v>0</v>
      </c>
      <c r="BF469" s="217">
        <f>IF(N469="snížená",J469,0)</f>
        <v>0</v>
      </c>
      <c r="BG469" s="217">
        <f>IF(N469="zákl. přenesená",J469,0)</f>
        <v>0</v>
      </c>
      <c r="BH469" s="217">
        <f>IF(N469="sníž. přenesená",J469,0)</f>
        <v>0</v>
      </c>
      <c r="BI469" s="217">
        <f>IF(N469="nulová",J469,0)</f>
        <v>0</v>
      </c>
      <c r="BJ469" s="18" t="s">
        <v>80</v>
      </c>
      <c r="BK469" s="217">
        <f>ROUND(I469*H469,2)</f>
        <v>0</v>
      </c>
      <c r="BL469" s="18" t="s">
        <v>130</v>
      </c>
      <c r="BM469" s="216" t="s">
        <v>696</v>
      </c>
    </row>
    <row r="470" spans="1:63" s="12" customFormat="1" ht="22.8" customHeight="1">
      <c r="A470" s="12"/>
      <c r="B470" s="189"/>
      <c r="C470" s="190"/>
      <c r="D470" s="191" t="s">
        <v>71</v>
      </c>
      <c r="E470" s="203" t="s">
        <v>697</v>
      </c>
      <c r="F470" s="203" t="s">
        <v>698</v>
      </c>
      <c r="G470" s="190"/>
      <c r="H470" s="190"/>
      <c r="I470" s="193"/>
      <c r="J470" s="204">
        <f>BK470</f>
        <v>0</v>
      </c>
      <c r="K470" s="190"/>
      <c r="L470" s="195"/>
      <c r="M470" s="196"/>
      <c r="N470" s="197"/>
      <c r="O470" s="197"/>
      <c r="P470" s="198">
        <f>SUM(P471:P479)</f>
        <v>0</v>
      </c>
      <c r="Q470" s="197"/>
      <c r="R470" s="198">
        <f>SUM(R471:R479)</f>
        <v>0</v>
      </c>
      <c r="S470" s="197"/>
      <c r="T470" s="199">
        <f>SUM(T471:T479)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00" t="s">
        <v>80</v>
      </c>
      <c r="AT470" s="201" t="s">
        <v>71</v>
      </c>
      <c r="AU470" s="201" t="s">
        <v>80</v>
      </c>
      <c r="AY470" s="200" t="s">
        <v>123</v>
      </c>
      <c r="BK470" s="202">
        <f>SUM(BK471:BK479)</f>
        <v>0</v>
      </c>
    </row>
    <row r="471" spans="1:65" s="2" customFormat="1" ht="22.2" customHeight="1">
      <c r="A471" s="39"/>
      <c r="B471" s="40"/>
      <c r="C471" s="205" t="s">
        <v>699</v>
      </c>
      <c r="D471" s="205" t="s">
        <v>125</v>
      </c>
      <c r="E471" s="206" t="s">
        <v>700</v>
      </c>
      <c r="F471" s="207" t="s">
        <v>701</v>
      </c>
      <c r="G471" s="208" t="s">
        <v>168</v>
      </c>
      <c r="H471" s="209">
        <v>151.853</v>
      </c>
      <c r="I471" s="210"/>
      <c r="J471" s="211">
        <f>ROUND(I471*H471,2)</f>
        <v>0</v>
      </c>
      <c r="K471" s="207" t="s">
        <v>129</v>
      </c>
      <c r="L471" s="45"/>
      <c r="M471" s="212" t="s">
        <v>19</v>
      </c>
      <c r="N471" s="213" t="s">
        <v>43</v>
      </c>
      <c r="O471" s="85"/>
      <c r="P471" s="214">
        <f>O471*H471</f>
        <v>0</v>
      </c>
      <c r="Q471" s="214">
        <v>0</v>
      </c>
      <c r="R471" s="214">
        <f>Q471*H471</f>
        <v>0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130</v>
      </c>
      <c r="AT471" s="216" t="s">
        <v>125</v>
      </c>
      <c r="AU471" s="216" t="s">
        <v>82</v>
      </c>
      <c r="AY471" s="18" t="s">
        <v>123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80</v>
      </c>
      <c r="BK471" s="217">
        <f>ROUND(I471*H471,2)</f>
        <v>0</v>
      </c>
      <c r="BL471" s="18" t="s">
        <v>130</v>
      </c>
      <c r="BM471" s="216" t="s">
        <v>702</v>
      </c>
    </row>
    <row r="472" spans="1:47" s="2" customFormat="1" ht="12">
      <c r="A472" s="39"/>
      <c r="B472" s="40"/>
      <c r="C472" s="41"/>
      <c r="D472" s="218" t="s">
        <v>132</v>
      </c>
      <c r="E472" s="41"/>
      <c r="F472" s="219" t="s">
        <v>703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132</v>
      </c>
      <c r="AU472" s="18" t="s">
        <v>82</v>
      </c>
    </row>
    <row r="473" spans="1:65" s="2" customFormat="1" ht="19.8" customHeight="1">
      <c r="A473" s="39"/>
      <c r="B473" s="40"/>
      <c r="C473" s="205" t="s">
        <v>704</v>
      </c>
      <c r="D473" s="205" t="s">
        <v>125</v>
      </c>
      <c r="E473" s="206" t="s">
        <v>705</v>
      </c>
      <c r="F473" s="207" t="s">
        <v>706</v>
      </c>
      <c r="G473" s="208" t="s">
        <v>168</v>
      </c>
      <c r="H473" s="209">
        <v>151.853</v>
      </c>
      <c r="I473" s="210"/>
      <c r="J473" s="211">
        <f>ROUND(I473*H473,2)</f>
        <v>0</v>
      </c>
      <c r="K473" s="207" t="s">
        <v>129</v>
      </c>
      <c r="L473" s="45"/>
      <c r="M473" s="212" t="s">
        <v>19</v>
      </c>
      <c r="N473" s="213" t="s">
        <v>43</v>
      </c>
      <c r="O473" s="85"/>
      <c r="P473" s="214">
        <f>O473*H473</f>
        <v>0</v>
      </c>
      <c r="Q473" s="214">
        <v>0</v>
      </c>
      <c r="R473" s="214">
        <f>Q473*H473</f>
        <v>0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130</v>
      </c>
      <c r="AT473" s="216" t="s">
        <v>125</v>
      </c>
      <c r="AU473" s="216" t="s">
        <v>82</v>
      </c>
      <c r="AY473" s="18" t="s">
        <v>123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80</v>
      </c>
      <c r="BK473" s="217">
        <f>ROUND(I473*H473,2)</f>
        <v>0</v>
      </c>
      <c r="BL473" s="18" t="s">
        <v>130</v>
      </c>
      <c r="BM473" s="216" t="s">
        <v>707</v>
      </c>
    </row>
    <row r="474" spans="1:47" s="2" customFormat="1" ht="12">
      <c r="A474" s="39"/>
      <c r="B474" s="40"/>
      <c r="C474" s="41"/>
      <c r="D474" s="218" t="s">
        <v>132</v>
      </c>
      <c r="E474" s="41"/>
      <c r="F474" s="219" t="s">
        <v>708</v>
      </c>
      <c r="G474" s="41"/>
      <c r="H474" s="41"/>
      <c r="I474" s="220"/>
      <c r="J474" s="41"/>
      <c r="K474" s="41"/>
      <c r="L474" s="45"/>
      <c r="M474" s="221"/>
      <c r="N474" s="222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132</v>
      </c>
      <c r="AU474" s="18" t="s">
        <v>82</v>
      </c>
    </row>
    <row r="475" spans="1:65" s="2" customFormat="1" ht="22.2" customHeight="1">
      <c r="A475" s="39"/>
      <c r="B475" s="40"/>
      <c r="C475" s="205" t="s">
        <v>709</v>
      </c>
      <c r="D475" s="205" t="s">
        <v>125</v>
      </c>
      <c r="E475" s="206" t="s">
        <v>710</v>
      </c>
      <c r="F475" s="207" t="s">
        <v>711</v>
      </c>
      <c r="G475" s="208" t="s">
        <v>168</v>
      </c>
      <c r="H475" s="209">
        <v>3644.472</v>
      </c>
      <c r="I475" s="210"/>
      <c r="J475" s="211">
        <f>ROUND(I475*H475,2)</f>
        <v>0</v>
      </c>
      <c r="K475" s="207" t="s">
        <v>129</v>
      </c>
      <c r="L475" s="45"/>
      <c r="M475" s="212" t="s">
        <v>19</v>
      </c>
      <c r="N475" s="213" t="s">
        <v>43</v>
      </c>
      <c r="O475" s="85"/>
      <c r="P475" s="214">
        <f>O475*H475</f>
        <v>0</v>
      </c>
      <c r="Q475" s="214">
        <v>0</v>
      </c>
      <c r="R475" s="214">
        <f>Q475*H475</f>
        <v>0</v>
      </c>
      <c r="S475" s="214">
        <v>0</v>
      </c>
      <c r="T475" s="21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6" t="s">
        <v>130</v>
      </c>
      <c r="AT475" s="216" t="s">
        <v>125</v>
      </c>
      <c r="AU475" s="216" t="s">
        <v>82</v>
      </c>
      <c r="AY475" s="18" t="s">
        <v>123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8" t="s">
        <v>80</v>
      </c>
      <c r="BK475" s="217">
        <f>ROUND(I475*H475,2)</f>
        <v>0</v>
      </c>
      <c r="BL475" s="18" t="s">
        <v>130</v>
      </c>
      <c r="BM475" s="216" t="s">
        <v>712</v>
      </c>
    </row>
    <row r="476" spans="1:47" s="2" customFormat="1" ht="12">
      <c r="A476" s="39"/>
      <c r="B476" s="40"/>
      <c r="C476" s="41"/>
      <c r="D476" s="218" t="s">
        <v>132</v>
      </c>
      <c r="E476" s="41"/>
      <c r="F476" s="219" t="s">
        <v>713</v>
      </c>
      <c r="G476" s="41"/>
      <c r="H476" s="41"/>
      <c r="I476" s="220"/>
      <c r="J476" s="41"/>
      <c r="K476" s="41"/>
      <c r="L476" s="45"/>
      <c r="M476" s="221"/>
      <c r="N476" s="222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132</v>
      </c>
      <c r="AU476" s="18" t="s">
        <v>82</v>
      </c>
    </row>
    <row r="477" spans="1:51" s="13" customFormat="1" ht="12">
      <c r="A477" s="13"/>
      <c r="B477" s="223"/>
      <c r="C477" s="224"/>
      <c r="D477" s="225" t="s">
        <v>134</v>
      </c>
      <c r="E477" s="226" t="s">
        <v>19</v>
      </c>
      <c r="F477" s="227" t="s">
        <v>714</v>
      </c>
      <c r="G477" s="224"/>
      <c r="H477" s="228">
        <v>3644.472</v>
      </c>
      <c r="I477" s="229"/>
      <c r="J477" s="224"/>
      <c r="K477" s="224"/>
      <c r="L477" s="230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4" t="s">
        <v>134</v>
      </c>
      <c r="AU477" s="234" t="s">
        <v>82</v>
      </c>
      <c r="AV477" s="13" t="s">
        <v>82</v>
      </c>
      <c r="AW477" s="13" t="s">
        <v>33</v>
      </c>
      <c r="AX477" s="13" t="s">
        <v>80</v>
      </c>
      <c r="AY477" s="234" t="s">
        <v>123</v>
      </c>
    </row>
    <row r="478" spans="1:65" s="2" customFormat="1" ht="22.2" customHeight="1">
      <c r="A478" s="39"/>
      <c r="B478" s="40"/>
      <c r="C478" s="205" t="s">
        <v>715</v>
      </c>
      <c r="D478" s="205" t="s">
        <v>125</v>
      </c>
      <c r="E478" s="206" t="s">
        <v>716</v>
      </c>
      <c r="F478" s="207" t="s">
        <v>717</v>
      </c>
      <c r="G478" s="208" t="s">
        <v>168</v>
      </c>
      <c r="H478" s="209">
        <v>151.853</v>
      </c>
      <c r="I478" s="210"/>
      <c r="J478" s="211">
        <f>ROUND(I478*H478,2)</f>
        <v>0</v>
      </c>
      <c r="K478" s="207" t="s">
        <v>129</v>
      </c>
      <c r="L478" s="45"/>
      <c r="M478" s="212" t="s">
        <v>19</v>
      </c>
      <c r="N478" s="213" t="s">
        <v>43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130</v>
      </c>
      <c r="AT478" s="216" t="s">
        <v>125</v>
      </c>
      <c r="AU478" s="216" t="s">
        <v>82</v>
      </c>
      <c r="AY478" s="18" t="s">
        <v>123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80</v>
      </c>
      <c r="BK478" s="217">
        <f>ROUND(I478*H478,2)</f>
        <v>0</v>
      </c>
      <c r="BL478" s="18" t="s">
        <v>130</v>
      </c>
      <c r="BM478" s="216" t="s">
        <v>718</v>
      </c>
    </row>
    <row r="479" spans="1:47" s="2" customFormat="1" ht="12">
      <c r="A479" s="39"/>
      <c r="B479" s="40"/>
      <c r="C479" s="41"/>
      <c r="D479" s="218" t="s">
        <v>132</v>
      </c>
      <c r="E479" s="41"/>
      <c r="F479" s="219" t="s">
        <v>719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132</v>
      </c>
      <c r="AU479" s="18" t="s">
        <v>82</v>
      </c>
    </row>
    <row r="480" spans="1:63" s="12" customFormat="1" ht="22.8" customHeight="1">
      <c r="A480" s="12"/>
      <c r="B480" s="189"/>
      <c r="C480" s="190"/>
      <c r="D480" s="191" t="s">
        <v>71</v>
      </c>
      <c r="E480" s="203" t="s">
        <v>720</v>
      </c>
      <c r="F480" s="203" t="s">
        <v>721</v>
      </c>
      <c r="G480" s="190"/>
      <c r="H480" s="190"/>
      <c r="I480" s="193"/>
      <c r="J480" s="204">
        <f>BK480</f>
        <v>0</v>
      </c>
      <c r="K480" s="190"/>
      <c r="L480" s="195"/>
      <c r="M480" s="196"/>
      <c r="N480" s="197"/>
      <c r="O480" s="197"/>
      <c r="P480" s="198">
        <f>SUM(P481:P482)</f>
        <v>0</v>
      </c>
      <c r="Q480" s="197"/>
      <c r="R480" s="198">
        <f>SUM(R481:R482)</f>
        <v>0</v>
      </c>
      <c r="S480" s="197"/>
      <c r="T480" s="199">
        <f>SUM(T481:T482)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00" t="s">
        <v>80</v>
      </c>
      <c r="AT480" s="201" t="s">
        <v>71</v>
      </c>
      <c r="AU480" s="201" t="s">
        <v>80</v>
      </c>
      <c r="AY480" s="200" t="s">
        <v>123</v>
      </c>
      <c r="BK480" s="202">
        <f>SUM(BK481:BK482)</f>
        <v>0</v>
      </c>
    </row>
    <row r="481" spans="1:65" s="2" customFormat="1" ht="30" customHeight="1">
      <c r="A481" s="39"/>
      <c r="B481" s="40"/>
      <c r="C481" s="205" t="s">
        <v>722</v>
      </c>
      <c r="D481" s="205" t="s">
        <v>125</v>
      </c>
      <c r="E481" s="206" t="s">
        <v>723</v>
      </c>
      <c r="F481" s="207" t="s">
        <v>724</v>
      </c>
      <c r="G481" s="208" t="s">
        <v>168</v>
      </c>
      <c r="H481" s="209">
        <v>64.966</v>
      </c>
      <c r="I481" s="210"/>
      <c r="J481" s="211">
        <f>ROUND(I481*H481,2)</f>
        <v>0</v>
      </c>
      <c r="K481" s="207" t="s">
        <v>129</v>
      </c>
      <c r="L481" s="45"/>
      <c r="M481" s="212" t="s">
        <v>19</v>
      </c>
      <c r="N481" s="213" t="s">
        <v>43</v>
      </c>
      <c r="O481" s="85"/>
      <c r="P481" s="214">
        <f>O481*H481</f>
        <v>0</v>
      </c>
      <c r="Q481" s="214">
        <v>0</v>
      </c>
      <c r="R481" s="214">
        <f>Q481*H481</f>
        <v>0</v>
      </c>
      <c r="S481" s="214">
        <v>0</v>
      </c>
      <c r="T481" s="21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130</v>
      </c>
      <c r="AT481" s="216" t="s">
        <v>125</v>
      </c>
      <c r="AU481" s="216" t="s">
        <v>82</v>
      </c>
      <c r="AY481" s="18" t="s">
        <v>123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80</v>
      </c>
      <c r="BK481" s="217">
        <f>ROUND(I481*H481,2)</f>
        <v>0</v>
      </c>
      <c r="BL481" s="18" t="s">
        <v>130</v>
      </c>
      <c r="BM481" s="216" t="s">
        <v>725</v>
      </c>
    </row>
    <row r="482" spans="1:47" s="2" customFormat="1" ht="12">
      <c r="A482" s="39"/>
      <c r="B482" s="40"/>
      <c r="C482" s="41"/>
      <c r="D482" s="218" t="s">
        <v>132</v>
      </c>
      <c r="E482" s="41"/>
      <c r="F482" s="219" t="s">
        <v>726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132</v>
      </c>
      <c r="AU482" s="18" t="s">
        <v>82</v>
      </c>
    </row>
    <row r="483" spans="1:63" s="12" customFormat="1" ht="25.9" customHeight="1">
      <c r="A483" s="12"/>
      <c r="B483" s="189"/>
      <c r="C483" s="190"/>
      <c r="D483" s="191" t="s">
        <v>71</v>
      </c>
      <c r="E483" s="192" t="s">
        <v>727</v>
      </c>
      <c r="F483" s="192" t="s">
        <v>728</v>
      </c>
      <c r="G483" s="190"/>
      <c r="H483" s="190"/>
      <c r="I483" s="193"/>
      <c r="J483" s="194">
        <f>BK483</f>
        <v>0</v>
      </c>
      <c r="K483" s="190"/>
      <c r="L483" s="195"/>
      <c r="M483" s="196"/>
      <c r="N483" s="197"/>
      <c r="O483" s="197"/>
      <c r="P483" s="198">
        <f>P484+P494+P562+P573</f>
        <v>0</v>
      </c>
      <c r="Q483" s="197"/>
      <c r="R483" s="198">
        <f>R484+R494+R562+R573</f>
        <v>11.234079200000002</v>
      </c>
      <c r="S483" s="197"/>
      <c r="T483" s="199">
        <f>T484+T494+T562+T573</f>
        <v>1.3650235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00" t="s">
        <v>82</v>
      </c>
      <c r="AT483" s="201" t="s">
        <v>71</v>
      </c>
      <c r="AU483" s="201" t="s">
        <v>72</v>
      </c>
      <c r="AY483" s="200" t="s">
        <v>123</v>
      </c>
      <c r="BK483" s="202">
        <f>BK484+BK494+BK562+BK573</f>
        <v>0</v>
      </c>
    </row>
    <row r="484" spans="1:63" s="12" customFormat="1" ht="22.8" customHeight="1">
      <c r="A484" s="12"/>
      <c r="B484" s="189"/>
      <c r="C484" s="190"/>
      <c r="D484" s="191" t="s">
        <v>71</v>
      </c>
      <c r="E484" s="203" t="s">
        <v>729</v>
      </c>
      <c r="F484" s="203" t="s">
        <v>730</v>
      </c>
      <c r="G484" s="190"/>
      <c r="H484" s="190"/>
      <c r="I484" s="193"/>
      <c r="J484" s="204">
        <f>BK484</f>
        <v>0</v>
      </c>
      <c r="K484" s="190"/>
      <c r="L484" s="195"/>
      <c r="M484" s="196"/>
      <c r="N484" s="197"/>
      <c r="O484" s="197"/>
      <c r="P484" s="198">
        <f>SUM(P485:P493)</f>
        <v>0</v>
      </c>
      <c r="Q484" s="197"/>
      <c r="R484" s="198">
        <f>SUM(R485:R493)</f>
        <v>0.0135</v>
      </c>
      <c r="S484" s="197"/>
      <c r="T484" s="199">
        <f>SUM(T485:T493)</f>
        <v>0.19017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0" t="s">
        <v>82</v>
      </c>
      <c r="AT484" s="201" t="s">
        <v>71</v>
      </c>
      <c r="AU484" s="201" t="s">
        <v>80</v>
      </c>
      <c r="AY484" s="200" t="s">
        <v>123</v>
      </c>
      <c r="BK484" s="202">
        <f>SUM(BK485:BK493)</f>
        <v>0</v>
      </c>
    </row>
    <row r="485" spans="1:65" s="2" customFormat="1" ht="14.4" customHeight="1">
      <c r="A485" s="39"/>
      <c r="B485" s="40"/>
      <c r="C485" s="205" t="s">
        <v>731</v>
      </c>
      <c r="D485" s="205" t="s">
        <v>125</v>
      </c>
      <c r="E485" s="206" t="s">
        <v>732</v>
      </c>
      <c r="F485" s="207" t="s">
        <v>733</v>
      </c>
      <c r="G485" s="208" t="s">
        <v>734</v>
      </c>
      <c r="H485" s="209">
        <v>9</v>
      </c>
      <c r="I485" s="210"/>
      <c r="J485" s="211">
        <f>ROUND(I485*H485,2)</f>
        <v>0</v>
      </c>
      <c r="K485" s="207" t="s">
        <v>129</v>
      </c>
      <c r="L485" s="45"/>
      <c r="M485" s="212" t="s">
        <v>19</v>
      </c>
      <c r="N485" s="213" t="s">
        <v>43</v>
      </c>
      <c r="O485" s="85"/>
      <c r="P485" s="214">
        <f>O485*H485</f>
        <v>0</v>
      </c>
      <c r="Q485" s="214">
        <v>0.0015</v>
      </c>
      <c r="R485" s="214">
        <f>Q485*H485</f>
        <v>0.0135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224</v>
      </c>
      <c r="AT485" s="216" t="s">
        <v>125</v>
      </c>
      <c r="AU485" s="216" t="s">
        <v>82</v>
      </c>
      <c r="AY485" s="18" t="s">
        <v>123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80</v>
      </c>
      <c r="BK485" s="217">
        <f>ROUND(I485*H485,2)</f>
        <v>0</v>
      </c>
      <c r="BL485" s="18" t="s">
        <v>224</v>
      </c>
      <c r="BM485" s="216" t="s">
        <v>735</v>
      </c>
    </row>
    <row r="486" spans="1:47" s="2" customFormat="1" ht="12">
      <c r="A486" s="39"/>
      <c r="B486" s="40"/>
      <c r="C486" s="41"/>
      <c r="D486" s="218" t="s">
        <v>132</v>
      </c>
      <c r="E486" s="41"/>
      <c r="F486" s="219" t="s">
        <v>736</v>
      </c>
      <c r="G486" s="41"/>
      <c r="H486" s="41"/>
      <c r="I486" s="220"/>
      <c r="J486" s="41"/>
      <c r="K486" s="41"/>
      <c r="L486" s="45"/>
      <c r="M486" s="221"/>
      <c r="N486" s="222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132</v>
      </c>
      <c r="AU486" s="18" t="s">
        <v>82</v>
      </c>
    </row>
    <row r="487" spans="1:51" s="13" customFormat="1" ht="12">
      <c r="A487" s="13"/>
      <c r="B487" s="223"/>
      <c r="C487" s="224"/>
      <c r="D487" s="225" t="s">
        <v>134</v>
      </c>
      <c r="E487" s="226" t="s">
        <v>19</v>
      </c>
      <c r="F487" s="227" t="s">
        <v>737</v>
      </c>
      <c r="G487" s="224"/>
      <c r="H487" s="228">
        <v>9</v>
      </c>
      <c r="I487" s="229"/>
      <c r="J487" s="224"/>
      <c r="K487" s="224"/>
      <c r="L487" s="230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4" t="s">
        <v>134</v>
      </c>
      <c r="AU487" s="234" t="s">
        <v>82</v>
      </c>
      <c r="AV487" s="13" t="s">
        <v>82</v>
      </c>
      <c r="AW487" s="13" t="s">
        <v>33</v>
      </c>
      <c r="AX487" s="13" t="s">
        <v>80</v>
      </c>
      <c r="AY487" s="234" t="s">
        <v>123</v>
      </c>
    </row>
    <row r="488" spans="1:65" s="2" customFormat="1" ht="14.4" customHeight="1">
      <c r="A488" s="39"/>
      <c r="B488" s="40"/>
      <c r="C488" s="205" t="s">
        <v>738</v>
      </c>
      <c r="D488" s="205" t="s">
        <v>125</v>
      </c>
      <c r="E488" s="206" t="s">
        <v>739</v>
      </c>
      <c r="F488" s="207" t="s">
        <v>740</v>
      </c>
      <c r="G488" s="208" t="s">
        <v>734</v>
      </c>
      <c r="H488" s="209">
        <v>9</v>
      </c>
      <c r="I488" s="210"/>
      <c r="J488" s="211">
        <f>ROUND(I488*H488,2)</f>
        <v>0</v>
      </c>
      <c r="K488" s="207" t="s">
        <v>129</v>
      </c>
      <c r="L488" s="45"/>
      <c r="M488" s="212" t="s">
        <v>19</v>
      </c>
      <c r="N488" s="213" t="s">
        <v>43</v>
      </c>
      <c r="O488" s="85"/>
      <c r="P488" s="214">
        <f>O488*H488</f>
        <v>0</v>
      </c>
      <c r="Q488" s="214">
        <v>0</v>
      </c>
      <c r="R488" s="214">
        <f>Q488*H488</f>
        <v>0</v>
      </c>
      <c r="S488" s="214">
        <v>0.02113</v>
      </c>
      <c r="T488" s="215">
        <f>S488*H488</f>
        <v>0.19017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224</v>
      </c>
      <c r="AT488" s="216" t="s">
        <v>125</v>
      </c>
      <c r="AU488" s="216" t="s">
        <v>82</v>
      </c>
      <c r="AY488" s="18" t="s">
        <v>123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80</v>
      </c>
      <c r="BK488" s="217">
        <f>ROUND(I488*H488,2)</f>
        <v>0</v>
      </c>
      <c r="BL488" s="18" t="s">
        <v>224</v>
      </c>
      <c r="BM488" s="216" t="s">
        <v>741</v>
      </c>
    </row>
    <row r="489" spans="1:47" s="2" customFormat="1" ht="12">
      <c r="A489" s="39"/>
      <c r="B489" s="40"/>
      <c r="C489" s="41"/>
      <c r="D489" s="218" t="s">
        <v>132</v>
      </c>
      <c r="E489" s="41"/>
      <c r="F489" s="219" t="s">
        <v>742</v>
      </c>
      <c r="G489" s="41"/>
      <c r="H489" s="41"/>
      <c r="I489" s="220"/>
      <c r="J489" s="41"/>
      <c r="K489" s="41"/>
      <c r="L489" s="45"/>
      <c r="M489" s="221"/>
      <c r="N489" s="222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132</v>
      </c>
      <c r="AU489" s="18" t="s">
        <v>82</v>
      </c>
    </row>
    <row r="490" spans="1:51" s="13" customFormat="1" ht="12">
      <c r="A490" s="13"/>
      <c r="B490" s="223"/>
      <c r="C490" s="224"/>
      <c r="D490" s="225" t="s">
        <v>134</v>
      </c>
      <c r="E490" s="226" t="s">
        <v>19</v>
      </c>
      <c r="F490" s="227" t="s">
        <v>737</v>
      </c>
      <c r="G490" s="224"/>
      <c r="H490" s="228">
        <v>9</v>
      </c>
      <c r="I490" s="229"/>
      <c r="J490" s="224"/>
      <c r="K490" s="224"/>
      <c r="L490" s="230"/>
      <c r="M490" s="231"/>
      <c r="N490" s="232"/>
      <c r="O490" s="232"/>
      <c r="P490" s="232"/>
      <c r="Q490" s="232"/>
      <c r="R490" s="232"/>
      <c r="S490" s="232"/>
      <c r="T490" s="23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4" t="s">
        <v>134</v>
      </c>
      <c r="AU490" s="234" t="s">
        <v>82</v>
      </c>
      <c r="AV490" s="13" t="s">
        <v>82</v>
      </c>
      <c r="AW490" s="13" t="s">
        <v>33</v>
      </c>
      <c r="AX490" s="13" t="s">
        <v>80</v>
      </c>
      <c r="AY490" s="234" t="s">
        <v>123</v>
      </c>
    </row>
    <row r="491" spans="1:65" s="2" customFormat="1" ht="14.4" customHeight="1">
      <c r="A491" s="39"/>
      <c r="B491" s="40"/>
      <c r="C491" s="205" t="s">
        <v>743</v>
      </c>
      <c r="D491" s="205" t="s">
        <v>125</v>
      </c>
      <c r="E491" s="206" t="s">
        <v>744</v>
      </c>
      <c r="F491" s="207" t="s">
        <v>745</v>
      </c>
      <c r="G491" s="208" t="s">
        <v>734</v>
      </c>
      <c r="H491" s="209">
        <v>9</v>
      </c>
      <c r="I491" s="210"/>
      <c r="J491" s="211">
        <f>ROUND(I491*H491,2)</f>
        <v>0</v>
      </c>
      <c r="K491" s="207" t="s">
        <v>19</v>
      </c>
      <c r="L491" s="45"/>
      <c r="M491" s="212" t="s">
        <v>19</v>
      </c>
      <c r="N491" s="213" t="s">
        <v>43</v>
      </c>
      <c r="O491" s="85"/>
      <c r="P491" s="214">
        <f>O491*H491</f>
        <v>0</v>
      </c>
      <c r="Q491" s="214">
        <v>0</v>
      </c>
      <c r="R491" s="214">
        <f>Q491*H491</f>
        <v>0</v>
      </c>
      <c r="S491" s="214">
        <v>0</v>
      </c>
      <c r="T491" s="215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16" t="s">
        <v>224</v>
      </c>
      <c r="AT491" s="216" t="s">
        <v>125</v>
      </c>
      <c r="AU491" s="216" t="s">
        <v>82</v>
      </c>
      <c r="AY491" s="18" t="s">
        <v>123</v>
      </c>
      <c r="BE491" s="217">
        <f>IF(N491="základní",J491,0)</f>
        <v>0</v>
      </c>
      <c r="BF491" s="217">
        <f>IF(N491="snížená",J491,0)</f>
        <v>0</v>
      </c>
      <c r="BG491" s="217">
        <f>IF(N491="zákl. přenesená",J491,0)</f>
        <v>0</v>
      </c>
      <c r="BH491" s="217">
        <f>IF(N491="sníž. přenesená",J491,0)</f>
        <v>0</v>
      </c>
      <c r="BI491" s="217">
        <f>IF(N491="nulová",J491,0)</f>
        <v>0</v>
      </c>
      <c r="BJ491" s="18" t="s">
        <v>80</v>
      </c>
      <c r="BK491" s="217">
        <f>ROUND(I491*H491,2)</f>
        <v>0</v>
      </c>
      <c r="BL491" s="18" t="s">
        <v>224</v>
      </c>
      <c r="BM491" s="216" t="s">
        <v>746</v>
      </c>
    </row>
    <row r="492" spans="1:65" s="2" customFormat="1" ht="22.2" customHeight="1">
      <c r="A492" s="39"/>
      <c r="B492" s="40"/>
      <c r="C492" s="205" t="s">
        <v>747</v>
      </c>
      <c r="D492" s="205" t="s">
        <v>125</v>
      </c>
      <c r="E492" s="206" t="s">
        <v>748</v>
      </c>
      <c r="F492" s="207" t="s">
        <v>749</v>
      </c>
      <c r="G492" s="208" t="s">
        <v>168</v>
      </c>
      <c r="H492" s="209">
        <v>0.014</v>
      </c>
      <c r="I492" s="210"/>
      <c r="J492" s="211">
        <f>ROUND(I492*H492,2)</f>
        <v>0</v>
      </c>
      <c r="K492" s="207" t="s">
        <v>129</v>
      </c>
      <c r="L492" s="45"/>
      <c r="M492" s="212" t="s">
        <v>19</v>
      </c>
      <c r="N492" s="213" t="s">
        <v>43</v>
      </c>
      <c r="O492" s="85"/>
      <c r="P492" s="214">
        <f>O492*H492</f>
        <v>0</v>
      </c>
      <c r="Q492" s="214">
        <v>0</v>
      </c>
      <c r="R492" s="214">
        <f>Q492*H492</f>
        <v>0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224</v>
      </c>
      <c r="AT492" s="216" t="s">
        <v>125</v>
      </c>
      <c r="AU492" s="216" t="s">
        <v>82</v>
      </c>
      <c r="AY492" s="18" t="s">
        <v>123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80</v>
      </c>
      <c r="BK492" s="217">
        <f>ROUND(I492*H492,2)</f>
        <v>0</v>
      </c>
      <c r="BL492" s="18" t="s">
        <v>224</v>
      </c>
      <c r="BM492" s="216" t="s">
        <v>750</v>
      </c>
    </row>
    <row r="493" spans="1:47" s="2" customFormat="1" ht="12">
      <c r="A493" s="39"/>
      <c r="B493" s="40"/>
      <c r="C493" s="41"/>
      <c r="D493" s="218" t="s">
        <v>132</v>
      </c>
      <c r="E493" s="41"/>
      <c r="F493" s="219" t="s">
        <v>751</v>
      </c>
      <c r="G493" s="41"/>
      <c r="H493" s="41"/>
      <c r="I493" s="220"/>
      <c r="J493" s="41"/>
      <c r="K493" s="41"/>
      <c r="L493" s="45"/>
      <c r="M493" s="221"/>
      <c r="N493" s="222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132</v>
      </c>
      <c r="AU493" s="18" t="s">
        <v>82</v>
      </c>
    </row>
    <row r="494" spans="1:63" s="12" customFormat="1" ht="22.8" customHeight="1">
      <c r="A494" s="12"/>
      <c r="B494" s="189"/>
      <c r="C494" s="190"/>
      <c r="D494" s="191" t="s">
        <v>71</v>
      </c>
      <c r="E494" s="203" t="s">
        <v>752</v>
      </c>
      <c r="F494" s="203" t="s">
        <v>753</v>
      </c>
      <c r="G494" s="190"/>
      <c r="H494" s="190"/>
      <c r="I494" s="193"/>
      <c r="J494" s="204">
        <f>BK494</f>
        <v>0</v>
      </c>
      <c r="K494" s="190"/>
      <c r="L494" s="195"/>
      <c r="M494" s="196"/>
      <c r="N494" s="197"/>
      <c r="O494" s="197"/>
      <c r="P494" s="198">
        <f>SUM(P495:P561)</f>
        <v>0</v>
      </c>
      <c r="Q494" s="197"/>
      <c r="R494" s="198">
        <f>SUM(R495:R561)</f>
        <v>1.388747</v>
      </c>
      <c r="S494" s="197"/>
      <c r="T494" s="199">
        <f>SUM(T495:T561)</f>
        <v>1.1748535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00" t="s">
        <v>82</v>
      </c>
      <c r="AT494" s="201" t="s">
        <v>71</v>
      </c>
      <c r="AU494" s="201" t="s">
        <v>80</v>
      </c>
      <c r="AY494" s="200" t="s">
        <v>123</v>
      </c>
      <c r="BK494" s="202">
        <f>SUM(BK495:BK561)</f>
        <v>0</v>
      </c>
    </row>
    <row r="495" spans="1:65" s="2" customFormat="1" ht="14.4" customHeight="1">
      <c r="A495" s="39"/>
      <c r="B495" s="40"/>
      <c r="C495" s="205" t="s">
        <v>754</v>
      </c>
      <c r="D495" s="205" t="s">
        <v>125</v>
      </c>
      <c r="E495" s="206" t="s">
        <v>755</v>
      </c>
      <c r="F495" s="207" t="s">
        <v>756</v>
      </c>
      <c r="G495" s="208" t="s">
        <v>195</v>
      </c>
      <c r="H495" s="209">
        <v>5.5</v>
      </c>
      <c r="I495" s="210"/>
      <c r="J495" s="211">
        <f>ROUND(I495*H495,2)</f>
        <v>0</v>
      </c>
      <c r="K495" s="207" t="s">
        <v>129</v>
      </c>
      <c r="L495" s="45"/>
      <c r="M495" s="212" t="s">
        <v>19</v>
      </c>
      <c r="N495" s="213" t="s">
        <v>43</v>
      </c>
      <c r="O495" s="85"/>
      <c r="P495" s="214">
        <f>O495*H495</f>
        <v>0</v>
      </c>
      <c r="Q495" s="214">
        <v>0</v>
      </c>
      <c r="R495" s="214">
        <f>Q495*H495</f>
        <v>0</v>
      </c>
      <c r="S495" s="214">
        <v>0.0017</v>
      </c>
      <c r="T495" s="215">
        <f>S495*H495</f>
        <v>0.009349999999999999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224</v>
      </c>
      <c r="AT495" s="216" t="s">
        <v>125</v>
      </c>
      <c r="AU495" s="216" t="s">
        <v>82</v>
      </c>
      <c r="AY495" s="18" t="s">
        <v>123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80</v>
      </c>
      <c r="BK495" s="217">
        <f>ROUND(I495*H495,2)</f>
        <v>0</v>
      </c>
      <c r="BL495" s="18" t="s">
        <v>224</v>
      </c>
      <c r="BM495" s="216" t="s">
        <v>757</v>
      </c>
    </row>
    <row r="496" spans="1:47" s="2" customFormat="1" ht="12">
      <c r="A496" s="39"/>
      <c r="B496" s="40"/>
      <c r="C496" s="41"/>
      <c r="D496" s="218" t="s">
        <v>132</v>
      </c>
      <c r="E496" s="41"/>
      <c r="F496" s="219" t="s">
        <v>758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132</v>
      </c>
      <c r="AU496" s="18" t="s">
        <v>82</v>
      </c>
    </row>
    <row r="497" spans="1:51" s="13" customFormat="1" ht="12">
      <c r="A497" s="13"/>
      <c r="B497" s="223"/>
      <c r="C497" s="224"/>
      <c r="D497" s="225" t="s">
        <v>134</v>
      </c>
      <c r="E497" s="226" t="s">
        <v>19</v>
      </c>
      <c r="F497" s="227" t="s">
        <v>759</v>
      </c>
      <c r="G497" s="224"/>
      <c r="H497" s="228">
        <v>5.5</v>
      </c>
      <c r="I497" s="229"/>
      <c r="J497" s="224"/>
      <c r="K497" s="224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134</v>
      </c>
      <c r="AU497" s="234" t="s">
        <v>82</v>
      </c>
      <c r="AV497" s="13" t="s">
        <v>82</v>
      </c>
      <c r="AW497" s="13" t="s">
        <v>33</v>
      </c>
      <c r="AX497" s="13" t="s">
        <v>80</v>
      </c>
      <c r="AY497" s="234" t="s">
        <v>123</v>
      </c>
    </row>
    <row r="498" spans="1:65" s="2" customFormat="1" ht="14.4" customHeight="1">
      <c r="A498" s="39"/>
      <c r="B498" s="40"/>
      <c r="C498" s="205" t="s">
        <v>760</v>
      </c>
      <c r="D498" s="205" t="s">
        <v>125</v>
      </c>
      <c r="E498" s="206" t="s">
        <v>761</v>
      </c>
      <c r="F498" s="207" t="s">
        <v>762</v>
      </c>
      <c r="G498" s="208" t="s">
        <v>195</v>
      </c>
      <c r="H498" s="209">
        <v>52.2</v>
      </c>
      <c r="I498" s="210"/>
      <c r="J498" s="211">
        <f>ROUND(I498*H498,2)</f>
        <v>0</v>
      </c>
      <c r="K498" s="207" t="s">
        <v>129</v>
      </c>
      <c r="L498" s="45"/>
      <c r="M498" s="212" t="s">
        <v>19</v>
      </c>
      <c r="N498" s="213" t="s">
        <v>43</v>
      </c>
      <c r="O498" s="85"/>
      <c r="P498" s="214">
        <f>O498*H498</f>
        <v>0</v>
      </c>
      <c r="Q498" s="214">
        <v>0</v>
      </c>
      <c r="R498" s="214">
        <f>Q498*H498</f>
        <v>0</v>
      </c>
      <c r="S498" s="214">
        <v>0.00191</v>
      </c>
      <c r="T498" s="215">
        <f>S498*H498</f>
        <v>0.09970200000000001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224</v>
      </c>
      <c r="AT498" s="216" t="s">
        <v>125</v>
      </c>
      <c r="AU498" s="216" t="s">
        <v>82</v>
      </c>
      <c r="AY498" s="18" t="s">
        <v>123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80</v>
      </c>
      <c r="BK498" s="217">
        <f>ROUND(I498*H498,2)</f>
        <v>0</v>
      </c>
      <c r="BL498" s="18" t="s">
        <v>224</v>
      </c>
      <c r="BM498" s="216" t="s">
        <v>763</v>
      </c>
    </row>
    <row r="499" spans="1:47" s="2" customFormat="1" ht="12">
      <c r="A499" s="39"/>
      <c r="B499" s="40"/>
      <c r="C499" s="41"/>
      <c r="D499" s="218" t="s">
        <v>132</v>
      </c>
      <c r="E499" s="41"/>
      <c r="F499" s="219" t="s">
        <v>764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132</v>
      </c>
      <c r="AU499" s="18" t="s">
        <v>82</v>
      </c>
    </row>
    <row r="500" spans="1:51" s="13" customFormat="1" ht="12">
      <c r="A500" s="13"/>
      <c r="B500" s="223"/>
      <c r="C500" s="224"/>
      <c r="D500" s="225" t="s">
        <v>134</v>
      </c>
      <c r="E500" s="226" t="s">
        <v>19</v>
      </c>
      <c r="F500" s="227" t="s">
        <v>765</v>
      </c>
      <c r="G500" s="224"/>
      <c r="H500" s="228">
        <v>30.7</v>
      </c>
      <c r="I500" s="229"/>
      <c r="J500" s="224"/>
      <c r="K500" s="224"/>
      <c r="L500" s="230"/>
      <c r="M500" s="231"/>
      <c r="N500" s="232"/>
      <c r="O500" s="232"/>
      <c r="P500" s="232"/>
      <c r="Q500" s="232"/>
      <c r="R500" s="232"/>
      <c r="S500" s="232"/>
      <c r="T500" s="23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4" t="s">
        <v>134</v>
      </c>
      <c r="AU500" s="234" t="s">
        <v>82</v>
      </c>
      <c r="AV500" s="13" t="s">
        <v>82</v>
      </c>
      <c r="AW500" s="13" t="s">
        <v>33</v>
      </c>
      <c r="AX500" s="13" t="s">
        <v>72</v>
      </c>
      <c r="AY500" s="234" t="s">
        <v>123</v>
      </c>
    </row>
    <row r="501" spans="1:51" s="13" customFormat="1" ht="12">
      <c r="A501" s="13"/>
      <c r="B501" s="223"/>
      <c r="C501" s="224"/>
      <c r="D501" s="225" t="s">
        <v>134</v>
      </c>
      <c r="E501" s="226" t="s">
        <v>19</v>
      </c>
      <c r="F501" s="227" t="s">
        <v>766</v>
      </c>
      <c r="G501" s="224"/>
      <c r="H501" s="228">
        <v>21.5</v>
      </c>
      <c r="I501" s="229"/>
      <c r="J501" s="224"/>
      <c r="K501" s="224"/>
      <c r="L501" s="230"/>
      <c r="M501" s="231"/>
      <c r="N501" s="232"/>
      <c r="O501" s="232"/>
      <c r="P501" s="232"/>
      <c r="Q501" s="232"/>
      <c r="R501" s="232"/>
      <c r="S501" s="232"/>
      <c r="T501" s="23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4" t="s">
        <v>134</v>
      </c>
      <c r="AU501" s="234" t="s">
        <v>82</v>
      </c>
      <c r="AV501" s="13" t="s">
        <v>82</v>
      </c>
      <c r="AW501" s="13" t="s">
        <v>33</v>
      </c>
      <c r="AX501" s="13" t="s">
        <v>72</v>
      </c>
      <c r="AY501" s="234" t="s">
        <v>123</v>
      </c>
    </row>
    <row r="502" spans="1:51" s="14" customFormat="1" ht="12">
      <c r="A502" s="14"/>
      <c r="B502" s="235"/>
      <c r="C502" s="236"/>
      <c r="D502" s="225" t="s">
        <v>134</v>
      </c>
      <c r="E502" s="237" t="s">
        <v>19</v>
      </c>
      <c r="F502" s="238" t="s">
        <v>142</v>
      </c>
      <c r="G502" s="236"/>
      <c r="H502" s="239">
        <v>52.2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5" t="s">
        <v>134</v>
      </c>
      <c r="AU502" s="245" t="s">
        <v>82</v>
      </c>
      <c r="AV502" s="14" t="s">
        <v>130</v>
      </c>
      <c r="AW502" s="14" t="s">
        <v>33</v>
      </c>
      <c r="AX502" s="14" t="s">
        <v>80</v>
      </c>
      <c r="AY502" s="245" t="s">
        <v>123</v>
      </c>
    </row>
    <row r="503" spans="1:65" s="2" customFormat="1" ht="14.4" customHeight="1">
      <c r="A503" s="39"/>
      <c r="B503" s="40"/>
      <c r="C503" s="205" t="s">
        <v>767</v>
      </c>
      <c r="D503" s="205" t="s">
        <v>125</v>
      </c>
      <c r="E503" s="206" t="s">
        <v>768</v>
      </c>
      <c r="F503" s="207" t="s">
        <v>769</v>
      </c>
      <c r="G503" s="208" t="s">
        <v>195</v>
      </c>
      <c r="H503" s="209">
        <v>184.7</v>
      </c>
      <c r="I503" s="210"/>
      <c r="J503" s="211">
        <f>ROUND(I503*H503,2)</f>
        <v>0</v>
      </c>
      <c r="K503" s="207" t="s">
        <v>129</v>
      </c>
      <c r="L503" s="45"/>
      <c r="M503" s="212" t="s">
        <v>19</v>
      </c>
      <c r="N503" s="213" t="s">
        <v>43</v>
      </c>
      <c r="O503" s="85"/>
      <c r="P503" s="214">
        <f>O503*H503</f>
        <v>0</v>
      </c>
      <c r="Q503" s="214">
        <v>0</v>
      </c>
      <c r="R503" s="214">
        <f>Q503*H503</f>
        <v>0</v>
      </c>
      <c r="S503" s="214">
        <v>0.00167</v>
      </c>
      <c r="T503" s="215">
        <f>S503*H503</f>
        <v>0.308449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6" t="s">
        <v>224</v>
      </c>
      <c r="AT503" s="216" t="s">
        <v>125</v>
      </c>
      <c r="AU503" s="216" t="s">
        <v>82</v>
      </c>
      <c r="AY503" s="18" t="s">
        <v>123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8" t="s">
        <v>80</v>
      </c>
      <c r="BK503" s="217">
        <f>ROUND(I503*H503,2)</f>
        <v>0</v>
      </c>
      <c r="BL503" s="18" t="s">
        <v>224</v>
      </c>
      <c r="BM503" s="216" t="s">
        <v>770</v>
      </c>
    </row>
    <row r="504" spans="1:47" s="2" customFormat="1" ht="12">
      <c r="A504" s="39"/>
      <c r="B504" s="40"/>
      <c r="C504" s="41"/>
      <c r="D504" s="218" t="s">
        <v>132</v>
      </c>
      <c r="E504" s="41"/>
      <c r="F504" s="219" t="s">
        <v>771</v>
      </c>
      <c r="G504" s="41"/>
      <c r="H504" s="41"/>
      <c r="I504" s="220"/>
      <c r="J504" s="41"/>
      <c r="K504" s="41"/>
      <c r="L504" s="45"/>
      <c r="M504" s="221"/>
      <c r="N504" s="22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132</v>
      </c>
      <c r="AU504" s="18" t="s">
        <v>82</v>
      </c>
    </row>
    <row r="505" spans="1:51" s="13" customFormat="1" ht="12">
      <c r="A505" s="13"/>
      <c r="B505" s="223"/>
      <c r="C505" s="224"/>
      <c r="D505" s="225" t="s">
        <v>134</v>
      </c>
      <c r="E505" s="226" t="s">
        <v>19</v>
      </c>
      <c r="F505" s="227" t="s">
        <v>772</v>
      </c>
      <c r="G505" s="224"/>
      <c r="H505" s="228">
        <v>40.6</v>
      </c>
      <c r="I505" s="229"/>
      <c r="J505" s="224"/>
      <c r="K505" s="224"/>
      <c r="L505" s="230"/>
      <c r="M505" s="231"/>
      <c r="N505" s="232"/>
      <c r="O505" s="232"/>
      <c r="P505" s="232"/>
      <c r="Q505" s="232"/>
      <c r="R505" s="232"/>
      <c r="S505" s="232"/>
      <c r="T505" s="23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4" t="s">
        <v>134</v>
      </c>
      <c r="AU505" s="234" t="s">
        <v>82</v>
      </c>
      <c r="AV505" s="13" t="s">
        <v>82</v>
      </c>
      <c r="AW505" s="13" t="s">
        <v>33</v>
      </c>
      <c r="AX505" s="13" t="s">
        <v>72</v>
      </c>
      <c r="AY505" s="234" t="s">
        <v>123</v>
      </c>
    </row>
    <row r="506" spans="1:51" s="13" customFormat="1" ht="12">
      <c r="A506" s="13"/>
      <c r="B506" s="223"/>
      <c r="C506" s="224"/>
      <c r="D506" s="225" t="s">
        <v>134</v>
      </c>
      <c r="E506" s="226" t="s">
        <v>19</v>
      </c>
      <c r="F506" s="227" t="s">
        <v>773</v>
      </c>
      <c r="G506" s="224"/>
      <c r="H506" s="228">
        <v>68.7</v>
      </c>
      <c r="I506" s="229"/>
      <c r="J506" s="224"/>
      <c r="K506" s="224"/>
      <c r="L506" s="230"/>
      <c r="M506" s="231"/>
      <c r="N506" s="232"/>
      <c r="O506" s="232"/>
      <c r="P506" s="232"/>
      <c r="Q506" s="232"/>
      <c r="R506" s="232"/>
      <c r="S506" s="232"/>
      <c r="T506" s="23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4" t="s">
        <v>134</v>
      </c>
      <c r="AU506" s="234" t="s">
        <v>82</v>
      </c>
      <c r="AV506" s="13" t="s">
        <v>82</v>
      </c>
      <c r="AW506" s="13" t="s">
        <v>33</v>
      </c>
      <c r="AX506" s="13" t="s">
        <v>72</v>
      </c>
      <c r="AY506" s="234" t="s">
        <v>123</v>
      </c>
    </row>
    <row r="507" spans="1:51" s="13" customFormat="1" ht="12">
      <c r="A507" s="13"/>
      <c r="B507" s="223"/>
      <c r="C507" s="224"/>
      <c r="D507" s="225" t="s">
        <v>134</v>
      </c>
      <c r="E507" s="226" t="s">
        <v>19</v>
      </c>
      <c r="F507" s="227" t="s">
        <v>774</v>
      </c>
      <c r="G507" s="224"/>
      <c r="H507" s="228">
        <v>2.4</v>
      </c>
      <c r="I507" s="229"/>
      <c r="J507" s="224"/>
      <c r="K507" s="224"/>
      <c r="L507" s="230"/>
      <c r="M507" s="231"/>
      <c r="N507" s="232"/>
      <c r="O507" s="232"/>
      <c r="P507" s="232"/>
      <c r="Q507" s="232"/>
      <c r="R507" s="232"/>
      <c r="S507" s="232"/>
      <c r="T507" s="23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4" t="s">
        <v>134</v>
      </c>
      <c r="AU507" s="234" t="s">
        <v>82</v>
      </c>
      <c r="AV507" s="13" t="s">
        <v>82</v>
      </c>
      <c r="AW507" s="13" t="s">
        <v>33</v>
      </c>
      <c r="AX507" s="13" t="s">
        <v>72</v>
      </c>
      <c r="AY507" s="234" t="s">
        <v>123</v>
      </c>
    </row>
    <row r="508" spans="1:51" s="13" customFormat="1" ht="12">
      <c r="A508" s="13"/>
      <c r="B508" s="223"/>
      <c r="C508" s="224"/>
      <c r="D508" s="225" t="s">
        <v>134</v>
      </c>
      <c r="E508" s="226" t="s">
        <v>19</v>
      </c>
      <c r="F508" s="227" t="s">
        <v>775</v>
      </c>
      <c r="G508" s="224"/>
      <c r="H508" s="228">
        <v>64.25</v>
      </c>
      <c r="I508" s="229"/>
      <c r="J508" s="224"/>
      <c r="K508" s="224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134</v>
      </c>
      <c r="AU508" s="234" t="s">
        <v>82</v>
      </c>
      <c r="AV508" s="13" t="s">
        <v>82</v>
      </c>
      <c r="AW508" s="13" t="s">
        <v>33</v>
      </c>
      <c r="AX508" s="13" t="s">
        <v>72</v>
      </c>
      <c r="AY508" s="234" t="s">
        <v>123</v>
      </c>
    </row>
    <row r="509" spans="1:51" s="13" customFormat="1" ht="12">
      <c r="A509" s="13"/>
      <c r="B509" s="223"/>
      <c r="C509" s="224"/>
      <c r="D509" s="225" t="s">
        <v>134</v>
      </c>
      <c r="E509" s="226" t="s">
        <v>19</v>
      </c>
      <c r="F509" s="227" t="s">
        <v>776</v>
      </c>
      <c r="G509" s="224"/>
      <c r="H509" s="228">
        <v>8.75</v>
      </c>
      <c r="I509" s="229"/>
      <c r="J509" s="224"/>
      <c r="K509" s="224"/>
      <c r="L509" s="230"/>
      <c r="M509" s="231"/>
      <c r="N509" s="232"/>
      <c r="O509" s="232"/>
      <c r="P509" s="232"/>
      <c r="Q509" s="232"/>
      <c r="R509" s="232"/>
      <c r="S509" s="232"/>
      <c r="T509" s="23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4" t="s">
        <v>134</v>
      </c>
      <c r="AU509" s="234" t="s">
        <v>82</v>
      </c>
      <c r="AV509" s="13" t="s">
        <v>82</v>
      </c>
      <c r="AW509" s="13" t="s">
        <v>33</v>
      </c>
      <c r="AX509" s="13" t="s">
        <v>72</v>
      </c>
      <c r="AY509" s="234" t="s">
        <v>123</v>
      </c>
    </row>
    <row r="510" spans="1:51" s="14" customFormat="1" ht="12">
      <c r="A510" s="14"/>
      <c r="B510" s="235"/>
      <c r="C510" s="236"/>
      <c r="D510" s="225" t="s">
        <v>134</v>
      </c>
      <c r="E510" s="237" t="s">
        <v>19</v>
      </c>
      <c r="F510" s="238" t="s">
        <v>142</v>
      </c>
      <c r="G510" s="236"/>
      <c r="H510" s="239">
        <v>184.70000000000002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5" t="s">
        <v>134</v>
      </c>
      <c r="AU510" s="245" t="s">
        <v>82</v>
      </c>
      <c r="AV510" s="14" t="s">
        <v>130</v>
      </c>
      <c r="AW510" s="14" t="s">
        <v>33</v>
      </c>
      <c r="AX510" s="14" t="s">
        <v>80</v>
      </c>
      <c r="AY510" s="245" t="s">
        <v>123</v>
      </c>
    </row>
    <row r="511" spans="1:65" s="2" customFormat="1" ht="14.4" customHeight="1">
      <c r="A511" s="39"/>
      <c r="B511" s="40"/>
      <c r="C511" s="205" t="s">
        <v>777</v>
      </c>
      <c r="D511" s="205" t="s">
        <v>125</v>
      </c>
      <c r="E511" s="206" t="s">
        <v>778</v>
      </c>
      <c r="F511" s="207" t="s">
        <v>779</v>
      </c>
      <c r="G511" s="208" t="s">
        <v>195</v>
      </c>
      <c r="H511" s="209">
        <v>55.95</v>
      </c>
      <c r="I511" s="210"/>
      <c r="J511" s="211">
        <f>ROUND(I511*H511,2)</f>
        <v>0</v>
      </c>
      <c r="K511" s="207" t="s">
        <v>129</v>
      </c>
      <c r="L511" s="45"/>
      <c r="M511" s="212" t="s">
        <v>19</v>
      </c>
      <c r="N511" s="213" t="s">
        <v>43</v>
      </c>
      <c r="O511" s="85"/>
      <c r="P511" s="214">
        <f>O511*H511</f>
        <v>0</v>
      </c>
      <c r="Q511" s="214">
        <v>0</v>
      </c>
      <c r="R511" s="214">
        <f>Q511*H511</f>
        <v>0</v>
      </c>
      <c r="S511" s="214">
        <v>0.00223</v>
      </c>
      <c r="T511" s="215">
        <f>S511*H511</f>
        <v>0.12476850000000002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224</v>
      </c>
      <c r="AT511" s="216" t="s">
        <v>125</v>
      </c>
      <c r="AU511" s="216" t="s">
        <v>82</v>
      </c>
      <c r="AY511" s="18" t="s">
        <v>123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80</v>
      </c>
      <c r="BK511" s="217">
        <f>ROUND(I511*H511,2)</f>
        <v>0</v>
      </c>
      <c r="BL511" s="18" t="s">
        <v>224</v>
      </c>
      <c r="BM511" s="216" t="s">
        <v>780</v>
      </c>
    </row>
    <row r="512" spans="1:47" s="2" customFormat="1" ht="12">
      <c r="A512" s="39"/>
      <c r="B512" s="40"/>
      <c r="C512" s="41"/>
      <c r="D512" s="218" t="s">
        <v>132</v>
      </c>
      <c r="E512" s="41"/>
      <c r="F512" s="219" t="s">
        <v>781</v>
      </c>
      <c r="G512" s="41"/>
      <c r="H512" s="41"/>
      <c r="I512" s="220"/>
      <c r="J512" s="41"/>
      <c r="K512" s="41"/>
      <c r="L512" s="45"/>
      <c r="M512" s="221"/>
      <c r="N512" s="222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132</v>
      </c>
      <c r="AU512" s="18" t="s">
        <v>82</v>
      </c>
    </row>
    <row r="513" spans="1:51" s="13" customFormat="1" ht="12">
      <c r="A513" s="13"/>
      <c r="B513" s="223"/>
      <c r="C513" s="224"/>
      <c r="D513" s="225" t="s">
        <v>134</v>
      </c>
      <c r="E513" s="226" t="s">
        <v>19</v>
      </c>
      <c r="F513" s="227" t="s">
        <v>782</v>
      </c>
      <c r="G513" s="224"/>
      <c r="H513" s="228">
        <v>25.25</v>
      </c>
      <c r="I513" s="229"/>
      <c r="J513" s="224"/>
      <c r="K513" s="224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134</v>
      </c>
      <c r="AU513" s="234" t="s">
        <v>82</v>
      </c>
      <c r="AV513" s="13" t="s">
        <v>82</v>
      </c>
      <c r="AW513" s="13" t="s">
        <v>33</v>
      </c>
      <c r="AX513" s="13" t="s">
        <v>72</v>
      </c>
      <c r="AY513" s="234" t="s">
        <v>123</v>
      </c>
    </row>
    <row r="514" spans="1:51" s="13" customFormat="1" ht="12">
      <c r="A514" s="13"/>
      <c r="B514" s="223"/>
      <c r="C514" s="224"/>
      <c r="D514" s="225" t="s">
        <v>134</v>
      </c>
      <c r="E514" s="226" t="s">
        <v>19</v>
      </c>
      <c r="F514" s="227" t="s">
        <v>424</v>
      </c>
      <c r="G514" s="224"/>
      <c r="H514" s="228">
        <v>30.7</v>
      </c>
      <c r="I514" s="229"/>
      <c r="J514" s="224"/>
      <c r="K514" s="224"/>
      <c r="L514" s="230"/>
      <c r="M514" s="231"/>
      <c r="N514" s="232"/>
      <c r="O514" s="232"/>
      <c r="P514" s="232"/>
      <c r="Q514" s="232"/>
      <c r="R514" s="232"/>
      <c r="S514" s="232"/>
      <c r="T514" s="23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4" t="s">
        <v>134</v>
      </c>
      <c r="AU514" s="234" t="s">
        <v>82</v>
      </c>
      <c r="AV514" s="13" t="s">
        <v>82</v>
      </c>
      <c r="AW514" s="13" t="s">
        <v>33</v>
      </c>
      <c r="AX514" s="13" t="s">
        <v>72</v>
      </c>
      <c r="AY514" s="234" t="s">
        <v>123</v>
      </c>
    </row>
    <row r="515" spans="1:51" s="14" customFormat="1" ht="12">
      <c r="A515" s="14"/>
      <c r="B515" s="235"/>
      <c r="C515" s="236"/>
      <c r="D515" s="225" t="s">
        <v>134</v>
      </c>
      <c r="E515" s="237" t="s">
        <v>19</v>
      </c>
      <c r="F515" s="238" t="s">
        <v>142</v>
      </c>
      <c r="G515" s="236"/>
      <c r="H515" s="239">
        <v>55.95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5" t="s">
        <v>134</v>
      </c>
      <c r="AU515" s="245" t="s">
        <v>82</v>
      </c>
      <c r="AV515" s="14" t="s">
        <v>130</v>
      </c>
      <c r="AW515" s="14" t="s">
        <v>33</v>
      </c>
      <c r="AX515" s="14" t="s">
        <v>80</v>
      </c>
      <c r="AY515" s="245" t="s">
        <v>123</v>
      </c>
    </row>
    <row r="516" spans="1:65" s="2" customFormat="1" ht="14.4" customHeight="1">
      <c r="A516" s="39"/>
      <c r="B516" s="40"/>
      <c r="C516" s="205" t="s">
        <v>783</v>
      </c>
      <c r="D516" s="205" t="s">
        <v>125</v>
      </c>
      <c r="E516" s="206" t="s">
        <v>784</v>
      </c>
      <c r="F516" s="207" t="s">
        <v>785</v>
      </c>
      <c r="G516" s="208" t="s">
        <v>195</v>
      </c>
      <c r="H516" s="209">
        <v>4.4</v>
      </c>
      <c r="I516" s="210"/>
      <c r="J516" s="211">
        <f>ROUND(I516*H516,2)</f>
        <v>0</v>
      </c>
      <c r="K516" s="207" t="s">
        <v>129</v>
      </c>
      <c r="L516" s="45"/>
      <c r="M516" s="212" t="s">
        <v>19</v>
      </c>
      <c r="N516" s="213" t="s">
        <v>43</v>
      </c>
      <c r="O516" s="85"/>
      <c r="P516" s="214">
        <f>O516*H516</f>
        <v>0</v>
      </c>
      <c r="Q516" s="214">
        <v>0</v>
      </c>
      <c r="R516" s="214">
        <f>Q516*H516</f>
        <v>0</v>
      </c>
      <c r="S516" s="214">
        <v>0.00175</v>
      </c>
      <c r="T516" s="215">
        <f>S516*H516</f>
        <v>0.007700000000000001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6" t="s">
        <v>224</v>
      </c>
      <c r="AT516" s="216" t="s">
        <v>125</v>
      </c>
      <c r="AU516" s="216" t="s">
        <v>82</v>
      </c>
      <c r="AY516" s="18" t="s">
        <v>123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18" t="s">
        <v>80</v>
      </c>
      <c r="BK516" s="217">
        <f>ROUND(I516*H516,2)</f>
        <v>0</v>
      </c>
      <c r="BL516" s="18" t="s">
        <v>224</v>
      </c>
      <c r="BM516" s="216" t="s">
        <v>786</v>
      </c>
    </row>
    <row r="517" spans="1:47" s="2" customFormat="1" ht="12">
      <c r="A517" s="39"/>
      <c r="B517" s="40"/>
      <c r="C517" s="41"/>
      <c r="D517" s="218" t="s">
        <v>132</v>
      </c>
      <c r="E517" s="41"/>
      <c r="F517" s="219" t="s">
        <v>787</v>
      </c>
      <c r="G517" s="41"/>
      <c r="H517" s="41"/>
      <c r="I517" s="220"/>
      <c r="J517" s="41"/>
      <c r="K517" s="41"/>
      <c r="L517" s="45"/>
      <c r="M517" s="221"/>
      <c r="N517" s="222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132</v>
      </c>
      <c r="AU517" s="18" t="s">
        <v>82</v>
      </c>
    </row>
    <row r="518" spans="1:51" s="13" customFormat="1" ht="12">
      <c r="A518" s="13"/>
      <c r="B518" s="223"/>
      <c r="C518" s="224"/>
      <c r="D518" s="225" t="s">
        <v>134</v>
      </c>
      <c r="E518" s="226" t="s">
        <v>19</v>
      </c>
      <c r="F518" s="227" t="s">
        <v>788</v>
      </c>
      <c r="G518" s="224"/>
      <c r="H518" s="228">
        <v>4.4</v>
      </c>
      <c r="I518" s="229"/>
      <c r="J518" s="224"/>
      <c r="K518" s="224"/>
      <c r="L518" s="230"/>
      <c r="M518" s="231"/>
      <c r="N518" s="232"/>
      <c r="O518" s="232"/>
      <c r="P518" s="232"/>
      <c r="Q518" s="232"/>
      <c r="R518" s="232"/>
      <c r="S518" s="232"/>
      <c r="T518" s="23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4" t="s">
        <v>134</v>
      </c>
      <c r="AU518" s="234" t="s">
        <v>82</v>
      </c>
      <c r="AV518" s="13" t="s">
        <v>82</v>
      </c>
      <c r="AW518" s="13" t="s">
        <v>33</v>
      </c>
      <c r="AX518" s="13" t="s">
        <v>80</v>
      </c>
      <c r="AY518" s="234" t="s">
        <v>123</v>
      </c>
    </row>
    <row r="519" spans="1:65" s="2" customFormat="1" ht="14.4" customHeight="1">
      <c r="A519" s="39"/>
      <c r="B519" s="40"/>
      <c r="C519" s="205" t="s">
        <v>789</v>
      </c>
      <c r="D519" s="205" t="s">
        <v>125</v>
      </c>
      <c r="E519" s="206" t="s">
        <v>790</v>
      </c>
      <c r="F519" s="207" t="s">
        <v>791</v>
      </c>
      <c r="G519" s="208" t="s">
        <v>195</v>
      </c>
      <c r="H519" s="209">
        <v>158.6</v>
      </c>
      <c r="I519" s="210"/>
      <c r="J519" s="211">
        <f>ROUND(I519*H519,2)</f>
        <v>0</v>
      </c>
      <c r="K519" s="207" t="s">
        <v>129</v>
      </c>
      <c r="L519" s="45"/>
      <c r="M519" s="212" t="s">
        <v>19</v>
      </c>
      <c r="N519" s="213" t="s">
        <v>43</v>
      </c>
      <c r="O519" s="85"/>
      <c r="P519" s="214">
        <f>O519*H519</f>
        <v>0</v>
      </c>
      <c r="Q519" s="214">
        <v>0</v>
      </c>
      <c r="R519" s="214">
        <f>Q519*H519</f>
        <v>0</v>
      </c>
      <c r="S519" s="214">
        <v>0.00394</v>
      </c>
      <c r="T519" s="215">
        <f>S519*H519</f>
        <v>0.624884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6" t="s">
        <v>224</v>
      </c>
      <c r="AT519" s="216" t="s">
        <v>125</v>
      </c>
      <c r="AU519" s="216" t="s">
        <v>82</v>
      </c>
      <c r="AY519" s="18" t="s">
        <v>123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8" t="s">
        <v>80</v>
      </c>
      <c r="BK519" s="217">
        <f>ROUND(I519*H519,2)</f>
        <v>0</v>
      </c>
      <c r="BL519" s="18" t="s">
        <v>224</v>
      </c>
      <c r="BM519" s="216" t="s">
        <v>792</v>
      </c>
    </row>
    <row r="520" spans="1:47" s="2" customFormat="1" ht="12">
      <c r="A520" s="39"/>
      <c r="B520" s="40"/>
      <c r="C520" s="41"/>
      <c r="D520" s="218" t="s">
        <v>132</v>
      </c>
      <c r="E520" s="41"/>
      <c r="F520" s="219" t="s">
        <v>793</v>
      </c>
      <c r="G520" s="41"/>
      <c r="H520" s="41"/>
      <c r="I520" s="220"/>
      <c r="J520" s="41"/>
      <c r="K520" s="41"/>
      <c r="L520" s="45"/>
      <c r="M520" s="221"/>
      <c r="N520" s="222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132</v>
      </c>
      <c r="AU520" s="18" t="s">
        <v>82</v>
      </c>
    </row>
    <row r="521" spans="1:51" s="13" customFormat="1" ht="12">
      <c r="A521" s="13"/>
      <c r="B521" s="223"/>
      <c r="C521" s="224"/>
      <c r="D521" s="225" t="s">
        <v>134</v>
      </c>
      <c r="E521" s="226" t="s">
        <v>19</v>
      </c>
      <c r="F521" s="227" t="s">
        <v>794</v>
      </c>
      <c r="G521" s="224"/>
      <c r="H521" s="228">
        <v>36.5</v>
      </c>
      <c r="I521" s="229"/>
      <c r="J521" s="224"/>
      <c r="K521" s="224"/>
      <c r="L521" s="230"/>
      <c r="M521" s="231"/>
      <c r="N521" s="232"/>
      <c r="O521" s="232"/>
      <c r="P521" s="232"/>
      <c r="Q521" s="232"/>
      <c r="R521" s="232"/>
      <c r="S521" s="232"/>
      <c r="T521" s="23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4" t="s">
        <v>134</v>
      </c>
      <c r="AU521" s="234" t="s">
        <v>82</v>
      </c>
      <c r="AV521" s="13" t="s">
        <v>82</v>
      </c>
      <c r="AW521" s="13" t="s">
        <v>33</v>
      </c>
      <c r="AX521" s="13" t="s">
        <v>72</v>
      </c>
      <c r="AY521" s="234" t="s">
        <v>123</v>
      </c>
    </row>
    <row r="522" spans="1:51" s="13" customFormat="1" ht="12">
      <c r="A522" s="13"/>
      <c r="B522" s="223"/>
      <c r="C522" s="224"/>
      <c r="D522" s="225" t="s">
        <v>134</v>
      </c>
      <c r="E522" s="226" t="s">
        <v>19</v>
      </c>
      <c r="F522" s="227" t="s">
        <v>795</v>
      </c>
      <c r="G522" s="224"/>
      <c r="H522" s="228">
        <v>42.1</v>
      </c>
      <c r="I522" s="229"/>
      <c r="J522" s="224"/>
      <c r="K522" s="224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134</v>
      </c>
      <c r="AU522" s="234" t="s">
        <v>82</v>
      </c>
      <c r="AV522" s="13" t="s">
        <v>82</v>
      </c>
      <c r="AW522" s="13" t="s">
        <v>33</v>
      </c>
      <c r="AX522" s="13" t="s">
        <v>72</v>
      </c>
      <c r="AY522" s="234" t="s">
        <v>123</v>
      </c>
    </row>
    <row r="523" spans="1:51" s="13" customFormat="1" ht="12">
      <c r="A523" s="13"/>
      <c r="B523" s="223"/>
      <c r="C523" s="224"/>
      <c r="D523" s="225" t="s">
        <v>134</v>
      </c>
      <c r="E523" s="226" t="s">
        <v>19</v>
      </c>
      <c r="F523" s="227" t="s">
        <v>796</v>
      </c>
      <c r="G523" s="224"/>
      <c r="H523" s="228">
        <v>70</v>
      </c>
      <c r="I523" s="229"/>
      <c r="J523" s="224"/>
      <c r="K523" s="224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134</v>
      </c>
      <c r="AU523" s="234" t="s">
        <v>82</v>
      </c>
      <c r="AV523" s="13" t="s">
        <v>82</v>
      </c>
      <c r="AW523" s="13" t="s">
        <v>33</v>
      </c>
      <c r="AX523" s="13" t="s">
        <v>72</v>
      </c>
      <c r="AY523" s="234" t="s">
        <v>123</v>
      </c>
    </row>
    <row r="524" spans="1:51" s="13" customFormat="1" ht="12">
      <c r="A524" s="13"/>
      <c r="B524" s="223"/>
      <c r="C524" s="224"/>
      <c r="D524" s="225" t="s">
        <v>134</v>
      </c>
      <c r="E524" s="226" t="s">
        <v>19</v>
      </c>
      <c r="F524" s="227" t="s">
        <v>797</v>
      </c>
      <c r="G524" s="224"/>
      <c r="H524" s="228">
        <v>10</v>
      </c>
      <c r="I524" s="229"/>
      <c r="J524" s="224"/>
      <c r="K524" s="224"/>
      <c r="L524" s="230"/>
      <c r="M524" s="231"/>
      <c r="N524" s="232"/>
      <c r="O524" s="232"/>
      <c r="P524" s="232"/>
      <c r="Q524" s="232"/>
      <c r="R524" s="232"/>
      <c r="S524" s="232"/>
      <c r="T524" s="23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4" t="s">
        <v>134</v>
      </c>
      <c r="AU524" s="234" t="s">
        <v>82</v>
      </c>
      <c r="AV524" s="13" t="s">
        <v>82</v>
      </c>
      <c r="AW524" s="13" t="s">
        <v>33</v>
      </c>
      <c r="AX524" s="13" t="s">
        <v>72</v>
      </c>
      <c r="AY524" s="234" t="s">
        <v>123</v>
      </c>
    </row>
    <row r="525" spans="1:51" s="14" customFormat="1" ht="12">
      <c r="A525" s="14"/>
      <c r="B525" s="235"/>
      <c r="C525" s="236"/>
      <c r="D525" s="225" t="s">
        <v>134</v>
      </c>
      <c r="E525" s="237" t="s">
        <v>19</v>
      </c>
      <c r="F525" s="238" t="s">
        <v>142</v>
      </c>
      <c r="G525" s="236"/>
      <c r="H525" s="239">
        <v>158.6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5" t="s">
        <v>134</v>
      </c>
      <c r="AU525" s="245" t="s">
        <v>82</v>
      </c>
      <c r="AV525" s="14" t="s">
        <v>130</v>
      </c>
      <c r="AW525" s="14" t="s">
        <v>33</v>
      </c>
      <c r="AX525" s="14" t="s">
        <v>80</v>
      </c>
      <c r="AY525" s="245" t="s">
        <v>123</v>
      </c>
    </row>
    <row r="526" spans="1:65" s="2" customFormat="1" ht="14.4" customHeight="1">
      <c r="A526" s="39"/>
      <c r="B526" s="40"/>
      <c r="C526" s="205" t="s">
        <v>798</v>
      </c>
      <c r="D526" s="205" t="s">
        <v>125</v>
      </c>
      <c r="E526" s="206" t="s">
        <v>799</v>
      </c>
      <c r="F526" s="207" t="s">
        <v>800</v>
      </c>
      <c r="G526" s="208" t="s">
        <v>195</v>
      </c>
      <c r="H526" s="209">
        <v>5.5</v>
      </c>
      <c r="I526" s="210"/>
      <c r="J526" s="211">
        <f>ROUND(I526*H526,2)</f>
        <v>0</v>
      </c>
      <c r="K526" s="207" t="s">
        <v>129</v>
      </c>
      <c r="L526" s="45"/>
      <c r="M526" s="212" t="s">
        <v>19</v>
      </c>
      <c r="N526" s="213" t="s">
        <v>43</v>
      </c>
      <c r="O526" s="85"/>
      <c r="P526" s="214">
        <f>O526*H526</f>
        <v>0</v>
      </c>
      <c r="Q526" s="214">
        <v>0.00293</v>
      </c>
      <c r="R526" s="214">
        <f>Q526*H526</f>
        <v>0.016115</v>
      </c>
      <c r="S526" s="214">
        <v>0</v>
      </c>
      <c r="T526" s="21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6" t="s">
        <v>224</v>
      </c>
      <c r="AT526" s="216" t="s">
        <v>125</v>
      </c>
      <c r="AU526" s="216" t="s">
        <v>82</v>
      </c>
      <c r="AY526" s="18" t="s">
        <v>123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8" t="s">
        <v>80</v>
      </c>
      <c r="BK526" s="217">
        <f>ROUND(I526*H526,2)</f>
        <v>0</v>
      </c>
      <c r="BL526" s="18" t="s">
        <v>224</v>
      </c>
      <c r="BM526" s="216" t="s">
        <v>801</v>
      </c>
    </row>
    <row r="527" spans="1:47" s="2" customFormat="1" ht="12">
      <c r="A527" s="39"/>
      <c r="B527" s="40"/>
      <c r="C527" s="41"/>
      <c r="D527" s="218" t="s">
        <v>132</v>
      </c>
      <c r="E527" s="41"/>
      <c r="F527" s="219" t="s">
        <v>802</v>
      </c>
      <c r="G527" s="41"/>
      <c r="H527" s="41"/>
      <c r="I527" s="220"/>
      <c r="J527" s="41"/>
      <c r="K527" s="41"/>
      <c r="L527" s="45"/>
      <c r="M527" s="221"/>
      <c r="N527" s="222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132</v>
      </c>
      <c r="AU527" s="18" t="s">
        <v>82</v>
      </c>
    </row>
    <row r="528" spans="1:51" s="13" customFormat="1" ht="12">
      <c r="A528" s="13"/>
      <c r="B528" s="223"/>
      <c r="C528" s="224"/>
      <c r="D528" s="225" t="s">
        <v>134</v>
      </c>
      <c r="E528" s="226" t="s">
        <v>19</v>
      </c>
      <c r="F528" s="227" t="s">
        <v>759</v>
      </c>
      <c r="G528" s="224"/>
      <c r="H528" s="228">
        <v>5.5</v>
      </c>
      <c r="I528" s="229"/>
      <c r="J528" s="224"/>
      <c r="K528" s="224"/>
      <c r="L528" s="230"/>
      <c r="M528" s="231"/>
      <c r="N528" s="232"/>
      <c r="O528" s="232"/>
      <c r="P528" s="232"/>
      <c r="Q528" s="232"/>
      <c r="R528" s="232"/>
      <c r="S528" s="232"/>
      <c r="T528" s="23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4" t="s">
        <v>134</v>
      </c>
      <c r="AU528" s="234" t="s">
        <v>82</v>
      </c>
      <c r="AV528" s="13" t="s">
        <v>82</v>
      </c>
      <c r="AW528" s="13" t="s">
        <v>33</v>
      </c>
      <c r="AX528" s="13" t="s">
        <v>80</v>
      </c>
      <c r="AY528" s="234" t="s">
        <v>123</v>
      </c>
    </row>
    <row r="529" spans="1:65" s="2" customFormat="1" ht="22.2" customHeight="1">
      <c r="A529" s="39"/>
      <c r="B529" s="40"/>
      <c r="C529" s="205" t="s">
        <v>803</v>
      </c>
      <c r="D529" s="205" t="s">
        <v>125</v>
      </c>
      <c r="E529" s="206" t="s">
        <v>804</v>
      </c>
      <c r="F529" s="207" t="s">
        <v>805</v>
      </c>
      <c r="G529" s="208" t="s">
        <v>195</v>
      </c>
      <c r="H529" s="209">
        <v>21.5</v>
      </c>
      <c r="I529" s="210"/>
      <c r="J529" s="211">
        <f>ROUND(I529*H529,2)</f>
        <v>0</v>
      </c>
      <c r="K529" s="207" t="s">
        <v>129</v>
      </c>
      <c r="L529" s="45"/>
      <c r="M529" s="212" t="s">
        <v>19</v>
      </c>
      <c r="N529" s="213" t="s">
        <v>43</v>
      </c>
      <c r="O529" s="85"/>
      <c r="P529" s="214">
        <f>O529*H529</f>
        <v>0</v>
      </c>
      <c r="Q529" s="214">
        <v>0.00401</v>
      </c>
      <c r="R529" s="214">
        <f>Q529*H529</f>
        <v>0.08621499999999999</v>
      </c>
      <c r="S529" s="214">
        <v>0</v>
      </c>
      <c r="T529" s="21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224</v>
      </c>
      <c r="AT529" s="216" t="s">
        <v>125</v>
      </c>
      <c r="AU529" s="216" t="s">
        <v>82</v>
      </c>
      <c r="AY529" s="18" t="s">
        <v>123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80</v>
      </c>
      <c r="BK529" s="217">
        <f>ROUND(I529*H529,2)</f>
        <v>0</v>
      </c>
      <c r="BL529" s="18" t="s">
        <v>224</v>
      </c>
      <c r="BM529" s="216" t="s">
        <v>806</v>
      </c>
    </row>
    <row r="530" spans="1:47" s="2" customFormat="1" ht="12">
      <c r="A530" s="39"/>
      <c r="B530" s="40"/>
      <c r="C530" s="41"/>
      <c r="D530" s="218" t="s">
        <v>132</v>
      </c>
      <c r="E530" s="41"/>
      <c r="F530" s="219" t="s">
        <v>807</v>
      </c>
      <c r="G530" s="41"/>
      <c r="H530" s="41"/>
      <c r="I530" s="220"/>
      <c r="J530" s="41"/>
      <c r="K530" s="41"/>
      <c r="L530" s="45"/>
      <c r="M530" s="221"/>
      <c r="N530" s="222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132</v>
      </c>
      <c r="AU530" s="18" t="s">
        <v>82</v>
      </c>
    </row>
    <row r="531" spans="1:51" s="13" customFormat="1" ht="12">
      <c r="A531" s="13"/>
      <c r="B531" s="223"/>
      <c r="C531" s="224"/>
      <c r="D531" s="225" t="s">
        <v>134</v>
      </c>
      <c r="E531" s="226" t="s">
        <v>19</v>
      </c>
      <c r="F531" s="227" t="s">
        <v>808</v>
      </c>
      <c r="G531" s="224"/>
      <c r="H531" s="228">
        <v>21.5</v>
      </c>
      <c r="I531" s="229"/>
      <c r="J531" s="224"/>
      <c r="K531" s="224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134</v>
      </c>
      <c r="AU531" s="234" t="s">
        <v>82</v>
      </c>
      <c r="AV531" s="13" t="s">
        <v>82</v>
      </c>
      <c r="AW531" s="13" t="s">
        <v>33</v>
      </c>
      <c r="AX531" s="13" t="s">
        <v>80</v>
      </c>
      <c r="AY531" s="234" t="s">
        <v>123</v>
      </c>
    </row>
    <row r="532" spans="1:65" s="2" customFormat="1" ht="22.2" customHeight="1">
      <c r="A532" s="39"/>
      <c r="B532" s="40"/>
      <c r="C532" s="205" t="s">
        <v>809</v>
      </c>
      <c r="D532" s="205" t="s">
        <v>125</v>
      </c>
      <c r="E532" s="206" t="s">
        <v>810</v>
      </c>
      <c r="F532" s="207" t="s">
        <v>811</v>
      </c>
      <c r="G532" s="208" t="s">
        <v>195</v>
      </c>
      <c r="H532" s="209">
        <v>20.8</v>
      </c>
      <c r="I532" s="210"/>
      <c r="J532" s="211">
        <f>ROUND(I532*H532,2)</f>
        <v>0</v>
      </c>
      <c r="K532" s="207" t="s">
        <v>129</v>
      </c>
      <c r="L532" s="45"/>
      <c r="M532" s="212" t="s">
        <v>19</v>
      </c>
      <c r="N532" s="213" t="s">
        <v>43</v>
      </c>
      <c r="O532" s="85"/>
      <c r="P532" s="214">
        <f>O532*H532</f>
        <v>0</v>
      </c>
      <c r="Q532" s="214">
        <v>0.00479</v>
      </c>
      <c r="R532" s="214">
        <f>Q532*H532</f>
        <v>0.099632</v>
      </c>
      <c r="S532" s="214">
        <v>0</v>
      </c>
      <c r="T532" s="215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16" t="s">
        <v>224</v>
      </c>
      <c r="AT532" s="216" t="s">
        <v>125</v>
      </c>
      <c r="AU532" s="216" t="s">
        <v>82</v>
      </c>
      <c r="AY532" s="18" t="s">
        <v>123</v>
      </c>
      <c r="BE532" s="217">
        <f>IF(N532="základní",J532,0)</f>
        <v>0</v>
      </c>
      <c r="BF532" s="217">
        <f>IF(N532="snížená",J532,0)</f>
        <v>0</v>
      </c>
      <c r="BG532" s="217">
        <f>IF(N532="zákl. přenesená",J532,0)</f>
        <v>0</v>
      </c>
      <c r="BH532" s="217">
        <f>IF(N532="sníž. přenesená",J532,0)</f>
        <v>0</v>
      </c>
      <c r="BI532" s="217">
        <f>IF(N532="nulová",J532,0)</f>
        <v>0</v>
      </c>
      <c r="BJ532" s="18" t="s">
        <v>80</v>
      </c>
      <c r="BK532" s="217">
        <f>ROUND(I532*H532,2)</f>
        <v>0</v>
      </c>
      <c r="BL532" s="18" t="s">
        <v>224</v>
      </c>
      <c r="BM532" s="216" t="s">
        <v>812</v>
      </c>
    </row>
    <row r="533" spans="1:47" s="2" customFormat="1" ht="12">
      <c r="A533" s="39"/>
      <c r="B533" s="40"/>
      <c r="C533" s="41"/>
      <c r="D533" s="218" t="s">
        <v>132</v>
      </c>
      <c r="E533" s="41"/>
      <c r="F533" s="219" t="s">
        <v>813</v>
      </c>
      <c r="G533" s="41"/>
      <c r="H533" s="41"/>
      <c r="I533" s="220"/>
      <c r="J533" s="41"/>
      <c r="K533" s="41"/>
      <c r="L533" s="45"/>
      <c r="M533" s="221"/>
      <c r="N533" s="222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132</v>
      </c>
      <c r="AU533" s="18" t="s">
        <v>82</v>
      </c>
    </row>
    <row r="534" spans="1:51" s="13" customFormat="1" ht="12">
      <c r="A534" s="13"/>
      <c r="B534" s="223"/>
      <c r="C534" s="224"/>
      <c r="D534" s="225" t="s">
        <v>134</v>
      </c>
      <c r="E534" s="226" t="s">
        <v>19</v>
      </c>
      <c r="F534" s="227" t="s">
        <v>814</v>
      </c>
      <c r="G534" s="224"/>
      <c r="H534" s="228">
        <v>20.8</v>
      </c>
      <c r="I534" s="229"/>
      <c r="J534" s="224"/>
      <c r="K534" s="224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134</v>
      </c>
      <c r="AU534" s="234" t="s">
        <v>82</v>
      </c>
      <c r="AV534" s="13" t="s">
        <v>82</v>
      </c>
      <c r="AW534" s="13" t="s">
        <v>33</v>
      </c>
      <c r="AX534" s="13" t="s">
        <v>80</v>
      </c>
      <c r="AY534" s="234" t="s">
        <v>123</v>
      </c>
    </row>
    <row r="535" spans="1:65" s="2" customFormat="1" ht="22.2" customHeight="1">
      <c r="A535" s="39"/>
      <c r="B535" s="40"/>
      <c r="C535" s="205" t="s">
        <v>815</v>
      </c>
      <c r="D535" s="205" t="s">
        <v>125</v>
      </c>
      <c r="E535" s="206" t="s">
        <v>816</v>
      </c>
      <c r="F535" s="207" t="s">
        <v>817</v>
      </c>
      <c r="G535" s="208" t="s">
        <v>195</v>
      </c>
      <c r="H535" s="209">
        <v>9.9</v>
      </c>
      <c r="I535" s="210"/>
      <c r="J535" s="211">
        <f>ROUND(I535*H535,2)</f>
        <v>0</v>
      </c>
      <c r="K535" s="207" t="s">
        <v>19</v>
      </c>
      <c r="L535" s="45"/>
      <c r="M535" s="212" t="s">
        <v>19</v>
      </c>
      <c r="N535" s="213" t="s">
        <v>43</v>
      </c>
      <c r="O535" s="85"/>
      <c r="P535" s="214">
        <f>O535*H535</f>
        <v>0</v>
      </c>
      <c r="Q535" s="214">
        <v>0.00479</v>
      </c>
      <c r="R535" s="214">
        <f>Q535*H535</f>
        <v>0.047421000000000005</v>
      </c>
      <c r="S535" s="214">
        <v>0</v>
      </c>
      <c r="T535" s="215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16" t="s">
        <v>224</v>
      </c>
      <c r="AT535" s="216" t="s">
        <v>125</v>
      </c>
      <c r="AU535" s="216" t="s">
        <v>82</v>
      </c>
      <c r="AY535" s="18" t="s">
        <v>123</v>
      </c>
      <c r="BE535" s="217">
        <f>IF(N535="základní",J535,0)</f>
        <v>0</v>
      </c>
      <c r="BF535" s="217">
        <f>IF(N535="snížená",J535,0)</f>
        <v>0</v>
      </c>
      <c r="BG535" s="217">
        <f>IF(N535="zákl. přenesená",J535,0)</f>
        <v>0</v>
      </c>
      <c r="BH535" s="217">
        <f>IF(N535="sníž. přenesená",J535,0)</f>
        <v>0</v>
      </c>
      <c r="BI535" s="217">
        <f>IF(N535="nulová",J535,0)</f>
        <v>0</v>
      </c>
      <c r="BJ535" s="18" t="s">
        <v>80</v>
      </c>
      <c r="BK535" s="217">
        <f>ROUND(I535*H535,2)</f>
        <v>0</v>
      </c>
      <c r="BL535" s="18" t="s">
        <v>224</v>
      </c>
      <c r="BM535" s="216" t="s">
        <v>818</v>
      </c>
    </row>
    <row r="536" spans="1:51" s="13" customFormat="1" ht="12">
      <c r="A536" s="13"/>
      <c r="B536" s="223"/>
      <c r="C536" s="224"/>
      <c r="D536" s="225" t="s">
        <v>134</v>
      </c>
      <c r="E536" s="226" t="s">
        <v>19</v>
      </c>
      <c r="F536" s="227" t="s">
        <v>819</v>
      </c>
      <c r="G536" s="224"/>
      <c r="H536" s="228">
        <v>9.9</v>
      </c>
      <c r="I536" s="229"/>
      <c r="J536" s="224"/>
      <c r="K536" s="224"/>
      <c r="L536" s="230"/>
      <c r="M536" s="231"/>
      <c r="N536" s="232"/>
      <c r="O536" s="232"/>
      <c r="P536" s="232"/>
      <c r="Q536" s="232"/>
      <c r="R536" s="232"/>
      <c r="S536" s="232"/>
      <c r="T536" s="23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4" t="s">
        <v>134</v>
      </c>
      <c r="AU536" s="234" t="s">
        <v>82</v>
      </c>
      <c r="AV536" s="13" t="s">
        <v>82</v>
      </c>
      <c r="AW536" s="13" t="s">
        <v>33</v>
      </c>
      <c r="AX536" s="13" t="s">
        <v>80</v>
      </c>
      <c r="AY536" s="234" t="s">
        <v>123</v>
      </c>
    </row>
    <row r="537" spans="1:65" s="2" customFormat="1" ht="19.8" customHeight="1">
      <c r="A537" s="39"/>
      <c r="B537" s="40"/>
      <c r="C537" s="205" t="s">
        <v>820</v>
      </c>
      <c r="D537" s="205" t="s">
        <v>125</v>
      </c>
      <c r="E537" s="206" t="s">
        <v>821</v>
      </c>
      <c r="F537" s="207" t="s">
        <v>822</v>
      </c>
      <c r="G537" s="208" t="s">
        <v>195</v>
      </c>
      <c r="H537" s="209">
        <v>184.7</v>
      </c>
      <c r="I537" s="210"/>
      <c r="J537" s="211">
        <f>ROUND(I537*H537,2)</f>
        <v>0</v>
      </c>
      <c r="K537" s="207" t="s">
        <v>129</v>
      </c>
      <c r="L537" s="45"/>
      <c r="M537" s="212" t="s">
        <v>19</v>
      </c>
      <c r="N537" s="213" t="s">
        <v>43</v>
      </c>
      <c r="O537" s="85"/>
      <c r="P537" s="214">
        <f>O537*H537</f>
        <v>0</v>
      </c>
      <c r="Q537" s="214">
        <v>0.00296</v>
      </c>
      <c r="R537" s="214">
        <f>Q537*H537</f>
        <v>0.546712</v>
      </c>
      <c r="S537" s="214">
        <v>0</v>
      </c>
      <c r="T537" s="215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6" t="s">
        <v>224</v>
      </c>
      <c r="AT537" s="216" t="s">
        <v>125</v>
      </c>
      <c r="AU537" s="216" t="s">
        <v>82</v>
      </c>
      <c r="AY537" s="18" t="s">
        <v>123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8" t="s">
        <v>80</v>
      </c>
      <c r="BK537" s="217">
        <f>ROUND(I537*H537,2)</f>
        <v>0</v>
      </c>
      <c r="BL537" s="18" t="s">
        <v>224</v>
      </c>
      <c r="BM537" s="216" t="s">
        <v>823</v>
      </c>
    </row>
    <row r="538" spans="1:47" s="2" customFormat="1" ht="12">
      <c r="A538" s="39"/>
      <c r="B538" s="40"/>
      <c r="C538" s="41"/>
      <c r="D538" s="218" t="s">
        <v>132</v>
      </c>
      <c r="E538" s="41"/>
      <c r="F538" s="219" t="s">
        <v>824</v>
      </c>
      <c r="G538" s="41"/>
      <c r="H538" s="41"/>
      <c r="I538" s="220"/>
      <c r="J538" s="41"/>
      <c r="K538" s="41"/>
      <c r="L538" s="45"/>
      <c r="M538" s="221"/>
      <c r="N538" s="222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132</v>
      </c>
      <c r="AU538" s="18" t="s">
        <v>82</v>
      </c>
    </row>
    <row r="539" spans="1:51" s="13" customFormat="1" ht="12">
      <c r="A539" s="13"/>
      <c r="B539" s="223"/>
      <c r="C539" s="224"/>
      <c r="D539" s="225" t="s">
        <v>134</v>
      </c>
      <c r="E539" s="226" t="s">
        <v>19</v>
      </c>
      <c r="F539" s="227" t="s">
        <v>825</v>
      </c>
      <c r="G539" s="224"/>
      <c r="H539" s="228">
        <v>40.6</v>
      </c>
      <c r="I539" s="229"/>
      <c r="J539" s="224"/>
      <c r="K539" s="224"/>
      <c r="L539" s="230"/>
      <c r="M539" s="231"/>
      <c r="N539" s="232"/>
      <c r="O539" s="232"/>
      <c r="P539" s="232"/>
      <c r="Q539" s="232"/>
      <c r="R539" s="232"/>
      <c r="S539" s="232"/>
      <c r="T539" s="23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4" t="s">
        <v>134</v>
      </c>
      <c r="AU539" s="234" t="s">
        <v>82</v>
      </c>
      <c r="AV539" s="13" t="s">
        <v>82</v>
      </c>
      <c r="AW539" s="13" t="s">
        <v>33</v>
      </c>
      <c r="AX539" s="13" t="s">
        <v>72</v>
      </c>
      <c r="AY539" s="234" t="s">
        <v>123</v>
      </c>
    </row>
    <row r="540" spans="1:51" s="13" customFormat="1" ht="12">
      <c r="A540" s="13"/>
      <c r="B540" s="223"/>
      <c r="C540" s="224"/>
      <c r="D540" s="225" t="s">
        <v>134</v>
      </c>
      <c r="E540" s="226" t="s">
        <v>19</v>
      </c>
      <c r="F540" s="227" t="s">
        <v>826</v>
      </c>
      <c r="G540" s="224"/>
      <c r="H540" s="228">
        <v>68.7</v>
      </c>
      <c r="I540" s="229"/>
      <c r="J540" s="224"/>
      <c r="K540" s="224"/>
      <c r="L540" s="230"/>
      <c r="M540" s="231"/>
      <c r="N540" s="232"/>
      <c r="O540" s="232"/>
      <c r="P540" s="232"/>
      <c r="Q540" s="232"/>
      <c r="R540" s="232"/>
      <c r="S540" s="232"/>
      <c r="T540" s="23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4" t="s">
        <v>134</v>
      </c>
      <c r="AU540" s="234" t="s">
        <v>82</v>
      </c>
      <c r="AV540" s="13" t="s">
        <v>82</v>
      </c>
      <c r="AW540" s="13" t="s">
        <v>33</v>
      </c>
      <c r="AX540" s="13" t="s">
        <v>72</v>
      </c>
      <c r="AY540" s="234" t="s">
        <v>123</v>
      </c>
    </row>
    <row r="541" spans="1:51" s="13" customFormat="1" ht="12">
      <c r="A541" s="13"/>
      <c r="B541" s="223"/>
      <c r="C541" s="224"/>
      <c r="D541" s="225" t="s">
        <v>134</v>
      </c>
      <c r="E541" s="226" t="s">
        <v>19</v>
      </c>
      <c r="F541" s="227" t="s">
        <v>774</v>
      </c>
      <c r="G541" s="224"/>
      <c r="H541" s="228">
        <v>2.4</v>
      </c>
      <c r="I541" s="229"/>
      <c r="J541" s="224"/>
      <c r="K541" s="224"/>
      <c r="L541" s="230"/>
      <c r="M541" s="231"/>
      <c r="N541" s="232"/>
      <c r="O541" s="232"/>
      <c r="P541" s="232"/>
      <c r="Q541" s="232"/>
      <c r="R541" s="232"/>
      <c r="S541" s="232"/>
      <c r="T541" s="23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4" t="s">
        <v>134</v>
      </c>
      <c r="AU541" s="234" t="s">
        <v>82</v>
      </c>
      <c r="AV541" s="13" t="s">
        <v>82</v>
      </c>
      <c r="AW541" s="13" t="s">
        <v>33</v>
      </c>
      <c r="AX541" s="13" t="s">
        <v>72</v>
      </c>
      <c r="AY541" s="234" t="s">
        <v>123</v>
      </c>
    </row>
    <row r="542" spans="1:51" s="13" customFormat="1" ht="12">
      <c r="A542" s="13"/>
      <c r="B542" s="223"/>
      <c r="C542" s="224"/>
      <c r="D542" s="225" t="s">
        <v>134</v>
      </c>
      <c r="E542" s="226" t="s">
        <v>19</v>
      </c>
      <c r="F542" s="227" t="s">
        <v>827</v>
      </c>
      <c r="G542" s="224"/>
      <c r="H542" s="228">
        <v>64.25</v>
      </c>
      <c r="I542" s="229"/>
      <c r="J542" s="224"/>
      <c r="K542" s="224"/>
      <c r="L542" s="230"/>
      <c r="M542" s="231"/>
      <c r="N542" s="232"/>
      <c r="O542" s="232"/>
      <c r="P542" s="232"/>
      <c r="Q542" s="232"/>
      <c r="R542" s="232"/>
      <c r="S542" s="232"/>
      <c r="T542" s="23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4" t="s">
        <v>134</v>
      </c>
      <c r="AU542" s="234" t="s">
        <v>82</v>
      </c>
      <c r="AV542" s="13" t="s">
        <v>82</v>
      </c>
      <c r="AW542" s="13" t="s">
        <v>33</v>
      </c>
      <c r="AX542" s="13" t="s">
        <v>72</v>
      </c>
      <c r="AY542" s="234" t="s">
        <v>123</v>
      </c>
    </row>
    <row r="543" spans="1:51" s="13" customFormat="1" ht="12">
      <c r="A543" s="13"/>
      <c r="B543" s="223"/>
      <c r="C543" s="224"/>
      <c r="D543" s="225" t="s">
        <v>134</v>
      </c>
      <c r="E543" s="226" t="s">
        <v>19</v>
      </c>
      <c r="F543" s="227" t="s">
        <v>776</v>
      </c>
      <c r="G543" s="224"/>
      <c r="H543" s="228">
        <v>8.75</v>
      </c>
      <c r="I543" s="229"/>
      <c r="J543" s="224"/>
      <c r="K543" s="224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134</v>
      </c>
      <c r="AU543" s="234" t="s">
        <v>82</v>
      </c>
      <c r="AV543" s="13" t="s">
        <v>82</v>
      </c>
      <c r="AW543" s="13" t="s">
        <v>33</v>
      </c>
      <c r="AX543" s="13" t="s">
        <v>72</v>
      </c>
      <c r="AY543" s="234" t="s">
        <v>123</v>
      </c>
    </row>
    <row r="544" spans="1:51" s="14" customFormat="1" ht="12">
      <c r="A544" s="14"/>
      <c r="B544" s="235"/>
      <c r="C544" s="236"/>
      <c r="D544" s="225" t="s">
        <v>134</v>
      </c>
      <c r="E544" s="237" t="s">
        <v>19</v>
      </c>
      <c r="F544" s="238" t="s">
        <v>142</v>
      </c>
      <c r="G544" s="236"/>
      <c r="H544" s="239">
        <v>184.70000000000002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134</v>
      </c>
      <c r="AU544" s="245" t="s">
        <v>82</v>
      </c>
      <c r="AV544" s="14" t="s">
        <v>130</v>
      </c>
      <c r="AW544" s="14" t="s">
        <v>33</v>
      </c>
      <c r="AX544" s="14" t="s">
        <v>80</v>
      </c>
      <c r="AY544" s="245" t="s">
        <v>123</v>
      </c>
    </row>
    <row r="545" spans="1:65" s="2" customFormat="1" ht="22.2" customHeight="1">
      <c r="A545" s="39"/>
      <c r="B545" s="40"/>
      <c r="C545" s="205" t="s">
        <v>828</v>
      </c>
      <c r="D545" s="205" t="s">
        <v>125</v>
      </c>
      <c r="E545" s="206" t="s">
        <v>829</v>
      </c>
      <c r="F545" s="207" t="s">
        <v>830</v>
      </c>
      <c r="G545" s="208" t="s">
        <v>195</v>
      </c>
      <c r="H545" s="209">
        <v>55.95</v>
      </c>
      <c r="I545" s="210"/>
      <c r="J545" s="211">
        <f>ROUND(I545*H545,2)</f>
        <v>0</v>
      </c>
      <c r="K545" s="207" t="s">
        <v>129</v>
      </c>
      <c r="L545" s="45"/>
      <c r="M545" s="212" t="s">
        <v>19</v>
      </c>
      <c r="N545" s="213" t="s">
        <v>43</v>
      </c>
      <c r="O545" s="85"/>
      <c r="P545" s="214">
        <f>O545*H545</f>
        <v>0</v>
      </c>
      <c r="Q545" s="214">
        <v>0.00404</v>
      </c>
      <c r="R545" s="214">
        <f>Q545*H545</f>
        <v>0.22603800000000002</v>
      </c>
      <c r="S545" s="214">
        <v>0</v>
      </c>
      <c r="T545" s="215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16" t="s">
        <v>224</v>
      </c>
      <c r="AT545" s="216" t="s">
        <v>125</v>
      </c>
      <c r="AU545" s="216" t="s">
        <v>82</v>
      </c>
      <c r="AY545" s="18" t="s">
        <v>123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8" t="s">
        <v>80</v>
      </c>
      <c r="BK545" s="217">
        <f>ROUND(I545*H545,2)</f>
        <v>0</v>
      </c>
      <c r="BL545" s="18" t="s">
        <v>224</v>
      </c>
      <c r="BM545" s="216" t="s">
        <v>831</v>
      </c>
    </row>
    <row r="546" spans="1:47" s="2" customFormat="1" ht="12">
      <c r="A546" s="39"/>
      <c r="B546" s="40"/>
      <c r="C546" s="41"/>
      <c r="D546" s="218" t="s">
        <v>132</v>
      </c>
      <c r="E546" s="41"/>
      <c r="F546" s="219" t="s">
        <v>832</v>
      </c>
      <c r="G546" s="41"/>
      <c r="H546" s="41"/>
      <c r="I546" s="220"/>
      <c r="J546" s="41"/>
      <c r="K546" s="41"/>
      <c r="L546" s="45"/>
      <c r="M546" s="221"/>
      <c r="N546" s="222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132</v>
      </c>
      <c r="AU546" s="18" t="s">
        <v>82</v>
      </c>
    </row>
    <row r="547" spans="1:51" s="13" customFormat="1" ht="12">
      <c r="A547" s="13"/>
      <c r="B547" s="223"/>
      <c r="C547" s="224"/>
      <c r="D547" s="225" t="s">
        <v>134</v>
      </c>
      <c r="E547" s="226" t="s">
        <v>19</v>
      </c>
      <c r="F547" s="227" t="s">
        <v>782</v>
      </c>
      <c r="G547" s="224"/>
      <c r="H547" s="228">
        <v>25.25</v>
      </c>
      <c r="I547" s="229"/>
      <c r="J547" s="224"/>
      <c r="K547" s="224"/>
      <c r="L547" s="230"/>
      <c r="M547" s="231"/>
      <c r="N547" s="232"/>
      <c r="O547" s="232"/>
      <c r="P547" s="232"/>
      <c r="Q547" s="232"/>
      <c r="R547" s="232"/>
      <c r="S547" s="232"/>
      <c r="T547" s="23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4" t="s">
        <v>134</v>
      </c>
      <c r="AU547" s="234" t="s">
        <v>82</v>
      </c>
      <c r="AV547" s="13" t="s">
        <v>82</v>
      </c>
      <c r="AW547" s="13" t="s">
        <v>33</v>
      </c>
      <c r="AX547" s="13" t="s">
        <v>72</v>
      </c>
      <c r="AY547" s="234" t="s">
        <v>123</v>
      </c>
    </row>
    <row r="548" spans="1:51" s="13" customFormat="1" ht="12">
      <c r="A548" s="13"/>
      <c r="B548" s="223"/>
      <c r="C548" s="224"/>
      <c r="D548" s="225" t="s">
        <v>134</v>
      </c>
      <c r="E548" s="226" t="s">
        <v>19</v>
      </c>
      <c r="F548" s="227" t="s">
        <v>424</v>
      </c>
      <c r="G548" s="224"/>
      <c r="H548" s="228">
        <v>30.7</v>
      </c>
      <c r="I548" s="229"/>
      <c r="J548" s="224"/>
      <c r="K548" s="224"/>
      <c r="L548" s="230"/>
      <c r="M548" s="231"/>
      <c r="N548" s="232"/>
      <c r="O548" s="232"/>
      <c r="P548" s="232"/>
      <c r="Q548" s="232"/>
      <c r="R548" s="232"/>
      <c r="S548" s="232"/>
      <c r="T548" s="23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4" t="s">
        <v>134</v>
      </c>
      <c r="AU548" s="234" t="s">
        <v>82</v>
      </c>
      <c r="AV548" s="13" t="s">
        <v>82</v>
      </c>
      <c r="AW548" s="13" t="s">
        <v>33</v>
      </c>
      <c r="AX548" s="13" t="s">
        <v>72</v>
      </c>
      <c r="AY548" s="234" t="s">
        <v>123</v>
      </c>
    </row>
    <row r="549" spans="1:51" s="14" customFormat="1" ht="12">
      <c r="A549" s="14"/>
      <c r="B549" s="235"/>
      <c r="C549" s="236"/>
      <c r="D549" s="225" t="s">
        <v>134</v>
      </c>
      <c r="E549" s="237" t="s">
        <v>19</v>
      </c>
      <c r="F549" s="238" t="s">
        <v>142</v>
      </c>
      <c r="G549" s="236"/>
      <c r="H549" s="239">
        <v>55.95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134</v>
      </c>
      <c r="AU549" s="245" t="s">
        <v>82</v>
      </c>
      <c r="AV549" s="14" t="s">
        <v>130</v>
      </c>
      <c r="AW549" s="14" t="s">
        <v>33</v>
      </c>
      <c r="AX549" s="14" t="s">
        <v>80</v>
      </c>
      <c r="AY549" s="245" t="s">
        <v>123</v>
      </c>
    </row>
    <row r="550" spans="1:65" s="2" customFormat="1" ht="22.2" customHeight="1">
      <c r="A550" s="39"/>
      <c r="B550" s="40"/>
      <c r="C550" s="205" t="s">
        <v>833</v>
      </c>
      <c r="D550" s="205" t="s">
        <v>125</v>
      </c>
      <c r="E550" s="206" t="s">
        <v>834</v>
      </c>
      <c r="F550" s="207" t="s">
        <v>835</v>
      </c>
      <c r="G550" s="208" t="s">
        <v>195</v>
      </c>
      <c r="H550" s="209">
        <v>4.4</v>
      </c>
      <c r="I550" s="210"/>
      <c r="J550" s="211">
        <f>ROUND(I550*H550,2)</f>
        <v>0</v>
      </c>
      <c r="K550" s="207" t="s">
        <v>129</v>
      </c>
      <c r="L550" s="45"/>
      <c r="M550" s="212" t="s">
        <v>19</v>
      </c>
      <c r="N550" s="213" t="s">
        <v>43</v>
      </c>
      <c r="O550" s="85"/>
      <c r="P550" s="214">
        <f>O550*H550</f>
        <v>0</v>
      </c>
      <c r="Q550" s="214">
        <v>0.00294</v>
      </c>
      <c r="R550" s="214">
        <f>Q550*H550</f>
        <v>0.012936000000000001</v>
      </c>
      <c r="S550" s="214">
        <v>0</v>
      </c>
      <c r="T550" s="215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16" t="s">
        <v>224</v>
      </c>
      <c r="AT550" s="216" t="s">
        <v>125</v>
      </c>
      <c r="AU550" s="216" t="s">
        <v>82</v>
      </c>
      <c r="AY550" s="18" t="s">
        <v>123</v>
      </c>
      <c r="BE550" s="217">
        <f>IF(N550="základní",J550,0)</f>
        <v>0</v>
      </c>
      <c r="BF550" s="217">
        <f>IF(N550="snížená",J550,0)</f>
        <v>0</v>
      </c>
      <c r="BG550" s="217">
        <f>IF(N550="zákl. přenesená",J550,0)</f>
        <v>0</v>
      </c>
      <c r="BH550" s="217">
        <f>IF(N550="sníž. přenesená",J550,0)</f>
        <v>0</v>
      </c>
      <c r="BI550" s="217">
        <f>IF(N550="nulová",J550,0)</f>
        <v>0</v>
      </c>
      <c r="BJ550" s="18" t="s">
        <v>80</v>
      </c>
      <c r="BK550" s="217">
        <f>ROUND(I550*H550,2)</f>
        <v>0</v>
      </c>
      <c r="BL550" s="18" t="s">
        <v>224</v>
      </c>
      <c r="BM550" s="216" t="s">
        <v>836</v>
      </c>
    </row>
    <row r="551" spans="1:47" s="2" customFormat="1" ht="12">
      <c r="A551" s="39"/>
      <c r="B551" s="40"/>
      <c r="C551" s="41"/>
      <c r="D551" s="218" t="s">
        <v>132</v>
      </c>
      <c r="E551" s="41"/>
      <c r="F551" s="219" t="s">
        <v>837</v>
      </c>
      <c r="G551" s="41"/>
      <c r="H551" s="41"/>
      <c r="I551" s="220"/>
      <c r="J551" s="41"/>
      <c r="K551" s="41"/>
      <c r="L551" s="45"/>
      <c r="M551" s="221"/>
      <c r="N551" s="222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132</v>
      </c>
      <c r="AU551" s="18" t="s">
        <v>82</v>
      </c>
    </row>
    <row r="552" spans="1:51" s="13" customFormat="1" ht="12">
      <c r="A552" s="13"/>
      <c r="B552" s="223"/>
      <c r="C552" s="224"/>
      <c r="D552" s="225" t="s">
        <v>134</v>
      </c>
      <c r="E552" s="226" t="s">
        <v>19</v>
      </c>
      <c r="F552" s="227" t="s">
        <v>788</v>
      </c>
      <c r="G552" s="224"/>
      <c r="H552" s="228">
        <v>4.4</v>
      </c>
      <c r="I552" s="229"/>
      <c r="J552" s="224"/>
      <c r="K552" s="224"/>
      <c r="L552" s="230"/>
      <c r="M552" s="231"/>
      <c r="N552" s="232"/>
      <c r="O552" s="232"/>
      <c r="P552" s="232"/>
      <c r="Q552" s="232"/>
      <c r="R552" s="232"/>
      <c r="S552" s="232"/>
      <c r="T552" s="23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4" t="s">
        <v>134</v>
      </c>
      <c r="AU552" s="234" t="s">
        <v>82</v>
      </c>
      <c r="AV552" s="13" t="s">
        <v>82</v>
      </c>
      <c r="AW552" s="13" t="s">
        <v>33</v>
      </c>
      <c r="AX552" s="13" t="s">
        <v>80</v>
      </c>
      <c r="AY552" s="234" t="s">
        <v>123</v>
      </c>
    </row>
    <row r="553" spans="1:65" s="2" customFormat="1" ht="19.8" customHeight="1">
      <c r="A553" s="39"/>
      <c r="B553" s="40"/>
      <c r="C553" s="205" t="s">
        <v>838</v>
      </c>
      <c r="D553" s="205" t="s">
        <v>125</v>
      </c>
      <c r="E553" s="206" t="s">
        <v>839</v>
      </c>
      <c r="F553" s="207" t="s">
        <v>840</v>
      </c>
      <c r="G553" s="208" t="s">
        <v>195</v>
      </c>
      <c r="H553" s="209">
        <v>158.6</v>
      </c>
      <c r="I553" s="210"/>
      <c r="J553" s="211">
        <f>ROUND(I553*H553,2)</f>
        <v>0</v>
      </c>
      <c r="K553" s="207" t="s">
        <v>129</v>
      </c>
      <c r="L553" s="45"/>
      <c r="M553" s="212" t="s">
        <v>19</v>
      </c>
      <c r="N553" s="213" t="s">
        <v>43</v>
      </c>
      <c r="O553" s="85"/>
      <c r="P553" s="214">
        <f>O553*H553</f>
        <v>0</v>
      </c>
      <c r="Q553" s="214">
        <v>0.00223</v>
      </c>
      <c r="R553" s="214">
        <f>Q553*H553</f>
        <v>0.35367800000000005</v>
      </c>
      <c r="S553" s="214">
        <v>0</v>
      </c>
      <c r="T553" s="215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16" t="s">
        <v>224</v>
      </c>
      <c r="AT553" s="216" t="s">
        <v>125</v>
      </c>
      <c r="AU553" s="216" t="s">
        <v>82</v>
      </c>
      <c r="AY553" s="18" t="s">
        <v>123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18" t="s">
        <v>80</v>
      </c>
      <c r="BK553" s="217">
        <f>ROUND(I553*H553,2)</f>
        <v>0</v>
      </c>
      <c r="BL553" s="18" t="s">
        <v>224</v>
      </c>
      <c r="BM553" s="216" t="s">
        <v>841</v>
      </c>
    </row>
    <row r="554" spans="1:47" s="2" customFormat="1" ht="12">
      <c r="A554" s="39"/>
      <c r="B554" s="40"/>
      <c r="C554" s="41"/>
      <c r="D554" s="218" t="s">
        <v>132</v>
      </c>
      <c r="E554" s="41"/>
      <c r="F554" s="219" t="s">
        <v>842</v>
      </c>
      <c r="G554" s="41"/>
      <c r="H554" s="41"/>
      <c r="I554" s="220"/>
      <c r="J554" s="41"/>
      <c r="K554" s="41"/>
      <c r="L554" s="45"/>
      <c r="M554" s="221"/>
      <c r="N554" s="222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132</v>
      </c>
      <c r="AU554" s="18" t="s">
        <v>82</v>
      </c>
    </row>
    <row r="555" spans="1:51" s="13" customFormat="1" ht="12">
      <c r="A555" s="13"/>
      <c r="B555" s="223"/>
      <c r="C555" s="224"/>
      <c r="D555" s="225" t="s">
        <v>134</v>
      </c>
      <c r="E555" s="226" t="s">
        <v>19</v>
      </c>
      <c r="F555" s="227" t="s">
        <v>843</v>
      </c>
      <c r="G555" s="224"/>
      <c r="H555" s="228">
        <v>36.5</v>
      </c>
      <c r="I555" s="229"/>
      <c r="J555" s="224"/>
      <c r="K555" s="224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134</v>
      </c>
      <c r="AU555" s="234" t="s">
        <v>82</v>
      </c>
      <c r="AV555" s="13" t="s">
        <v>82</v>
      </c>
      <c r="AW555" s="13" t="s">
        <v>33</v>
      </c>
      <c r="AX555" s="13" t="s">
        <v>72</v>
      </c>
      <c r="AY555" s="234" t="s">
        <v>123</v>
      </c>
    </row>
    <row r="556" spans="1:51" s="13" customFormat="1" ht="12">
      <c r="A556" s="13"/>
      <c r="B556" s="223"/>
      <c r="C556" s="224"/>
      <c r="D556" s="225" t="s">
        <v>134</v>
      </c>
      <c r="E556" s="226" t="s">
        <v>19</v>
      </c>
      <c r="F556" s="227" t="s">
        <v>844</v>
      </c>
      <c r="G556" s="224"/>
      <c r="H556" s="228">
        <v>42.1</v>
      </c>
      <c r="I556" s="229"/>
      <c r="J556" s="224"/>
      <c r="K556" s="224"/>
      <c r="L556" s="230"/>
      <c r="M556" s="231"/>
      <c r="N556" s="232"/>
      <c r="O556" s="232"/>
      <c r="P556" s="232"/>
      <c r="Q556" s="232"/>
      <c r="R556" s="232"/>
      <c r="S556" s="232"/>
      <c r="T556" s="23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4" t="s">
        <v>134</v>
      </c>
      <c r="AU556" s="234" t="s">
        <v>82</v>
      </c>
      <c r="AV556" s="13" t="s">
        <v>82</v>
      </c>
      <c r="AW556" s="13" t="s">
        <v>33</v>
      </c>
      <c r="AX556" s="13" t="s">
        <v>72</v>
      </c>
      <c r="AY556" s="234" t="s">
        <v>123</v>
      </c>
    </row>
    <row r="557" spans="1:51" s="13" customFormat="1" ht="12">
      <c r="A557" s="13"/>
      <c r="B557" s="223"/>
      <c r="C557" s="224"/>
      <c r="D557" s="225" t="s">
        <v>134</v>
      </c>
      <c r="E557" s="226" t="s">
        <v>19</v>
      </c>
      <c r="F557" s="227" t="s">
        <v>845</v>
      </c>
      <c r="G557" s="224"/>
      <c r="H557" s="228">
        <v>70</v>
      </c>
      <c r="I557" s="229"/>
      <c r="J557" s="224"/>
      <c r="K557" s="224"/>
      <c r="L557" s="230"/>
      <c r="M557" s="231"/>
      <c r="N557" s="232"/>
      <c r="O557" s="232"/>
      <c r="P557" s="232"/>
      <c r="Q557" s="232"/>
      <c r="R557" s="232"/>
      <c r="S557" s="232"/>
      <c r="T557" s="23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4" t="s">
        <v>134</v>
      </c>
      <c r="AU557" s="234" t="s">
        <v>82</v>
      </c>
      <c r="AV557" s="13" t="s">
        <v>82</v>
      </c>
      <c r="AW557" s="13" t="s">
        <v>33</v>
      </c>
      <c r="AX557" s="13" t="s">
        <v>72</v>
      </c>
      <c r="AY557" s="234" t="s">
        <v>123</v>
      </c>
    </row>
    <row r="558" spans="1:51" s="13" customFormat="1" ht="12">
      <c r="A558" s="13"/>
      <c r="B558" s="223"/>
      <c r="C558" s="224"/>
      <c r="D558" s="225" t="s">
        <v>134</v>
      </c>
      <c r="E558" s="226" t="s">
        <v>19</v>
      </c>
      <c r="F558" s="227" t="s">
        <v>797</v>
      </c>
      <c r="G558" s="224"/>
      <c r="H558" s="228">
        <v>10</v>
      </c>
      <c r="I558" s="229"/>
      <c r="J558" s="224"/>
      <c r="K558" s="224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134</v>
      </c>
      <c r="AU558" s="234" t="s">
        <v>82</v>
      </c>
      <c r="AV558" s="13" t="s">
        <v>82</v>
      </c>
      <c r="AW558" s="13" t="s">
        <v>33</v>
      </c>
      <c r="AX558" s="13" t="s">
        <v>72</v>
      </c>
      <c r="AY558" s="234" t="s">
        <v>123</v>
      </c>
    </row>
    <row r="559" spans="1:51" s="14" customFormat="1" ht="12">
      <c r="A559" s="14"/>
      <c r="B559" s="235"/>
      <c r="C559" s="236"/>
      <c r="D559" s="225" t="s">
        <v>134</v>
      </c>
      <c r="E559" s="237" t="s">
        <v>19</v>
      </c>
      <c r="F559" s="238" t="s">
        <v>142</v>
      </c>
      <c r="G559" s="236"/>
      <c r="H559" s="239">
        <v>158.6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134</v>
      </c>
      <c r="AU559" s="245" t="s">
        <v>82</v>
      </c>
      <c r="AV559" s="14" t="s">
        <v>130</v>
      </c>
      <c r="AW559" s="14" t="s">
        <v>33</v>
      </c>
      <c r="AX559" s="14" t="s">
        <v>80</v>
      </c>
      <c r="AY559" s="245" t="s">
        <v>123</v>
      </c>
    </row>
    <row r="560" spans="1:65" s="2" customFormat="1" ht="22.2" customHeight="1">
      <c r="A560" s="39"/>
      <c r="B560" s="40"/>
      <c r="C560" s="205" t="s">
        <v>846</v>
      </c>
      <c r="D560" s="205" t="s">
        <v>125</v>
      </c>
      <c r="E560" s="206" t="s">
        <v>847</v>
      </c>
      <c r="F560" s="207" t="s">
        <v>848</v>
      </c>
      <c r="G560" s="208" t="s">
        <v>168</v>
      </c>
      <c r="H560" s="209">
        <v>1.389</v>
      </c>
      <c r="I560" s="210"/>
      <c r="J560" s="211">
        <f>ROUND(I560*H560,2)</f>
        <v>0</v>
      </c>
      <c r="K560" s="207" t="s">
        <v>129</v>
      </c>
      <c r="L560" s="45"/>
      <c r="M560" s="212" t="s">
        <v>19</v>
      </c>
      <c r="N560" s="213" t="s">
        <v>43</v>
      </c>
      <c r="O560" s="85"/>
      <c r="P560" s="214">
        <f>O560*H560</f>
        <v>0</v>
      </c>
      <c r="Q560" s="214">
        <v>0</v>
      </c>
      <c r="R560" s="214">
        <f>Q560*H560</f>
        <v>0</v>
      </c>
      <c r="S560" s="214">
        <v>0</v>
      </c>
      <c r="T560" s="215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6" t="s">
        <v>224</v>
      </c>
      <c r="AT560" s="216" t="s">
        <v>125</v>
      </c>
      <c r="AU560" s="216" t="s">
        <v>82</v>
      </c>
      <c r="AY560" s="18" t="s">
        <v>123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8" t="s">
        <v>80</v>
      </c>
      <c r="BK560" s="217">
        <f>ROUND(I560*H560,2)</f>
        <v>0</v>
      </c>
      <c r="BL560" s="18" t="s">
        <v>224</v>
      </c>
      <c r="BM560" s="216" t="s">
        <v>849</v>
      </c>
    </row>
    <row r="561" spans="1:47" s="2" customFormat="1" ht="12">
      <c r="A561" s="39"/>
      <c r="B561" s="40"/>
      <c r="C561" s="41"/>
      <c r="D561" s="218" t="s">
        <v>132</v>
      </c>
      <c r="E561" s="41"/>
      <c r="F561" s="219" t="s">
        <v>850</v>
      </c>
      <c r="G561" s="41"/>
      <c r="H561" s="41"/>
      <c r="I561" s="220"/>
      <c r="J561" s="41"/>
      <c r="K561" s="41"/>
      <c r="L561" s="45"/>
      <c r="M561" s="221"/>
      <c r="N561" s="222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132</v>
      </c>
      <c r="AU561" s="18" t="s">
        <v>82</v>
      </c>
    </row>
    <row r="562" spans="1:63" s="12" customFormat="1" ht="22.8" customHeight="1">
      <c r="A562" s="12"/>
      <c r="B562" s="189"/>
      <c r="C562" s="190"/>
      <c r="D562" s="191" t="s">
        <v>71</v>
      </c>
      <c r="E562" s="203" t="s">
        <v>851</v>
      </c>
      <c r="F562" s="203" t="s">
        <v>852</v>
      </c>
      <c r="G562" s="190"/>
      <c r="H562" s="190"/>
      <c r="I562" s="193"/>
      <c r="J562" s="204">
        <f>BK562</f>
        <v>0</v>
      </c>
      <c r="K562" s="190"/>
      <c r="L562" s="195"/>
      <c r="M562" s="196"/>
      <c r="N562" s="197"/>
      <c r="O562" s="197"/>
      <c r="P562" s="198">
        <f>SUM(P563:P572)</f>
        <v>0</v>
      </c>
      <c r="Q562" s="197"/>
      <c r="R562" s="198">
        <f>SUM(R563:R572)</f>
        <v>9.630494</v>
      </c>
      <c r="S562" s="197"/>
      <c r="T562" s="199">
        <f>SUM(T563:T572)</f>
        <v>0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200" t="s">
        <v>82</v>
      </c>
      <c r="AT562" s="201" t="s">
        <v>71</v>
      </c>
      <c r="AU562" s="201" t="s">
        <v>80</v>
      </c>
      <c r="AY562" s="200" t="s">
        <v>123</v>
      </c>
      <c r="BK562" s="202">
        <f>SUM(BK563:BK572)</f>
        <v>0</v>
      </c>
    </row>
    <row r="563" spans="1:65" s="2" customFormat="1" ht="22.2" customHeight="1">
      <c r="A563" s="39"/>
      <c r="B563" s="40"/>
      <c r="C563" s="205" t="s">
        <v>853</v>
      </c>
      <c r="D563" s="205" t="s">
        <v>125</v>
      </c>
      <c r="E563" s="206" t="s">
        <v>854</v>
      </c>
      <c r="F563" s="207" t="s">
        <v>855</v>
      </c>
      <c r="G563" s="208" t="s">
        <v>128</v>
      </c>
      <c r="H563" s="209">
        <v>262.04</v>
      </c>
      <c r="I563" s="210"/>
      <c r="J563" s="211">
        <f>ROUND(I563*H563,2)</f>
        <v>0</v>
      </c>
      <c r="K563" s="207" t="s">
        <v>129</v>
      </c>
      <c r="L563" s="45"/>
      <c r="M563" s="212" t="s">
        <v>19</v>
      </c>
      <c r="N563" s="213" t="s">
        <v>43</v>
      </c>
      <c r="O563" s="85"/>
      <c r="P563" s="214">
        <f>O563*H563</f>
        <v>0</v>
      </c>
      <c r="Q563" s="214">
        <v>0.005</v>
      </c>
      <c r="R563" s="214">
        <f>Q563*H563</f>
        <v>1.3102</v>
      </c>
      <c r="S563" s="214">
        <v>0</v>
      </c>
      <c r="T563" s="215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16" t="s">
        <v>224</v>
      </c>
      <c r="AT563" s="216" t="s">
        <v>125</v>
      </c>
      <c r="AU563" s="216" t="s">
        <v>82</v>
      </c>
      <c r="AY563" s="18" t="s">
        <v>123</v>
      </c>
      <c r="BE563" s="217">
        <f>IF(N563="základní",J563,0)</f>
        <v>0</v>
      </c>
      <c r="BF563" s="217">
        <f>IF(N563="snížená",J563,0)</f>
        <v>0</v>
      </c>
      <c r="BG563" s="217">
        <f>IF(N563="zákl. přenesená",J563,0)</f>
        <v>0</v>
      </c>
      <c r="BH563" s="217">
        <f>IF(N563="sníž. přenesená",J563,0)</f>
        <v>0</v>
      </c>
      <c r="BI563" s="217">
        <f>IF(N563="nulová",J563,0)</f>
        <v>0</v>
      </c>
      <c r="BJ563" s="18" t="s">
        <v>80</v>
      </c>
      <c r="BK563" s="217">
        <f>ROUND(I563*H563,2)</f>
        <v>0</v>
      </c>
      <c r="BL563" s="18" t="s">
        <v>224</v>
      </c>
      <c r="BM563" s="216" t="s">
        <v>856</v>
      </c>
    </row>
    <row r="564" spans="1:47" s="2" customFormat="1" ht="12">
      <c r="A564" s="39"/>
      <c r="B564" s="40"/>
      <c r="C564" s="41"/>
      <c r="D564" s="218" t="s">
        <v>132</v>
      </c>
      <c r="E564" s="41"/>
      <c r="F564" s="219" t="s">
        <v>857</v>
      </c>
      <c r="G564" s="41"/>
      <c r="H564" s="41"/>
      <c r="I564" s="220"/>
      <c r="J564" s="41"/>
      <c r="K564" s="41"/>
      <c r="L564" s="45"/>
      <c r="M564" s="221"/>
      <c r="N564" s="222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132</v>
      </c>
      <c r="AU564" s="18" t="s">
        <v>82</v>
      </c>
    </row>
    <row r="565" spans="1:51" s="13" customFormat="1" ht="12">
      <c r="A565" s="13"/>
      <c r="B565" s="223"/>
      <c r="C565" s="224"/>
      <c r="D565" s="225" t="s">
        <v>134</v>
      </c>
      <c r="E565" s="226" t="s">
        <v>19</v>
      </c>
      <c r="F565" s="227" t="s">
        <v>858</v>
      </c>
      <c r="G565" s="224"/>
      <c r="H565" s="228">
        <v>134.34</v>
      </c>
      <c r="I565" s="229"/>
      <c r="J565" s="224"/>
      <c r="K565" s="224"/>
      <c r="L565" s="230"/>
      <c r="M565" s="231"/>
      <c r="N565" s="232"/>
      <c r="O565" s="232"/>
      <c r="P565" s="232"/>
      <c r="Q565" s="232"/>
      <c r="R565" s="232"/>
      <c r="S565" s="232"/>
      <c r="T565" s="23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4" t="s">
        <v>134</v>
      </c>
      <c r="AU565" s="234" t="s">
        <v>82</v>
      </c>
      <c r="AV565" s="13" t="s">
        <v>82</v>
      </c>
      <c r="AW565" s="13" t="s">
        <v>33</v>
      </c>
      <c r="AX565" s="13" t="s">
        <v>72</v>
      </c>
      <c r="AY565" s="234" t="s">
        <v>123</v>
      </c>
    </row>
    <row r="566" spans="1:51" s="13" customFormat="1" ht="12">
      <c r="A566" s="13"/>
      <c r="B566" s="223"/>
      <c r="C566" s="224"/>
      <c r="D566" s="225" t="s">
        <v>134</v>
      </c>
      <c r="E566" s="226" t="s">
        <v>19</v>
      </c>
      <c r="F566" s="227" t="s">
        <v>859</v>
      </c>
      <c r="G566" s="224"/>
      <c r="H566" s="228">
        <v>127.7</v>
      </c>
      <c r="I566" s="229"/>
      <c r="J566" s="224"/>
      <c r="K566" s="224"/>
      <c r="L566" s="230"/>
      <c r="M566" s="231"/>
      <c r="N566" s="232"/>
      <c r="O566" s="232"/>
      <c r="P566" s="232"/>
      <c r="Q566" s="232"/>
      <c r="R566" s="232"/>
      <c r="S566" s="232"/>
      <c r="T566" s="23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4" t="s">
        <v>134</v>
      </c>
      <c r="AU566" s="234" t="s">
        <v>82</v>
      </c>
      <c r="AV566" s="13" t="s">
        <v>82</v>
      </c>
      <c r="AW566" s="13" t="s">
        <v>33</v>
      </c>
      <c r="AX566" s="13" t="s">
        <v>72</v>
      </c>
      <c r="AY566" s="234" t="s">
        <v>123</v>
      </c>
    </row>
    <row r="567" spans="1:51" s="14" customFormat="1" ht="12">
      <c r="A567" s="14"/>
      <c r="B567" s="235"/>
      <c r="C567" s="236"/>
      <c r="D567" s="225" t="s">
        <v>134</v>
      </c>
      <c r="E567" s="237" t="s">
        <v>19</v>
      </c>
      <c r="F567" s="238" t="s">
        <v>142</v>
      </c>
      <c r="G567" s="236"/>
      <c r="H567" s="239">
        <v>262.04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5" t="s">
        <v>134</v>
      </c>
      <c r="AU567" s="245" t="s">
        <v>82</v>
      </c>
      <c r="AV567" s="14" t="s">
        <v>130</v>
      </c>
      <c r="AW567" s="14" t="s">
        <v>33</v>
      </c>
      <c r="AX567" s="14" t="s">
        <v>80</v>
      </c>
      <c r="AY567" s="245" t="s">
        <v>123</v>
      </c>
    </row>
    <row r="568" spans="1:65" s="2" customFormat="1" ht="14.4" customHeight="1">
      <c r="A568" s="39"/>
      <c r="B568" s="40"/>
      <c r="C568" s="256" t="s">
        <v>860</v>
      </c>
      <c r="D568" s="256" t="s">
        <v>275</v>
      </c>
      <c r="E568" s="257" t="s">
        <v>861</v>
      </c>
      <c r="F568" s="258" t="s">
        <v>862</v>
      </c>
      <c r="G568" s="259" t="s">
        <v>734</v>
      </c>
      <c r="H568" s="260">
        <v>16640.588</v>
      </c>
      <c r="I568" s="261"/>
      <c r="J568" s="262">
        <f>ROUND(I568*H568,2)</f>
        <v>0</v>
      </c>
      <c r="K568" s="258" t="s">
        <v>19</v>
      </c>
      <c r="L568" s="263"/>
      <c r="M568" s="264" t="s">
        <v>19</v>
      </c>
      <c r="N568" s="265" t="s">
        <v>43</v>
      </c>
      <c r="O568" s="85"/>
      <c r="P568" s="214">
        <f>O568*H568</f>
        <v>0</v>
      </c>
      <c r="Q568" s="214">
        <v>0.0005</v>
      </c>
      <c r="R568" s="214">
        <f>Q568*H568</f>
        <v>8.320294</v>
      </c>
      <c r="S568" s="214">
        <v>0</v>
      </c>
      <c r="T568" s="215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16" t="s">
        <v>340</v>
      </c>
      <c r="AT568" s="216" t="s">
        <v>275</v>
      </c>
      <c r="AU568" s="216" t="s">
        <v>82</v>
      </c>
      <c r="AY568" s="18" t="s">
        <v>123</v>
      </c>
      <c r="BE568" s="217">
        <f>IF(N568="základní",J568,0)</f>
        <v>0</v>
      </c>
      <c r="BF568" s="217">
        <f>IF(N568="snížená",J568,0)</f>
        <v>0</v>
      </c>
      <c r="BG568" s="217">
        <f>IF(N568="zákl. přenesená",J568,0)</f>
        <v>0</v>
      </c>
      <c r="BH568" s="217">
        <f>IF(N568="sníž. přenesená",J568,0)</f>
        <v>0</v>
      </c>
      <c r="BI568" s="217">
        <f>IF(N568="nulová",J568,0)</f>
        <v>0</v>
      </c>
      <c r="BJ568" s="18" t="s">
        <v>80</v>
      </c>
      <c r="BK568" s="217">
        <f>ROUND(I568*H568,2)</f>
        <v>0</v>
      </c>
      <c r="BL568" s="18" t="s">
        <v>224</v>
      </c>
      <c r="BM568" s="216" t="s">
        <v>863</v>
      </c>
    </row>
    <row r="569" spans="1:51" s="13" customFormat="1" ht="12">
      <c r="A569" s="13"/>
      <c r="B569" s="223"/>
      <c r="C569" s="224"/>
      <c r="D569" s="225" t="s">
        <v>134</v>
      </c>
      <c r="E569" s="226" t="s">
        <v>19</v>
      </c>
      <c r="F569" s="227" t="s">
        <v>864</v>
      </c>
      <c r="G569" s="224"/>
      <c r="H569" s="228">
        <v>15407.952</v>
      </c>
      <c r="I569" s="229"/>
      <c r="J569" s="224"/>
      <c r="K569" s="224"/>
      <c r="L569" s="230"/>
      <c r="M569" s="231"/>
      <c r="N569" s="232"/>
      <c r="O569" s="232"/>
      <c r="P569" s="232"/>
      <c r="Q569" s="232"/>
      <c r="R569" s="232"/>
      <c r="S569" s="232"/>
      <c r="T569" s="23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4" t="s">
        <v>134</v>
      </c>
      <c r="AU569" s="234" t="s">
        <v>82</v>
      </c>
      <c r="AV569" s="13" t="s">
        <v>82</v>
      </c>
      <c r="AW569" s="13" t="s">
        <v>33</v>
      </c>
      <c r="AX569" s="13" t="s">
        <v>80</v>
      </c>
      <c r="AY569" s="234" t="s">
        <v>123</v>
      </c>
    </row>
    <row r="570" spans="1:51" s="13" customFormat="1" ht="12">
      <c r="A570" s="13"/>
      <c r="B570" s="223"/>
      <c r="C570" s="224"/>
      <c r="D570" s="225" t="s">
        <v>134</v>
      </c>
      <c r="E570" s="224"/>
      <c r="F570" s="227" t="s">
        <v>865</v>
      </c>
      <c r="G570" s="224"/>
      <c r="H570" s="228">
        <v>16640.588</v>
      </c>
      <c r="I570" s="229"/>
      <c r="J570" s="224"/>
      <c r="K570" s="224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134</v>
      </c>
      <c r="AU570" s="234" t="s">
        <v>82</v>
      </c>
      <c r="AV570" s="13" t="s">
        <v>82</v>
      </c>
      <c r="AW570" s="13" t="s">
        <v>4</v>
      </c>
      <c r="AX570" s="13" t="s">
        <v>80</v>
      </c>
      <c r="AY570" s="234" t="s">
        <v>123</v>
      </c>
    </row>
    <row r="571" spans="1:65" s="2" customFormat="1" ht="22.2" customHeight="1">
      <c r="A571" s="39"/>
      <c r="B571" s="40"/>
      <c r="C571" s="205" t="s">
        <v>866</v>
      </c>
      <c r="D571" s="205" t="s">
        <v>125</v>
      </c>
      <c r="E571" s="206" t="s">
        <v>867</v>
      </c>
      <c r="F571" s="207" t="s">
        <v>868</v>
      </c>
      <c r="G571" s="208" t="s">
        <v>168</v>
      </c>
      <c r="H571" s="209">
        <v>9.63</v>
      </c>
      <c r="I571" s="210"/>
      <c r="J571" s="211">
        <f>ROUND(I571*H571,2)</f>
        <v>0</v>
      </c>
      <c r="K571" s="207" t="s">
        <v>129</v>
      </c>
      <c r="L571" s="45"/>
      <c r="M571" s="212" t="s">
        <v>19</v>
      </c>
      <c r="N571" s="213" t="s">
        <v>43</v>
      </c>
      <c r="O571" s="85"/>
      <c r="P571" s="214">
        <f>O571*H571</f>
        <v>0</v>
      </c>
      <c r="Q571" s="214">
        <v>0</v>
      </c>
      <c r="R571" s="214">
        <f>Q571*H571</f>
        <v>0</v>
      </c>
      <c r="S571" s="214">
        <v>0</v>
      </c>
      <c r="T571" s="215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16" t="s">
        <v>224</v>
      </c>
      <c r="AT571" s="216" t="s">
        <v>125</v>
      </c>
      <c r="AU571" s="216" t="s">
        <v>82</v>
      </c>
      <c r="AY571" s="18" t="s">
        <v>123</v>
      </c>
      <c r="BE571" s="217">
        <f>IF(N571="základní",J571,0)</f>
        <v>0</v>
      </c>
      <c r="BF571" s="217">
        <f>IF(N571="snížená",J571,0)</f>
        <v>0</v>
      </c>
      <c r="BG571" s="217">
        <f>IF(N571="zákl. přenesená",J571,0)</f>
        <v>0</v>
      </c>
      <c r="BH571" s="217">
        <f>IF(N571="sníž. přenesená",J571,0)</f>
        <v>0</v>
      </c>
      <c r="BI571" s="217">
        <f>IF(N571="nulová",J571,0)</f>
        <v>0</v>
      </c>
      <c r="BJ571" s="18" t="s">
        <v>80</v>
      </c>
      <c r="BK571" s="217">
        <f>ROUND(I571*H571,2)</f>
        <v>0</v>
      </c>
      <c r="BL571" s="18" t="s">
        <v>224</v>
      </c>
      <c r="BM571" s="216" t="s">
        <v>869</v>
      </c>
    </row>
    <row r="572" spans="1:47" s="2" customFormat="1" ht="12">
      <c r="A572" s="39"/>
      <c r="B572" s="40"/>
      <c r="C572" s="41"/>
      <c r="D572" s="218" t="s">
        <v>132</v>
      </c>
      <c r="E572" s="41"/>
      <c r="F572" s="219" t="s">
        <v>870</v>
      </c>
      <c r="G572" s="41"/>
      <c r="H572" s="41"/>
      <c r="I572" s="220"/>
      <c r="J572" s="41"/>
      <c r="K572" s="41"/>
      <c r="L572" s="45"/>
      <c r="M572" s="221"/>
      <c r="N572" s="222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132</v>
      </c>
      <c r="AU572" s="18" t="s">
        <v>82</v>
      </c>
    </row>
    <row r="573" spans="1:63" s="12" customFormat="1" ht="22.8" customHeight="1">
      <c r="A573" s="12"/>
      <c r="B573" s="189"/>
      <c r="C573" s="190"/>
      <c r="D573" s="191" t="s">
        <v>71</v>
      </c>
      <c r="E573" s="203" t="s">
        <v>871</v>
      </c>
      <c r="F573" s="203" t="s">
        <v>872</v>
      </c>
      <c r="G573" s="190"/>
      <c r="H573" s="190"/>
      <c r="I573" s="193"/>
      <c r="J573" s="204">
        <f>BK573</f>
        <v>0</v>
      </c>
      <c r="K573" s="190"/>
      <c r="L573" s="195"/>
      <c r="M573" s="196"/>
      <c r="N573" s="197"/>
      <c r="O573" s="197"/>
      <c r="P573" s="198">
        <f>SUM(P574:P603)</f>
        <v>0</v>
      </c>
      <c r="Q573" s="197"/>
      <c r="R573" s="198">
        <f>SUM(R574:R603)</f>
        <v>0.2013382</v>
      </c>
      <c r="S573" s="197"/>
      <c r="T573" s="199">
        <f>SUM(T574:T603)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00" t="s">
        <v>82</v>
      </c>
      <c r="AT573" s="201" t="s">
        <v>71</v>
      </c>
      <c r="AU573" s="201" t="s">
        <v>80</v>
      </c>
      <c r="AY573" s="200" t="s">
        <v>123</v>
      </c>
      <c r="BK573" s="202">
        <f>SUM(BK574:BK603)</f>
        <v>0</v>
      </c>
    </row>
    <row r="574" spans="1:65" s="2" customFormat="1" ht="19.8" customHeight="1">
      <c r="A574" s="39"/>
      <c r="B574" s="40"/>
      <c r="C574" s="205" t="s">
        <v>873</v>
      </c>
      <c r="D574" s="205" t="s">
        <v>125</v>
      </c>
      <c r="E574" s="206" t="s">
        <v>874</v>
      </c>
      <c r="F574" s="207" t="s">
        <v>875</v>
      </c>
      <c r="G574" s="208" t="s">
        <v>128</v>
      </c>
      <c r="H574" s="209">
        <v>93.55</v>
      </c>
      <c r="I574" s="210"/>
      <c r="J574" s="211">
        <f>ROUND(I574*H574,2)</f>
        <v>0</v>
      </c>
      <c r="K574" s="207" t="s">
        <v>129</v>
      </c>
      <c r="L574" s="45"/>
      <c r="M574" s="212" t="s">
        <v>19</v>
      </c>
      <c r="N574" s="213" t="s">
        <v>43</v>
      </c>
      <c r="O574" s="85"/>
      <c r="P574" s="214">
        <f>O574*H574</f>
        <v>0</v>
      </c>
      <c r="Q574" s="214">
        <v>8E-05</v>
      </c>
      <c r="R574" s="214">
        <f>Q574*H574</f>
        <v>0.007484</v>
      </c>
      <c r="S574" s="214">
        <v>0</v>
      </c>
      <c r="T574" s="215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16" t="s">
        <v>224</v>
      </c>
      <c r="AT574" s="216" t="s">
        <v>125</v>
      </c>
      <c r="AU574" s="216" t="s">
        <v>82</v>
      </c>
      <c r="AY574" s="18" t="s">
        <v>123</v>
      </c>
      <c r="BE574" s="217">
        <f>IF(N574="základní",J574,0)</f>
        <v>0</v>
      </c>
      <c r="BF574" s="217">
        <f>IF(N574="snížená",J574,0)</f>
        <v>0</v>
      </c>
      <c r="BG574" s="217">
        <f>IF(N574="zákl. přenesená",J574,0)</f>
        <v>0</v>
      </c>
      <c r="BH574" s="217">
        <f>IF(N574="sníž. přenesená",J574,0)</f>
        <v>0</v>
      </c>
      <c r="BI574" s="217">
        <f>IF(N574="nulová",J574,0)</f>
        <v>0</v>
      </c>
      <c r="BJ574" s="18" t="s">
        <v>80</v>
      </c>
      <c r="BK574" s="217">
        <f>ROUND(I574*H574,2)</f>
        <v>0</v>
      </c>
      <c r="BL574" s="18" t="s">
        <v>224</v>
      </c>
      <c r="BM574" s="216" t="s">
        <v>876</v>
      </c>
    </row>
    <row r="575" spans="1:47" s="2" customFormat="1" ht="12">
      <c r="A575" s="39"/>
      <c r="B575" s="40"/>
      <c r="C575" s="41"/>
      <c r="D575" s="218" t="s">
        <v>132</v>
      </c>
      <c r="E575" s="41"/>
      <c r="F575" s="219" t="s">
        <v>877</v>
      </c>
      <c r="G575" s="41"/>
      <c r="H575" s="41"/>
      <c r="I575" s="220"/>
      <c r="J575" s="41"/>
      <c r="K575" s="41"/>
      <c r="L575" s="45"/>
      <c r="M575" s="221"/>
      <c r="N575" s="222"/>
      <c r="O575" s="85"/>
      <c r="P575" s="85"/>
      <c r="Q575" s="85"/>
      <c r="R575" s="85"/>
      <c r="S575" s="85"/>
      <c r="T575" s="86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132</v>
      </c>
      <c r="AU575" s="18" t="s">
        <v>82</v>
      </c>
    </row>
    <row r="576" spans="1:51" s="13" customFormat="1" ht="12">
      <c r="A576" s="13"/>
      <c r="B576" s="223"/>
      <c r="C576" s="224"/>
      <c r="D576" s="225" t="s">
        <v>134</v>
      </c>
      <c r="E576" s="226" t="s">
        <v>19</v>
      </c>
      <c r="F576" s="227" t="s">
        <v>878</v>
      </c>
      <c r="G576" s="224"/>
      <c r="H576" s="228">
        <v>68.4</v>
      </c>
      <c r="I576" s="229"/>
      <c r="J576" s="224"/>
      <c r="K576" s="224"/>
      <c r="L576" s="230"/>
      <c r="M576" s="231"/>
      <c r="N576" s="232"/>
      <c r="O576" s="232"/>
      <c r="P576" s="232"/>
      <c r="Q576" s="232"/>
      <c r="R576" s="232"/>
      <c r="S576" s="232"/>
      <c r="T576" s="23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4" t="s">
        <v>134</v>
      </c>
      <c r="AU576" s="234" t="s">
        <v>82</v>
      </c>
      <c r="AV576" s="13" t="s">
        <v>82</v>
      </c>
      <c r="AW576" s="13" t="s">
        <v>33</v>
      </c>
      <c r="AX576" s="13" t="s">
        <v>72</v>
      </c>
      <c r="AY576" s="234" t="s">
        <v>123</v>
      </c>
    </row>
    <row r="577" spans="1:51" s="13" customFormat="1" ht="12">
      <c r="A577" s="13"/>
      <c r="B577" s="223"/>
      <c r="C577" s="224"/>
      <c r="D577" s="225" t="s">
        <v>134</v>
      </c>
      <c r="E577" s="226" t="s">
        <v>19</v>
      </c>
      <c r="F577" s="227" t="s">
        <v>879</v>
      </c>
      <c r="G577" s="224"/>
      <c r="H577" s="228">
        <v>1.15</v>
      </c>
      <c r="I577" s="229"/>
      <c r="J577" s="224"/>
      <c r="K577" s="224"/>
      <c r="L577" s="230"/>
      <c r="M577" s="231"/>
      <c r="N577" s="232"/>
      <c r="O577" s="232"/>
      <c r="P577" s="232"/>
      <c r="Q577" s="232"/>
      <c r="R577" s="232"/>
      <c r="S577" s="232"/>
      <c r="T577" s="23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4" t="s">
        <v>134</v>
      </c>
      <c r="AU577" s="234" t="s">
        <v>82</v>
      </c>
      <c r="AV577" s="13" t="s">
        <v>82</v>
      </c>
      <c r="AW577" s="13" t="s">
        <v>33</v>
      </c>
      <c r="AX577" s="13" t="s">
        <v>72</v>
      </c>
      <c r="AY577" s="234" t="s">
        <v>123</v>
      </c>
    </row>
    <row r="578" spans="1:51" s="13" customFormat="1" ht="12">
      <c r="A578" s="13"/>
      <c r="B578" s="223"/>
      <c r="C578" s="224"/>
      <c r="D578" s="225" t="s">
        <v>134</v>
      </c>
      <c r="E578" s="226" t="s">
        <v>19</v>
      </c>
      <c r="F578" s="227" t="s">
        <v>880</v>
      </c>
      <c r="G578" s="224"/>
      <c r="H578" s="228">
        <v>24</v>
      </c>
      <c r="I578" s="229"/>
      <c r="J578" s="224"/>
      <c r="K578" s="224"/>
      <c r="L578" s="230"/>
      <c r="M578" s="231"/>
      <c r="N578" s="232"/>
      <c r="O578" s="232"/>
      <c r="P578" s="232"/>
      <c r="Q578" s="232"/>
      <c r="R578" s="232"/>
      <c r="S578" s="232"/>
      <c r="T578" s="23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4" t="s">
        <v>134</v>
      </c>
      <c r="AU578" s="234" t="s">
        <v>82</v>
      </c>
      <c r="AV578" s="13" t="s">
        <v>82</v>
      </c>
      <c r="AW578" s="13" t="s">
        <v>33</v>
      </c>
      <c r="AX578" s="13" t="s">
        <v>72</v>
      </c>
      <c r="AY578" s="234" t="s">
        <v>123</v>
      </c>
    </row>
    <row r="579" spans="1:51" s="14" customFormat="1" ht="12">
      <c r="A579" s="14"/>
      <c r="B579" s="235"/>
      <c r="C579" s="236"/>
      <c r="D579" s="225" t="s">
        <v>134</v>
      </c>
      <c r="E579" s="237" t="s">
        <v>19</v>
      </c>
      <c r="F579" s="238" t="s">
        <v>142</v>
      </c>
      <c r="G579" s="236"/>
      <c r="H579" s="239">
        <v>93.55000000000001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5" t="s">
        <v>134</v>
      </c>
      <c r="AU579" s="245" t="s">
        <v>82</v>
      </c>
      <c r="AV579" s="14" t="s">
        <v>130</v>
      </c>
      <c r="AW579" s="14" t="s">
        <v>33</v>
      </c>
      <c r="AX579" s="14" t="s">
        <v>80</v>
      </c>
      <c r="AY579" s="245" t="s">
        <v>123</v>
      </c>
    </row>
    <row r="580" spans="1:65" s="2" customFormat="1" ht="14.4" customHeight="1">
      <c r="A580" s="39"/>
      <c r="B580" s="40"/>
      <c r="C580" s="205" t="s">
        <v>881</v>
      </c>
      <c r="D580" s="205" t="s">
        <v>125</v>
      </c>
      <c r="E580" s="206" t="s">
        <v>882</v>
      </c>
      <c r="F580" s="207" t="s">
        <v>883</v>
      </c>
      <c r="G580" s="208" t="s">
        <v>128</v>
      </c>
      <c r="H580" s="209">
        <v>93.55</v>
      </c>
      <c r="I580" s="210"/>
      <c r="J580" s="211">
        <f>ROUND(I580*H580,2)</f>
        <v>0</v>
      </c>
      <c r="K580" s="207" t="s">
        <v>129</v>
      </c>
      <c r="L580" s="45"/>
      <c r="M580" s="212" t="s">
        <v>19</v>
      </c>
      <c r="N580" s="213" t="s">
        <v>43</v>
      </c>
      <c r="O580" s="85"/>
      <c r="P580" s="214">
        <f>O580*H580</f>
        <v>0</v>
      </c>
      <c r="Q580" s="214">
        <v>0.00017</v>
      </c>
      <c r="R580" s="214">
        <f>Q580*H580</f>
        <v>0.0159035</v>
      </c>
      <c r="S580" s="214">
        <v>0</v>
      </c>
      <c r="T580" s="215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6" t="s">
        <v>224</v>
      </c>
      <c r="AT580" s="216" t="s">
        <v>125</v>
      </c>
      <c r="AU580" s="216" t="s">
        <v>82</v>
      </c>
      <c r="AY580" s="18" t="s">
        <v>123</v>
      </c>
      <c r="BE580" s="217">
        <f>IF(N580="základní",J580,0)</f>
        <v>0</v>
      </c>
      <c r="BF580" s="217">
        <f>IF(N580="snížená",J580,0)</f>
        <v>0</v>
      </c>
      <c r="BG580" s="217">
        <f>IF(N580="zákl. přenesená",J580,0)</f>
        <v>0</v>
      </c>
      <c r="BH580" s="217">
        <f>IF(N580="sníž. přenesená",J580,0)</f>
        <v>0</v>
      </c>
      <c r="BI580" s="217">
        <f>IF(N580="nulová",J580,0)</f>
        <v>0</v>
      </c>
      <c r="BJ580" s="18" t="s">
        <v>80</v>
      </c>
      <c r="BK580" s="217">
        <f>ROUND(I580*H580,2)</f>
        <v>0</v>
      </c>
      <c r="BL580" s="18" t="s">
        <v>224</v>
      </c>
      <c r="BM580" s="216" t="s">
        <v>884</v>
      </c>
    </row>
    <row r="581" spans="1:47" s="2" customFormat="1" ht="12">
      <c r="A581" s="39"/>
      <c r="B581" s="40"/>
      <c r="C581" s="41"/>
      <c r="D581" s="218" t="s">
        <v>132</v>
      </c>
      <c r="E581" s="41"/>
      <c r="F581" s="219" t="s">
        <v>885</v>
      </c>
      <c r="G581" s="41"/>
      <c r="H581" s="41"/>
      <c r="I581" s="220"/>
      <c r="J581" s="41"/>
      <c r="K581" s="41"/>
      <c r="L581" s="45"/>
      <c r="M581" s="221"/>
      <c r="N581" s="222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132</v>
      </c>
      <c r="AU581" s="18" t="s">
        <v>82</v>
      </c>
    </row>
    <row r="582" spans="1:65" s="2" customFormat="1" ht="14.4" customHeight="1">
      <c r="A582" s="39"/>
      <c r="B582" s="40"/>
      <c r="C582" s="205" t="s">
        <v>886</v>
      </c>
      <c r="D582" s="205" t="s">
        <v>125</v>
      </c>
      <c r="E582" s="206" t="s">
        <v>887</v>
      </c>
      <c r="F582" s="207" t="s">
        <v>888</v>
      </c>
      <c r="G582" s="208" t="s">
        <v>128</v>
      </c>
      <c r="H582" s="209">
        <v>187.1</v>
      </c>
      <c r="I582" s="210"/>
      <c r="J582" s="211">
        <f>ROUND(I582*H582,2)</f>
        <v>0</v>
      </c>
      <c r="K582" s="207" t="s">
        <v>129</v>
      </c>
      <c r="L582" s="45"/>
      <c r="M582" s="212" t="s">
        <v>19</v>
      </c>
      <c r="N582" s="213" t="s">
        <v>43</v>
      </c>
      <c r="O582" s="85"/>
      <c r="P582" s="214">
        <f>O582*H582</f>
        <v>0</v>
      </c>
      <c r="Q582" s="214">
        <v>0.00012</v>
      </c>
      <c r="R582" s="214">
        <f>Q582*H582</f>
        <v>0.022452</v>
      </c>
      <c r="S582" s="214">
        <v>0</v>
      </c>
      <c r="T582" s="215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16" t="s">
        <v>224</v>
      </c>
      <c r="AT582" s="216" t="s">
        <v>125</v>
      </c>
      <c r="AU582" s="216" t="s">
        <v>82</v>
      </c>
      <c r="AY582" s="18" t="s">
        <v>123</v>
      </c>
      <c r="BE582" s="217">
        <f>IF(N582="základní",J582,0)</f>
        <v>0</v>
      </c>
      <c r="BF582" s="217">
        <f>IF(N582="snížená",J582,0)</f>
        <v>0</v>
      </c>
      <c r="BG582" s="217">
        <f>IF(N582="zákl. přenesená",J582,0)</f>
        <v>0</v>
      </c>
      <c r="BH582" s="217">
        <f>IF(N582="sníž. přenesená",J582,0)</f>
        <v>0</v>
      </c>
      <c r="BI582" s="217">
        <f>IF(N582="nulová",J582,0)</f>
        <v>0</v>
      </c>
      <c r="BJ582" s="18" t="s">
        <v>80</v>
      </c>
      <c r="BK582" s="217">
        <f>ROUND(I582*H582,2)</f>
        <v>0</v>
      </c>
      <c r="BL582" s="18" t="s">
        <v>224</v>
      </c>
      <c r="BM582" s="216" t="s">
        <v>889</v>
      </c>
    </row>
    <row r="583" spans="1:47" s="2" customFormat="1" ht="12">
      <c r="A583" s="39"/>
      <c r="B583" s="40"/>
      <c r="C583" s="41"/>
      <c r="D583" s="218" t="s">
        <v>132</v>
      </c>
      <c r="E583" s="41"/>
      <c r="F583" s="219" t="s">
        <v>890</v>
      </c>
      <c r="G583" s="41"/>
      <c r="H583" s="41"/>
      <c r="I583" s="220"/>
      <c r="J583" s="41"/>
      <c r="K583" s="41"/>
      <c r="L583" s="45"/>
      <c r="M583" s="221"/>
      <c r="N583" s="222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132</v>
      </c>
      <c r="AU583" s="18" t="s">
        <v>82</v>
      </c>
    </row>
    <row r="584" spans="1:51" s="13" customFormat="1" ht="12">
      <c r="A584" s="13"/>
      <c r="B584" s="223"/>
      <c r="C584" s="224"/>
      <c r="D584" s="225" t="s">
        <v>134</v>
      </c>
      <c r="E584" s="226" t="s">
        <v>19</v>
      </c>
      <c r="F584" s="227" t="s">
        <v>891</v>
      </c>
      <c r="G584" s="224"/>
      <c r="H584" s="228">
        <v>187.1</v>
      </c>
      <c r="I584" s="229"/>
      <c r="J584" s="224"/>
      <c r="K584" s="224"/>
      <c r="L584" s="230"/>
      <c r="M584" s="231"/>
      <c r="N584" s="232"/>
      <c r="O584" s="232"/>
      <c r="P584" s="232"/>
      <c r="Q584" s="232"/>
      <c r="R584" s="232"/>
      <c r="S584" s="232"/>
      <c r="T584" s="23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4" t="s">
        <v>134</v>
      </c>
      <c r="AU584" s="234" t="s">
        <v>82</v>
      </c>
      <c r="AV584" s="13" t="s">
        <v>82</v>
      </c>
      <c r="AW584" s="13" t="s">
        <v>33</v>
      </c>
      <c r="AX584" s="13" t="s">
        <v>80</v>
      </c>
      <c r="AY584" s="234" t="s">
        <v>123</v>
      </c>
    </row>
    <row r="585" spans="1:65" s="2" customFormat="1" ht="22.2" customHeight="1">
      <c r="A585" s="39"/>
      <c r="B585" s="40"/>
      <c r="C585" s="205" t="s">
        <v>892</v>
      </c>
      <c r="D585" s="205" t="s">
        <v>125</v>
      </c>
      <c r="E585" s="206" t="s">
        <v>893</v>
      </c>
      <c r="F585" s="207" t="s">
        <v>894</v>
      </c>
      <c r="G585" s="208" t="s">
        <v>128</v>
      </c>
      <c r="H585" s="209">
        <v>155.32</v>
      </c>
      <c r="I585" s="210"/>
      <c r="J585" s="211">
        <f>ROUND(I585*H585,2)</f>
        <v>0</v>
      </c>
      <c r="K585" s="207" t="s">
        <v>129</v>
      </c>
      <c r="L585" s="45"/>
      <c r="M585" s="212" t="s">
        <v>19</v>
      </c>
      <c r="N585" s="213" t="s">
        <v>43</v>
      </c>
      <c r="O585" s="85"/>
      <c r="P585" s="214">
        <f>O585*H585</f>
        <v>0</v>
      </c>
      <c r="Q585" s="214">
        <v>0.00016</v>
      </c>
      <c r="R585" s="214">
        <f>Q585*H585</f>
        <v>0.0248512</v>
      </c>
      <c r="S585" s="214">
        <v>0</v>
      </c>
      <c r="T585" s="215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16" t="s">
        <v>224</v>
      </c>
      <c r="AT585" s="216" t="s">
        <v>125</v>
      </c>
      <c r="AU585" s="216" t="s">
        <v>82</v>
      </c>
      <c r="AY585" s="18" t="s">
        <v>123</v>
      </c>
      <c r="BE585" s="217">
        <f>IF(N585="základní",J585,0)</f>
        <v>0</v>
      </c>
      <c r="BF585" s="217">
        <f>IF(N585="snížená",J585,0)</f>
        <v>0</v>
      </c>
      <c r="BG585" s="217">
        <f>IF(N585="zákl. přenesená",J585,0)</f>
        <v>0</v>
      </c>
      <c r="BH585" s="217">
        <f>IF(N585="sníž. přenesená",J585,0)</f>
        <v>0</v>
      </c>
      <c r="BI585" s="217">
        <f>IF(N585="nulová",J585,0)</f>
        <v>0</v>
      </c>
      <c r="BJ585" s="18" t="s">
        <v>80</v>
      </c>
      <c r="BK585" s="217">
        <f>ROUND(I585*H585,2)</f>
        <v>0</v>
      </c>
      <c r="BL585" s="18" t="s">
        <v>224</v>
      </c>
      <c r="BM585" s="216" t="s">
        <v>895</v>
      </c>
    </row>
    <row r="586" spans="1:47" s="2" customFormat="1" ht="12">
      <c r="A586" s="39"/>
      <c r="B586" s="40"/>
      <c r="C586" s="41"/>
      <c r="D586" s="218" t="s">
        <v>132</v>
      </c>
      <c r="E586" s="41"/>
      <c r="F586" s="219" t="s">
        <v>896</v>
      </c>
      <c r="G586" s="41"/>
      <c r="H586" s="41"/>
      <c r="I586" s="220"/>
      <c r="J586" s="41"/>
      <c r="K586" s="41"/>
      <c r="L586" s="45"/>
      <c r="M586" s="221"/>
      <c r="N586" s="222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132</v>
      </c>
      <c r="AU586" s="18" t="s">
        <v>82</v>
      </c>
    </row>
    <row r="587" spans="1:51" s="13" customFormat="1" ht="12">
      <c r="A587" s="13"/>
      <c r="B587" s="223"/>
      <c r="C587" s="224"/>
      <c r="D587" s="225" t="s">
        <v>134</v>
      </c>
      <c r="E587" s="226" t="s">
        <v>19</v>
      </c>
      <c r="F587" s="227" t="s">
        <v>493</v>
      </c>
      <c r="G587" s="224"/>
      <c r="H587" s="228">
        <v>7.53</v>
      </c>
      <c r="I587" s="229"/>
      <c r="J587" s="224"/>
      <c r="K587" s="224"/>
      <c r="L587" s="230"/>
      <c r="M587" s="231"/>
      <c r="N587" s="232"/>
      <c r="O587" s="232"/>
      <c r="P587" s="232"/>
      <c r="Q587" s="232"/>
      <c r="R587" s="232"/>
      <c r="S587" s="232"/>
      <c r="T587" s="23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4" t="s">
        <v>134</v>
      </c>
      <c r="AU587" s="234" t="s">
        <v>82</v>
      </c>
      <c r="AV587" s="13" t="s">
        <v>82</v>
      </c>
      <c r="AW587" s="13" t="s">
        <v>33</v>
      </c>
      <c r="AX587" s="13" t="s">
        <v>72</v>
      </c>
      <c r="AY587" s="234" t="s">
        <v>123</v>
      </c>
    </row>
    <row r="588" spans="1:51" s="13" customFormat="1" ht="12">
      <c r="A588" s="13"/>
      <c r="B588" s="223"/>
      <c r="C588" s="224"/>
      <c r="D588" s="225" t="s">
        <v>134</v>
      </c>
      <c r="E588" s="226" t="s">
        <v>19</v>
      </c>
      <c r="F588" s="227" t="s">
        <v>494</v>
      </c>
      <c r="G588" s="224"/>
      <c r="H588" s="228">
        <v>28.6</v>
      </c>
      <c r="I588" s="229"/>
      <c r="J588" s="224"/>
      <c r="K588" s="224"/>
      <c r="L588" s="230"/>
      <c r="M588" s="231"/>
      <c r="N588" s="232"/>
      <c r="O588" s="232"/>
      <c r="P588" s="232"/>
      <c r="Q588" s="232"/>
      <c r="R588" s="232"/>
      <c r="S588" s="232"/>
      <c r="T588" s="23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4" t="s">
        <v>134</v>
      </c>
      <c r="AU588" s="234" t="s">
        <v>82</v>
      </c>
      <c r="AV588" s="13" t="s">
        <v>82</v>
      </c>
      <c r="AW588" s="13" t="s">
        <v>33</v>
      </c>
      <c r="AX588" s="13" t="s">
        <v>72</v>
      </c>
      <c r="AY588" s="234" t="s">
        <v>123</v>
      </c>
    </row>
    <row r="589" spans="1:51" s="13" customFormat="1" ht="12">
      <c r="A589" s="13"/>
      <c r="B589" s="223"/>
      <c r="C589" s="224"/>
      <c r="D589" s="225" t="s">
        <v>134</v>
      </c>
      <c r="E589" s="226" t="s">
        <v>19</v>
      </c>
      <c r="F589" s="227" t="s">
        <v>495</v>
      </c>
      <c r="G589" s="224"/>
      <c r="H589" s="228">
        <v>36.29</v>
      </c>
      <c r="I589" s="229"/>
      <c r="J589" s="224"/>
      <c r="K589" s="224"/>
      <c r="L589" s="230"/>
      <c r="M589" s="231"/>
      <c r="N589" s="232"/>
      <c r="O589" s="232"/>
      <c r="P589" s="232"/>
      <c r="Q589" s="232"/>
      <c r="R589" s="232"/>
      <c r="S589" s="232"/>
      <c r="T589" s="23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4" t="s">
        <v>134</v>
      </c>
      <c r="AU589" s="234" t="s">
        <v>82</v>
      </c>
      <c r="AV589" s="13" t="s">
        <v>82</v>
      </c>
      <c r="AW589" s="13" t="s">
        <v>33</v>
      </c>
      <c r="AX589" s="13" t="s">
        <v>72</v>
      </c>
      <c r="AY589" s="234" t="s">
        <v>123</v>
      </c>
    </row>
    <row r="590" spans="1:51" s="13" customFormat="1" ht="12">
      <c r="A590" s="13"/>
      <c r="B590" s="223"/>
      <c r="C590" s="224"/>
      <c r="D590" s="225" t="s">
        <v>134</v>
      </c>
      <c r="E590" s="226" t="s">
        <v>19</v>
      </c>
      <c r="F590" s="227" t="s">
        <v>212</v>
      </c>
      <c r="G590" s="224"/>
      <c r="H590" s="228">
        <v>40</v>
      </c>
      <c r="I590" s="229"/>
      <c r="J590" s="224"/>
      <c r="K590" s="224"/>
      <c r="L590" s="230"/>
      <c r="M590" s="231"/>
      <c r="N590" s="232"/>
      <c r="O590" s="232"/>
      <c r="P590" s="232"/>
      <c r="Q590" s="232"/>
      <c r="R590" s="232"/>
      <c r="S590" s="232"/>
      <c r="T590" s="23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4" t="s">
        <v>134</v>
      </c>
      <c r="AU590" s="234" t="s">
        <v>82</v>
      </c>
      <c r="AV590" s="13" t="s">
        <v>82</v>
      </c>
      <c r="AW590" s="13" t="s">
        <v>33</v>
      </c>
      <c r="AX590" s="13" t="s">
        <v>72</v>
      </c>
      <c r="AY590" s="234" t="s">
        <v>123</v>
      </c>
    </row>
    <row r="591" spans="1:51" s="13" customFormat="1" ht="12">
      <c r="A591" s="13"/>
      <c r="B591" s="223"/>
      <c r="C591" s="224"/>
      <c r="D591" s="225" t="s">
        <v>134</v>
      </c>
      <c r="E591" s="226" t="s">
        <v>19</v>
      </c>
      <c r="F591" s="227" t="s">
        <v>496</v>
      </c>
      <c r="G591" s="224"/>
      <c r="H591" s="228">
        <v>42.9</v>
      </c>
      <c r="I591" s="229"/>
      <c r="J591" s="224"/>
      <c r="K591" s="224"/>
      <c r="L591" s="230"/>
      <c r="M591" s="231"/>
      <c r="N591" s="232"/>
      <c r="O591" s="232"/>
      <c r="P591" s="232"/>
      <c r="Q591" s="232"/>
      <c r="R591" s="232"/>
      <c r="S591" s="232"/>
      <c r="T591" s="23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4" t="s">
        <v>134</v>
      </c>
      <c r="AU591" s="234" t="s">
        <v>82</v>
      </c>
      <c r="AV591" s="13" t="s">
        <v>82</v>
      </c>
      <c r="AW591" s="13" t="s">
        <v>33</v>
      </c>
      <c r="AX591" s="13" t="s">
        <v>72</v>
      </c>
      <c r="AY591" s="234" t="s">
        <v>123</v>
      </c>
    </row>
    <row r="592" spans="1:51" s="14" customFormat="1" ht="12">
      <c r="A592" s="14"/>
      <c r="B592" s="235"/>
      <c r="C592" s="236"/>
      <c r="D592" s="225" t="s">
        <v>134</v>
      </c>
      <c r="E592" s="237" t="s">
        <v>19</v>
      </c>
      <c r="F592" s="238" t="s">
        <v>142</v>
      </c>
      <c r="G592" s="236"/>
      <c r="H592" s="239">
        <v>155.32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134</v>
      </c>
      <c r="AU592" s="245" t="s">
        <v>82</v>
      </c>
      <c r="AV592" s="14" t="s">
        <v>130</v>
      </c>
      <c r="AW592" s="14" t="s">
        <v>33</v>
      </c>
      <c r="AX592" s="14" t="s">
        <v>80</v>
      </c>
      <c r="AY592" s="245" t="s">
        <v>123</v>
      </c>
    </row>
    <row r="593" spans="1:65" s="2" customFormat="1" ht="22.2" customHeight="1">
      <c r="A593" s="39"/>
      <c r="B593" s="40"/>
      <c r="C593" s="205" t="s">
        <v>897</v>
      </c>
      <c r="D593" s="205" t="s">
        <v>125</v>
      </c>
      <c r="E593" s="206" t="s">
        <v>898</v>
      </c>
      <c r="F593" s="207" t="s">
        <v>899</v>
      </c>
      <c r="G593" s="208" t="s">
        <v>128</v>
      </c>
      <c r="H593" s="209">
        <v>7.53</v>
      </c>
      <c r="I593" s="210"/>
      <c r="J593" s="211">
        <f>ROUND(I593*H593,2)</f>
        <v>0</v>
      </c>
      <c r="K593" s="207" t="s">
        <v>129</v>
      </c>
      <c r="L593" s="45"/>
      <c r="M593" s="212" t="s">
        <v>19</v>
      </c>
      <c r="N593" s="213" t="s">
        <v>43</v>
      </c>
      <c r="O593" s="85"/>
      <c r="P593" s="214">
        <f>O593*H593</f>
        <v>0</v>
      </c>
      <c r="Q593" s="214">
        <v>0.00023</v>
      </c>
      <c r="R593" s="214">
        <f>Q593*H593</f>
        <v>0.0017319000000000002</v>
      </c>
      <c r="S593" s="214">
        <v>0</v>
      </c>
      <c r="T593" s="215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16" t="s">
        <v>224</v>
      </c>
      <c r="AT593" s="216" t="s">
        <v>125</v>
      </c>
      <c r="AU593" s="216" t="s">
        <v>82</v>
      </c>
      <c r="AY593" s="18" t="s">
        <v>123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18" t="s">
        <v>80</v>
      </c>
      <c r="BK593" s="217">
        <f>ROUND(I593*H593,2)</f>
        <v>0</v>
      </c>
      <c r="BL593" s="18" t="s">
        <v>224</v>
      </c>
      <c r="BM593" s="216" t="s">
        <v>900</v>
      </c>
    </row>
    <row r="594" spans="1:47" s="2" customFormat="1" ht="12">
      <c r="A594" s="39"/>
      <c r="B594" s="40"/>
      <c r="C594" s="41"/>
      <c r="D594" s="218" t="s">
        <v>132</v>
      </c>
      <c r="E594" s="41"/>
      <c r="F594" s="219" t="s">
        <v>901</v>
      </c>
      <c r="G594" s="41"/>
      <c r="H594" s="41"/>
      <c r="I594" s="220"/>
      <c r="J594" s="41"/>
      <c r="K594" s="41"/>
      <c r="L594" s="45"/>
      <c r="M594" s="221"/>
      <c r="N594" s="222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132</v>
      </c>
      <c r="AU594" s="18" t="s">
        <v>82</v>
      </c>
    </row>
    <row r="595" spans="1:51" s="13" customFormat="1" ht="12">
      <c r="A595" s="13"/>
      <c r="B595" s="223"/>
      <c r="C595" s="224"/>
      <c r="D595" s="225" t="s">
        <v>134</v>
      </c>
      <c r="E595" s="226" t="s">
        <v>19</v>
      </c>
      <c r="F595" s="227" t="s">
        <v>493</v>
      </c>
      <c r="G595" s="224"/>
      <c r="H595" s="228">
        <v>7.53</v>
      </c>
      <c r="I595" s="229"/>
      <c r="J595" s="224"/>
      <c r="K595" s="224"/>
      <c r="L595" s="230"/>
      <c r="M595" s="231"/>
      <c r="N595" s="232"/>
      <c r="O595" s="232"/>
      <c r="P595" s="232"/>
      <c r="Q595" s="232"/>
      <c r="R595" s="232"/>
      <c r="S595" s="232"/>
      <c r="T595" s="23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4" t="s">
        <v>134</v>
      </c>
      <c r="AU595" s="234" t="s">
        <v>82</v>
      </c>
      <c r="AV595" s="13" t="s">
        <v>82</v>
      </c>
      <c r="AW595" s="13" t="s">
        <v>33</v>
      </c>
      <c r="AX595" s="13" t="s">
        <v>80</v>
      </c>
      <c r="AY595" s="234" t="s">
        <v>123</v>
      </c>
    </row>
    <row r="596" spans="1:65" s="2" customFormat="1" ht="22.2" customHeight="1">
      <c r="A596" s="39"/>
      <c r="B596" s="40"/>
      <c r="C596" s="205" t="s">
        <v>902</v>
      </c>
      <c r="D596" s="205" t="s">
        <v>125</v>
      </c>
      <c r="E596" s="206" t="s">
        <v>903</v>
      </c>
      <c r="F596" s="207" t="s">
        <v>904</v>
      </c>
      <c r="G596" s="208" t="s">
        <v>128</v>
      </c>
      <c r="H596" s="209">
        <v>155.32</v>
      </c>
      <c r="I596" s="210"/>
      <c r="J596" s="211">
        <f>ROUND(I596*H596,2)</f>
        <v>0</v>
      </c>
      <c r="K596" s="207" t="s">
        <v>129</v>
      </c>
      <c r="L596" s="45"/>
      <c r="M596" s="212" t="s">
        <v>19</v>
      </c>
      <c r="N596" s="213" t="s">
        <v>43</v>
      </c>
      <c r="O596" s="85"/>
      <c r="P596" s="214">
        <f>O596*H596</f>
        <v>0</v>
      </c>
      <c r="Q596" s="214">
        <v>0.00083</v>
      </c>
      <c r="R596" s="214">
        <f>Q596*H596</f>
        <v>0.1289156</v>
      </c>
      <c r="S596" s="214">
        <v>0</v>
      </c>
      <c r="T596" s="215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16" t="s">
        <v>224</v>
      </c>
      <c r="AT596" s="216" t="s">
        <v>125</v>
      </c>
      <c r="AU596" s="216" t="s">
        <v>82</v>
      </c>
      <c r="AY596" s="18" t="s">
        <v>123</v>
      </c>
      <c r="BE596" s="217">
        <f>IF(N596="základní",J596,0)</f>
        <v>0</v>
      </c>
      <c r="BF596" s="217">
        <f>IF(N596="snížená",J596,0)</f>
        <v>0</v>
      </c>
      <c r="BG596" s="217">
        <f>IF(N596="zákl. přenesená",J596,0)</f>
        <v>0</v>
      </c>
      <c r="BH596" s="217">
        <f>IF(N596="sníž. přenesená",J596,0)</f>
        <v>0</v>
      </c>
      <c r="BI596" s="217">
        <f>IF(N596="nulová",J596,0)</f>
        <v>0</v>
      </c>
      <c r="BJ596" s="18" t="s">
        <v>80</v>
      </c>
      <c r="BK596" s="217">
        <f>ROUND(I596*H596,2)</f>
        <v>0</v>
      </c>
      <c r="BL596" s="18" t="s">
        <v>224</v>
      </c>
      <c r="BM596" s="216" t="s">
        <v>905</v>
      </c>
    </row>
    <row r="597" spans="1:47" s="2" customFormat="1" ht="12">
      <c r="A597" s="39"/>
      <c r="B597" s="40"/>
      <c r="C597" s="41"/>
      <c r="D597" s="218" t="s">
        <v>132</v>
      </c>
      <c r="E597" s="41"/>
      <c r="F597" s="219" t="s">
        <v>906</v>
      </c>
      <c r="G597" s="41"/>
      <c r="H597" s="41"/>
      <c r="I597" s="220"/>
      <c r="J597" s="41"/>
      <c r="K597" s="41"/>
      <c r="L597" s="45"/>
      <c r="M597" s="221"/>
      <c r="N597" s="222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132</v>
      </c>
      <c r="AU597" s="18" t="s">
        <v>82</v>
      </c>
    </row>
    <row r="598" spans="1:51" s="13" customFormat="1" ht="12">
      <c r="A598" s="13"/>
      <c r="B598" s="223"/>
      <c r="C598" s="224"/>
      <c r="D598" s="225" t="s">
        <v>134</v>
      </c>
      <c r="E598" s="226" t="s">
        <v>19</v>
      </c>
      <c r="F598" s="227" t="s">
        <v>493</v>
      </c>
      <c r="G598" s="224"/>
      <c r="H598" s="228">
        <v>7.53</v>
      </c>
      <c r="I598" s="229"/>
      <c r="J598" s="224"/>
      <c r="K598" s="224"/>
      <c r="L598" s="230"/>
      <c r="M598" s="231"/>
      <c r="N598" s="232"/>
      <c r="O598" s="232"/>
      <c r="P598" s="232"/>
      <c r="Q598" s="232"/>
      <c r="R598" s="232"/>
      <c r="S598" s="232"/>
      <c r="T598" s="23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4" t="s">
        <v>134</v>
      </c>
      <c r="AU598" s="234" t="s">
        <v>82</v>
      </c>
      <c r="AV598" s="13" t="s">
        <v>82</v>
      </c>
      <c r="AW598" s="13" t="s">
        <v>33</v>
      </c>
      <c r="AX598" s="13" t="s">
        <v>72</v>
      </c>
      <c r="AY598" s="234" t="s">
        <v>123</v>
      </c>
    </row>
    <row r="599" spans="1:51" s="13" customFormat="1" ht="12">
      <c r="A599" s="13"/>
      <c r="B599" s="223"/>
      <c r="C599" s="224"/>
      <c r="D599" s="225" t="s">
        <v>134</v>
      </c>
      <c r="E599" s="226" t="s">
        <v>19</v>
      </c>
      <c r="F599" s="227" t="s">
        <v>494</v>
      </c>
      <c r="G599" s="224"/>
      <c r="H599" s="228">
        <v>28.6</v>
      </c>
      <c r="I599" s="229"/>
      <c r="J599" s="224"/>
      <c r="K599" s="224"/>
      <c r="L599" s="230"/>
      <c r="M599" s="231"/>
      <c r="N599" s="232"/>
      <c r="O599" s="232"/>
      <c r="P599" s="232"/>
      <c r="Q599" s="232"/>
      <c r="R599" s="232"/>
      <c r="S599" s="232"/>
      <c r="T599" s="23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4" t="s">
        <v>134</v>
      </c>
      <c r="AU599" s="234" t="s">
        <v>82</v>
      </c>
      <c r="AV599" s="13" t="s">
        <v>82</v>
      </c>
      <c r="AW599" s="13" t="s">
        <v>33</v>
      </c>
      <c r="AX599" s="13" t="s">
        <v>72</v>
      </c>
      <c r="AY599" s="234" t="s">
        <v>123</v>
      </c>
    </row>
    <row r="600" spans="1:51" s="13" customFormat="1" ht="12">
      <c r="A600" s="13"/>
      <c r="B600" s="223"/>
      <c r="C600" s="224"/>
      <c r="D600" s="225" t="s">
        <v>134</v>
      </c>
      <c r="E600" s="226" t="s">
        <v>19</v>
      </c>
      <c r="F600" s="227" t="s">
        <v>495</v>
      </c>
      <c r="G600" s="224"/>
      <c r="H600" s="228">
        <v>36.29</v>
      </c>
      <c r="I600" s="229"/>
      <c r="J600" s="224"/>
      <c r="K600" s="224"/>
      <c r="L600" s="230"/>
      <c r="M600" s="231"/>
      <c r="N600" s="232"/>
      <c r="O600" s="232"/>
      <c r="P600" s="232"/>
      <c r="Q600" s="232"/>
      <c r="R600" s="232"/>
      <c r="S600" s="232"/>
      <c r="T600" s="23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4" t="s">
        <v>134</v>
      </c>
      <c r="AU600" s="234" t="s">
        <v>82</v>
      </c>
      <c r="AV600" s="13" t="s">
        <v>82</v>
      </c>
      <c r="AW600" s="13" t="s">
        <v>33</v>
      </c>
      <c r="AX600" s="13" t="s">
        <v>72</v>
      </c>
      <c r="AY600" s="234" t="s">
        <v>123</v>
      </c>
    </row>
    <row r="601" spans="1:51" s="13" customFormat="1" ht="12">
      <c r="A601" s="13"/>
      <c r="B601" s="223"/>
      <c r="C601" s="224"/>
      <c r="D601" s="225" t="s">
        <v>134</v>
      </c>
      <c r="E601" s="226" t="s">
        <v>19</v>
      </c>
      <c r="F601" s="227" t="s">
        <v>212</v>
      </c>
      <c r="G601" s="224"/>
      <c r="H601" s="228">
        <v>40</v>
      </c>
      <c r="I601" s="229"/>
      <c r="J601" s="224"/>
      <c r="K601" s="224"/>
      <c r="L601" s="230"/>
      <c r="M601" s="231"/>
      <c r="N601" s="232"/>
      <c r="O601" s="232"/>
      <c r="P601" s="232"/>
      <c r="Q601" s="232"/>
      <c r="R601" s="232"/>
      <c r="S601" s="232"/>
      <c r="T601" s="23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4" t="s">
        <v>134</v>
      </c>
      <c r="AU601" s="234" t="s">
        <v>82</v>
      </c>
      <c r="AV601" s="13" t="s">
        <v>82</v>
      </c>
      <c r="AW601" s="13" t="s">
        <v>33</v>
      </c>
      <c r="AX601" s="13" t="s">
        <v>72</v>
      </c>
      <c r="AY601" s="234" t="s">
        <v>123</v>
      </c>
    </row>
    <row r="602" spans="1:51" s="13" customFormat="1" ht="12">
      <c r="A602" s="13"/>
      <c r="B602" s="223"/>
      <c r="C602" s="224"/>
      <c r="D602" s="225" t="s">
        <v>134</v>
      </c>
      <c r="E602" s="226" t="s">
        <v>19</v>
      </c>
      <c r="F602" s="227" t="s">
        <v>496</v>
      </c>
      <c r="G602" s="224"/>
      <c r="H602" s="228">
        <v>42.9</v>
      </c>
      <c r="I602" s="229"/>
      <c r="J602" s="224"/>
      <c r="K602" s="224"/>
      <c r="L602" s="230"/>
      <c r="M602" s="231"/>
      <c r="N602" s="232"/>
      <c r="O602" s="232"/>
      <c r="P602" s="232"/>
      <c r="Q602" s="232"/>
      <c r="R602" s="232"/>
      <c r="S602" s="232"/>
      <c r="T602" s="23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4" t="s">
        <v>134</v>
      </c>
      <c r="AU602" s="234" t="s">
        <v>82</v>
      </c>
      <c r="AV602" s="13" t="s">
        <v>82</v>
      </c>
      <c r="AW602" s="13" t="s">
        <v>33</v>
      </c>
      <c r="AX602" s="13" t="s">
        <v>72</v>
      </c>
      <c r="AY602" s="234" t="s">
        <v>123</v>
      </c>
    </row>
    <row r="603" spans="1:51" s="14" customFormat="1" ht="12">
      <c r="A603" s="14"/>
      <c r="B603" s="235"/>
      <c r="C603" s="236"/>
      <c r="D603" s="225" t="s">
        <v>134</v>
      </c>
      <c r="E603" s="237" t="s">
        <v>19</v>
      </c>
      <c r="F603" s="238" t="s">
        <v>142</v>
      </c>
      <c r="G603" s="236"/>
      <c r="H603" s="239">
        <v>155.32</v>
      </c>
      <c r="I603" s="240"/>
      <c r="J603" s="236"/>
      <c r="K603" s="236"/>
      <c r="L603" s="241"/>
      <c r="M603" s="266"/>
      <c r="N603" s="267"/>
      <c r="O603" s="267"/>
      <c r="P603" s="267"/>
      <c r="Q603" s="267"/>
      <c r="R603" s="267"/>
      <c r="S603" s="267"/>
      <c r="T603" s="26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134</v>
      </c>
      <c r="AU603" s="245" t="s">
        <v>82</v>
      </c>
      <c r="AV603" s="14" t="s">
        <v>130</v>
      </c>
      <c r="AW603" s="14" t="s">
        <v>33</v>
      </c>
      <c r="AX603" s="14" t="s">
        <v>80</v>
      </c>
      <c r="AY603" s="245" t="s">
        <v>123</v>
      </c>
    </row>
    <row r="604" spans="1:31" s="2" customFormat="1" ht="6.95" customHeight="1">
      <c r="A604" s="39"/>
      <c r="B604" s="60"/>
      <c r="C604" s="61"/>
      <c r="D604" s="61"/>
      <c r="E604" s="61"/>
      <c r="F604" s="61"/>
      <c r="G604" s="61"/>
      <c r="H604" s="61"/>
      <c r="I604" s="61"/>
      <c r="J604" s="61"/>
      <c r="K604" s="61"/>
      <c r="L604" s="45"/>
      <c r="M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</row>
  </sheetData>
  <sheetProtection password="CC35" sheet="1" objects="1" scenarios="1" formatColumns="0" formatRows="0" autoFilter="0"/>
  <autoFilter ref="C90:K603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2/113106121"/>
    <hyperlink ref="F98" r:id="rId2" display="https://podminky.urs.cz/item/CS_URS_2022_02/113107143"/>
    <hyperlink ref="F103" r:id="rId3" display="https://podminky.urs.cz/item/CS_URS_2022_02/122251101"/>
    <hyperlink ref="F106" r:id="rId4" display="https://podminky.urs.cz/item/CS_URS_2022_02/162751117"/>
    <hyperlink ref="F108" r:id="rId5" display="https://podminky.urs.cz/item/CS_URS_2022_02/162751119"/>
    <hyperlink ref="F111" r:id="rId6" display="https://podminky.urs.cz/item/CS_URS_2022_02/167151101"/>
    <hyperlink ref="F113" r:id="rId7" display="https://podminky.urs.cz/item/CS_URS_2022_02/171201221"/>
    <hyperlink ref="F116" r:id="rId8" display="https://podminky.urs.cz/item/CS_URS_2022_02/171251201"/>
    <hyperlink ref="F118" r:id="rId9" display="https://podminky.urs.cz/item/CS_URS_2022_02/174151101"/>
    <hyperlink ref="F122" r:id="rId10" display="https://podminky.urs.cz/item/CS_URS_2022_02/572340111"/>
    <hyperlink ref="F128" r:id="rId11" display="https://podminky.urs.cz/item/CS_URS_2022_02/599141111"/>
    <hyperlink ref="F134" r:id="rId12" display="https://podminky.urs.cz/item/CS_URS_2022_02/621131321"/>
    <hyperlink ref="F137" r:id="rId13" display="https://podminky.urs.cz/item/CS_URS_2022_02/621321111"/>
    <hyperlink ref="F140" r:id="rId14" display="https://podminky.urs.cz/item/CS_URS_2022_02/621321131"/>
    <hyperlink ref="F143" r:id="rId15" display="https://podminky.urs.cz/item/CS_URS_2022_02/621321191"/>
    <hyperlink ref="F146" r:id="rId16" display="https://podminky.urs.cz/item/CS_URS_2022_02/622131321"/>
    <hyperlink ref="F156" r:id="rId17" display="https://podminky.urs.cz/item/CS_URS_2022_02/622142001"/>
    <hyperlink ref="F163" r:id="rId18" display="https://podminky.urs.cz/item/CS_URS_2022_02/622151001"/>
    <hyperlink ref="F174" r:id="rId19" display="https://podminky.urs.cz/item/CS_URS_2022_02/622151021"/>
    <hyperlink ref="F181" r:id="rId20" display="https://podminky.urs.cz/item/CS_URS_2022_02/622211001"/>
    <hyperlink ref="F192" r:id="rId21" display="https://podminky.urs.cz/item/CS_URS_2022_02/622211011"/>
    <hyperlink ref="F203" r:id="rId22" display="https://podminky.urs.cz/item/CS_URS_2022_02/622211021"/>
    <hyperlink ref="F209" r:id="rId23" display="https://podminky.urs.cz/item/CS_URS_2022_02/622211031"/>
    <hyperlink ref="F222" r:id="rId24" display="https://podminky.urs.cz/item/CS_URS_2022_02/622221001"/>
    <hyperlink ref="F227" r:id="rId25" display="https://podminky.urs.cz/item/CS_URS_2022_02/622221031"/>
    <hyperlink ref="F235" r:id="rId26" display="https://podminky.urs.cz/item/CS_URS_2022_02/622221101"/>
    <hyperlink ref="F240" r:id="rId27" display="https://podminky.urs.cz/item/CS_URS_2022_02/622221111"/>
    <hyperlink ref="F248" r:id="rId28" display="https://podminky.urs.cz/item/CS_URS_2022_02/622221131"/>
    <hyperlink ref="F259" r:id="rId29" display="https://podminky.urs.cz/item/CS_URS_2022_02/622231111"/>
    <hyperlink ref="F267" r:id="rId30" display="https://podminky.urs.cz/item/CS_URS_2022_02/622251211"/>
    <hyperlink ref="F270" r:id="rId31" display="https://podminky.urs.cz/item/CS_URS_2022_02/622252001"/>
    <hyperlink ref="F284" r:id="rId32" display="https://podminky.urs.cz/item/CS_URS_2022_02/622252002"/>
    <hyperlink ref="F307" r:id="rId33" display="https://podminky.urs.cz/item/CS_URS_2022_02/622321111"/>
    <hyperlink ref="F314" r:id="rId34" display="https://podminky.urs.cz/item/CS_URS_2022_02/622321131"/>
    <hyperlink ref="F321" r:id="rId35" display="https://podminky.urs.cz/item/CS_URS_2022_02/622321191"/>
    <hyperlink ref="F329" r:id="rId36" display="https://podminky.urs.cz/item/CS_URS_2022_02/622511112"/>
    <hyperlink ref="F336" r:id="rId37" display="https://podminky.urs.cz/item/CS_URS_2022_02/622531022"/>
    <hyperlink ref="F360" r:id="rId38" display="https://podminky.urs.cz/item/CS_URS_2022_02/625681012"/>
    <hyperlink ref="F363" r:id="rId39" display="https://podminky.urs.cz/item/CS_URS_2022_02/629991011"/>
    <hyperlink ref="F371" r:id="rId40" display="https://podminky.urs.cz/item/CS_URS_2022_02/629995101"/>
    <hyperlink ref="F381" r:id="rId41" display="https://podminky.urs.cz/item/CS_URS_2022_02/629995201"/>
    <hyperlink ref="F386" r:id="rId42" display="https://podminky.urs.cz/item/CS_URS_2022_02/637211121"/>
    <hyperlink ref="F390" r:id="rId43" display="https://podminky.urs.cz/item/CS_URS_2022_02/919735113"/>
    <hyperlink ref="F395" r:id="rId44" display="https://podminky.urs.cz/item/CS_URS_2022_02/941111122"/>
    <hyperlink ref="F403" r:id="rId45" display="https://podminky.urs.cz/item/CS_URS_2022_02/941111222"/>
    <hyperlink ref="F410" r:id="rId46" display="https://podminky.urs.cz/item/CS_URS_2022_02/941111822"/>
    <hyperlink ref="F412" r:id="rId47" display="https://podminky.urs.cz/item/CS_URS_2022_02/944511111"/>
    <hyperlink ref="F414" r:id="rId48" display="https://podminky.urs.cz/item/CS_URS_2022_02/944511211"/>
    <hyperlink ref="F417" r:id="rId49" display="https://podminky.urs.cz/item/CS_URS_2022_02/944511811"/>
    <hyperlink ref="F419" r:id="rId50" display="https://podminky.urs.cz/item/CS_URS_2022_02/944711112"/>
    <hyperlink ref="F425" r:id="rId51" display="https://podminky.urs.cz/item/CS_URS_2022_02/944711212"/>
    <hyperlink ref="F428" r:id="rId52" display="https://podminky.urs.cz/item/CS_URS_2022_02/944711812"/>
    <hyperlink ref="F436" r:id="rId53" display="https://podminky.urs.cz/item/CS_URS_2022_02/949101111"/>
    <hyperlink ref="F439" r:id="rId54" display="https://podminky.urs.cz/item/CS_URS_2022_02/966032921"/>
    <hyperlink ref="F447" r:id="rId55" display="https://podminky.urs.cz/item/CS_URS_2022_02/978019391"/>
    <hyperlink ref="F457" r:id="rId56" display="https://podminky.urs.cz/item/CS_URS_2022_02/978059641"/>
    <hyperlink ref="F462" r:id="rId57" display="https://podminky.urs.cz/item/CS_URS_2022_02/985311112"/>
    <hyperlink ref="F472" r:id="rId58" display="https://podminky.urs.cz/item/CS_URS_2022_02/997013116"/>
    <hyperlink ref="F474" r:id="rId59" display="https://podminky.urs.cz/item/CS_URS_2022_02/997013501"/>
    <hyperlink ref="F476" r:id="rId60" display="https://podminky.urs.cz/item/CS_URS_2022_02/997013509"/>
    <hyperlink ref="F479" r:id="rId61" display="https://podminky.urs.cz/item/CS_URS_2022_02/997013631"/>
    <hyperlink ref="F482" r:id="rId62" display="https://podminky.urs.cz/item/CS_URS_2022_02/998011003"/>
    <hyperlink ref="F486" r:id="rId63" display="https://podminky.urs.cz/item/CS_URS_2022_02/721242115"/>
    <hyperlink ref="F489" r:id="rId64" display="https://podminky.urs.cz/item/CS_URS_2022_02/721242803"/>
    <hyperlink ref="F493" r:id="rId65" display="https://podminky.urs.cz/item/CS_URS_2022_02/998721103"/>
    <hyperlink ref="F496" r:id="rId66" display="https://podminky.urs.cz/item/CS_URS_2022_02/764002801"/>
    <hyperlink ref="F499" r:id="rId67" display="https://podminky.urs.cz/item/CS_URS_2022_02/764002841"/>
    <hyperlink ref="F504" r:id="rId68" display="https://podminky.urs.cz/item/CS_URS_2022_02/764002851"/>
    <hyperlink ref="F512" r:id="rId69" display="https://podminky.urs.cz/item/CS_URS_2022_02/764002861"/>
    <hyperlink ref="F517" r:id="rId70" display="https://podminky.urs.cz/item/CS_URS_2022_02/764002871"/>
    <hyperlink ref="F520" r:id="rId71" display="https://podminky.urs.cz/item/CS_URS_2022_02/764004861"/>
    <hyperlink ref="F527" r:id="rId72" display="https://podminky.urs.cz/item/CS_URS_2022_02/764242406"/>
    <hyperlink ref="F530" r:id="rId73" display="https://podminky.urs.cz/item/CS_URS_2022_02/764244407"/>
    <hyperlink ref="F533" r:id="rId74" display="https://podminky.urs.cz/item/CS_URS_2022_02/764244409"/>
    <hyperlink ref="F538" r:id="rId75" display="https://podminky.urs.cz/item/CS_URS_2022_02/764246406"/>
    <hyperlink ref="F546" r:id="rId76" display="https://podminky.urs.cz/item/CS_URS_2022_02/764248407"/>
    <hyperlink ref="F551" r:id="rId77" display="https://podminky.urs.cz/item/CS_URS_2022_02/764341416"/>
    <hyperlink ref="F554" r:id="rId78" display="https://podminky.urs.cz/item/CS_URS_2022_02/764548423"/>
    <hyperlink ref="F561" r:id="rId79" display="https://podminky.urs.cz/item/CS_URS_2022_02/998764103"/>
    <hyperlink ref="F564" r:id="rId80" display="https://podminky.urs.cz/item/CS_URS_2022_02/781734112"/>
    <hyperlink ref="F572" r:id="rId81" display="https://podminky.urs.cz/item/CS_URS_2022_02/998781103"/>
    <hyperlink ref="F575" r:id="rId82" display="https://podminky.urs.cz/item/CS_URS_2022_02/783301311"/>
    <hyperlink ref="F581" r:id="rId83" display="https://podminky.urs.cz/item/CS_URS_2022_02/783314201"/>
    <hyperlink ref="F583" r:id="rId84" display="https://podminky.urs.cz/item/CS_URS_2022_02/783317101"/>
    <hyperlink ref="F586" r:id="rId85" display="https://podminky.urs.cz/item/CS_URS_2022_02/783823165"/>
    <hyperlink ref="F594" r:id="rId86" display="https://podminky.urs.cz/item/CS_URS_2022_02/783826625"/>
    <hyperlink ref="F597" r:id="rId87" display="https://podminky.urs.cz/item/CS_URS_2022_02/78382744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ZŠ a ZUŠ Karlovy Vary, Šmeralova ul. -Zateplení budov č.e.40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907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ROUND((SUM(BE81:BE107)),2)</f>
        <v>0</v>
      </c>
      <c r="G33" s="39"/>
      <c r="H33" s="39"/>
      <c r="I33" s="149">
        <v>0.21</v>
      </c>
      <c r="J33" s="148">
        <f>ROUND(((SUM(BE81:BE107))*I33),2)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ROUND((SUM(BF81:BF107)),2)</f>
        <v>0</v>
      </c>
      <c r="G34" s="39"/>
      <c r="H34" s="39"/>
      <c r="I34" s="149">
        <v>0.15</v>
      </c>
      <c r="J34" s="148">
        <f>ROUND(((SUM(BF81:BF107))*I34),2)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ROUND((SUM(BG81:BG107)),2)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ROUND((SUM(BH81:BH107)),2)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ROUND((SUM(BI81:BI107)),2)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ZŠ a ZUŠ Karlovy Vary, Šmeralova ul. -Zateplení budov č.e.40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02 - Hromosvod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>Statutární město K.Vary</v>
      </c>
      <c r="G54" s="41"/>
      <c r="H54" s="41"/>
      <c r="I54" s="33" t="s">
        <v>31</v>
      </c>
      <c r="J54" s="37" t="str">
        <f>E21</f>
        <v>KV-ENGINEERING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908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909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108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4" customHeight="1">
      <c r="A71" s="39"/>
      <c r="B71" s="40"/>
      <c r="C71" s="41"/>
      <c r="D71" s="41"/>
      <c r="E71" s="161" t="str">
        <f>E7</f>
        <v>ZŠ a ZUŠ Karlovy Vary, Šmeralova ul. -Zateplení budov č.e.40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90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5.6" customHeight="1">
      <c r="A73" s="39"/>
      <c r="B73" s="40"/>
      <c r="C73" s="41"/>
      <c r="D73" s="41"/>
      <c r="E73" s="70" t="str">
        <f>E9</f>
        <v>02 - Hromosvod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1. 8. 2022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6.4" customHeight="1">
      <c r="A77" s="39"/>
      <c r="B77" s="40"/>
      <c r="C77" s="33" t="s">
        <v>25</v>
      </c>
      <c r="D77" s="41"/>
      <c r="E77" s="41"/>
      <c r="F77" s="28" t="str">
        <f>E15</f>
        <v>Statutární město K.Vary</v>
      </c>
      <c r="G77" s="41"/>
      <c r="H77" s="41"/>
      <c r="I77" s="33" t="s">
        <v>31</v>
      </c>
      <c r="J77" s="37" t="str">
        <f>E21</f>
        <v>KV-ENGINEERING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6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>Šimková Dita, K.Vary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109</v>
      </c>
      <c r="D80" s="181" t="s">
        <v>57</v>
      </c>
      <c r="E80" s="181" t="s">
        <v>53</v>
      </c>
      <c r="F80" s="181" t="s">
        <v>54</v>
      </c>
      <c r="G80" s="181" t="s">
        <v>110</v>
      </c>
      <c r="H80" s="181" t="s">
        <v>111</v>
      </c>
      <c r="I80" s="181" t="s">
        <v>112</v>
      </c>
      <c r="J80" s="181" t="s">
        <v>94</v>
      </c>
      <c r="K80" s="182" t="s">
        <v>113</v>
      </c>
      <c r="L80" s="183"/>
      <c r="M80" s="93" t="s">
        <v>19</v>
      </c>
      <c r="N80" s="94" t="s">
        <v>42</v>
      </c>
      <c r="O80" s="94" t="s">
        <v>114</v>
      </c>
      <c r="P80" s="94" t="s">
        <v>115</v>
      </c>
      <c r="Q80" s="94" t="s">
        <v>116</v>
      </c>
      <c r="R80" s="94" t="s">
        <v>117</v>
      </c>
      <c r="S80" s="94" t="s">
        <v>118</v>
      </c>
      <c r="T80" s="95" t="s">
        <v>119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120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0.03324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71</v>
      </c>
      <c r="AU81" s="18" t="s">
        <v>95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71</v>
      </c>
      <c r="E82" s="192" t="s">
        <v>727</v>
      </c>
      <c r="F82" s="192" t="s">
        <v>910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0.03324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82</v>
      </c>
      <c r="AT82" s="201" t="s">
        <v>71</v>
      </c>
      <c r="AU82" s="201" t="s">
        <v>72</v>
      </c>
      <c r="AY82" s="200" t="s">
        <v>123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71</v>
      </c>
      <c r="E83" s="203" t="s">
        <v>911</v>
      </c>
      <c r="F83" s="203" t="s">
        <v>912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SUM(P84:P107)</f>
        <v>0</v>
      </c>
      <c r="Q83" s="197"/>
      <c r="R83" s="198">
        <f>SUM(R84:R107)</f>
        <v>0.03324</v>
      </c>
      <c r="S83" s="197"/>
      <c r="T83" s="199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82</v>
      </c>
      <c r="AT83" s="201" t="s">
        <v>71</v>
      </c>
      <c r="AU83" s="201" t="s">
        <v>80</v>
      </c>
      <c r="AY83" s="200" t="s">
        <v>123</v>
      </c>
      <c r="BK83" s="202">
        <f>SUM(BK84:BK107)</f>
        <v>0</v>
      </c>
    </row>
    <row r="84" spans="1:65" s="2" customFormat="1" ht="14.4" customHeight="1">
      <c r="A84" s="39"/>
      <c r="B84" s="40"/>
      <c r="C84" s="205" t="s">
        <v>80</v>
      </c>
      <c r="D84" s="205" t="s">
        <v>125</v>
      </c>
      <c r="E84" s="206" t="s">
        <v>913</v>
      </c>
      <c r="F84" s="207" t="s">
        <v>914</v>
      </c>
      <c r="G84" s="208" t="s">
        <v>195</v>
      </c>
      <c r="H84" s="209">
        <v>65</v>
      </c>
      <c r="I84" s="210"/>
      <c r="J84" s="211">
        <f>ROUND(I84*H84,2)</f>
        <v>0</v>
      </c>
      <c r="K84" s="207" t="s">
        <v>129</v>
      </c>
      <c r="L84" s="45"/>
      <c r="M84" s="212" t="s">
        <v>19</v>
      </c>
      <c r="N84" s="213" t="s">
        <v>43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224</v>
      </c>
      <c r="AT84" s="216" t="s">
        <v>125</v>
      </c>
      <c r="AU84" s="216" t="s">
        <v>82</v>
      </c>
      <c r="AY84" s="18" t="s">
        <v>123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80</v>
      </c>
      <c r="BK84" s="217">
        <f>ROUND(I84*H84,2)</f>
        <v>0</v>
      </c>
      <c r="BL84" s="18" t="s">
        <v>224</v>
      </c>
      <c r="BM84" s="216" t="s">
        <v>915</v>
      </c>
    </row>
    <row r="85" spans="1:47" s="2" customFormat="1" ht="12">
      <c r="A85" s="39"/>
      <c r="B85" s="40"/>
      <c r="C85" s="41"/>
      <c r="D85" s="218" t="s">
        <v>132</v>
      </c>
      <c r="E85" s="41"/>
      <c r="F85" s="219" t="s">
        <v>916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132</v>
      </c>
      <c r="AU85" s="18" t="s">
        <v>82</v>
      </c>
    </row>
    <row r="86" spans="1:65" s="2" customFormat="1" ht="14.4" customHeight="1">
      <c r="A86" s="39"/>
      <c r="B86" s="40"/>
      <c r="C86" s="256" t="s">
        <v>82</v>
      </c>
      <c r="D86" s="256" t="s">
        <v>275</v>
      </c>
      <c r="E86" s="257" t="s">
        <v>917</v>
      </c>
      <c r="F86" s="258" t="s">
        <v>918</v>
      </c>
      <c r="G86" s="259" t="s">
        <v>919</v>
      </c>
      <c r="H86" s="260">
        <v>9</v>
      </c>
      <c r="I86" s="261"/>
      <c r="J86" s="262">
        <f>ROUND(I86*H86,2)</f>
        <v>0</v>
      </c>
      <c r="K86" s="258" t="s">
        <v>129</v>
      </c>
      <c r="L86" s="263"/>
      <c r="M86" s="264" t="s">
        <v>19</v>
      </c>
      <c r="N86" s="265" t="s">
        <v>43</v>
      </c>
      <c r="O86" s="85"/>
      <c r="P86" s="214">
        <f>O86*H86</f>
        <v>0</v>
      </c>
      <c r="Q86" s="214">
        <v>0.001</v>
      </c>
      <c r="R86" s="214">
        <f>Q86*H86</f>
        <v>0.009000000000000001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340</v>
      </c>
      <c r="AT86" s="216" t="s">
        <v>275</v>
      </c>
      <c r="AU86" s="216" t="s">
        <v>82</v>
      </c>
      <c r="AY86" s="18" t="s">
        <v>123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224</v>
      </c>
      <c r="BM86" s="216" t="s">
        <v>920</v>
      </c>
    </row>
    <row r="87" spans="1:65" s="2" customFormat="1" ht="14.4" customHeight="1">
      <c r="A87" s="39"/>
      <c r="B87" s="40"/>
      <c r="C87" s="205" t="s">
        <v>143</v>
      </c>
      <c r="D87" s="205" t="s">
        <v>125</v>
      </c>
      <c r="E87" s="206" t="s">
        <v>921</v>
      </c>
      <c r="F87" s="207" t="s">
        <v>922</v>
      </c>
      <c r="G87" s="208" t="s">
        <v>734</v>
      </c>
      <c r="H87" s="209">
        <v>22</v>
      </c>
      <c r="I87" s="210"/>
      <c r="J87" s="211">
        <f>ROUND(I87*H87,2)</f>
        <v>0</v>
      </c>
      <c r="K87" s="207" t="s">
        <v>129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224</v>
      </c>
      <c r="AT87" s="216" t="s">
        <v>125</v>
      </c>
      <c r="AU87" s="216" t="s">
        <v>82</v>
      </c>
      <c r="AY87" s="18" t="s">
        <v>123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224</v>
      </c>
      <c r="BM87" s="216" t="s">
        <v>923</v>
      </c>
    </row>
    <row r="88" spans="1:47" s="2" customFormat="1" ht="12">
      <c r="A88" s="39"/>
      <c r="B88" s="40"/>
      <c r="C88" s="41"/>
      <c r="D88" s="218" t="s">
        <v>132</v>
      </c>
      <c r="E88" s="41"/>
      <c r="F88" s="219" t="s">
        <v>924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132</v>
      </c>
      <c r="AU88" s="18" t="s">
        <v>82</v>
      </c>
    </row>
    <row r="89" spans="1:65" s="2" customFormat="1" ht="14.4" customHeight="1">
      <c r="A89" s="39"/>
      <c r="B89" s="40"/>
      <c r="C89" s="256" t="s">
        <v>130</v>
      </c>
      <c r="D89" s="256" t="s">
        <v>275</v>
      </c>
      <c r="E89" s="257" t="s">
        <v>925</v>
      </c>
      <c r="F89" s="258" t="s">
        <v>926</v>
      </c>
      <c r="G89" s="259" t="s">
        <v>734</v>
      </c>
      <c r="H89" s="260">
        <v>12</v>
      </c>
      <c r="I89" s="261"/>
      <c r="J89" s="262">
        <f>ROUND(I89*H89,2)</f>
        <v>0</v>
      </c>
      <c r="K89" s="258" t="s">
        <v>129</v>
      </c>
      <c r="L89" s="263"/>
      <c r="M89" s="264" t="s">
        <v>19</v>
      </c>
      <c r="N89" s="265" t="s">
        <v>43</v>
      </c>
      <c r="O89" s="85"/>
      <c r="P89" s="214">
        <f>O89*H89</f>
        <v>0</v>
      </c>
      <c r="Q89" s="214">
        <v>7E-05</v>
      </c>
      <c r="R89" s="214">
        <f>Q89*H89</f>
        <v>0.0008399999999999999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340</v>
      </c>
      <c r="AT89" s="216" t="s">
        <v>275</v>
      </c>
      <c r="AU89" s="216" t="s">
        <v>82</v>
      </c>
      <c r="AY89" s="18" t="s">
        <v>123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224</v>
      </c>
      <c r="BM89" s="216" t="s">
        <v>927</v>
      </c>
    </row>
    <row r="90" spans="1:65" s="2" customFormat="1" ht="14.4" customHeight="1">
      <c r="A90" s="39"/>
      <c r="B90" s="40"/>
      <c r="C90" s="256" t="s">
        <v>154</v>
      </c>
      <c r="D90" s="256" t="s">
        <v>275</v>
      </c>
      <c r="E90" s="257" t="s">
        <v>928</v>
      </c>
      <c r="F90" s="258" t="s">
        <v>929</v>
      </c>
      <c r="G90" s="259" t="s">
        <v>734</v>
      </c>
      <c r="H90" s="260">
        <v>4</v>
      </c>
      <c r="I90" s="261"/>
      <c r="J90" s="262">
        <f>ROUND(I90*H90,2)</f>
        <v>0</v>
      </c>
      <c r="K90" s="258" t="s">
        <v>129</v>
      </c>
      <c r="L90" s="263"/>
      <c r="M90" s="264" t="s">
        <v>19</v>
      </c>
      <c r="N90" s="265" t="s">
        <v>43</v>
      </c>
      <c r="O90" s="85"/>
      <c r="P90" s="214">
        <f>O90*H90</f>
        <v>0</v>
      </c>
      <c r="Q90" s="214">
        <v>0.0001</v>
      </c>
      <c r="R90" s="214">
        <f>Q90*H90</f>
        <v>0.0004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340</v>
      </c>
      <c r="AT90" s="216" t="s">
        <v>275</v>
      </c>
      <c r="AU90" s="216" t="s">
        <v>82</v>
      </c>
      <c r="AY90" s="18" t="s">
        <v>123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224</v>
      </c>
      <c r="BM90" s="216" t="s">
        <v>930</v>
      </c>
    </row>
    <row r="91" spans="1:65" s="2" customFormat="1" ht="14.4" customHeight="1">
      <c r="A91" s="39"/>
      <c r="B91" s="40"/>
      <c r="C91" s="256" t="s">
        <v>160</v>
      </c>
      <c r="D91" s="256" t="s">
        <v>275</v>
      </c>
      <c r="E91" s="257" t="s">
        <v>931</v>
      </c>
      <c r="F91" s="258" t="s">
        <v>932</v>
      </c>
      <c r="G91" s="259" t="s">
        <v>734</v>
      </c>
      <c r="H91" s="260">
        <v>4</v>
      </c>
      <c r="I91" s="261"/>
      <c r="J91" s="262">
        <f>ROUND(I91*H91,2)</f>
        <v>0</v>
      </c>
      <c r="K91" s="258" t="s">
        <v>129</v>
      </c>
      <c r="L91" s="263"/>
      <c r="M91" s="264" t="s">
        <v>19</v>
      </c>
      <c r="N91" s="265" t="s">
        <v>43</v>
      </c>
      <c r="O91" s="85"/>
      <c r="P91" s="214">
        <f>O91*H91</f>
        <v>0</v>
      </c>
      <c r="Q91" s="214">
        <v>0.0001</v>
      </c>
      <c r="R91" s="214">
        <f>Q91*H91</f>
        <v>0.0004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340</v>
      </c>
      <c r="AT91" s="216" t="s">
        <v>275</v>
      </c>
      <c r="AU91" s="216" t="s">
        <v>82</v>
      </c>
      <c r="AY91" s="18" t="s">
        <v>123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224</v>
      </c>
      <c r="BM91" s="216" t="s">
        <v>933</v>
      </c>
    </row>
    <row r="92" spans="1:65" s="2" customFormat="1" ht="14.4" customHeight="1">
      <c r="A92" s="39"/>
      <c r="B92" s="40"/>
      <c r="C92" s="256" t="s">
        <v>165</v>
      </c>
      <c r="D92" s="256" t="s">
        <v>275</v>
      </c>
      <c r="E92" s="257" t="s">
        <v>934</v>
      </c>
      <c r="F92" s="258" t="s">
        <v>935</v>
      </c>
      <c r="G92" s="259" t="s">
        <v>734</v>
      </c>
      <c r="H92" s="260">
        <v>2</v>
      </c>
      <c r="I92" s="261"/>
      <c r="J92" s="262">
        <f>ROUND(I92*H92,2)</f>
        <v>0</v>
      </c>
      <c r="K92" s="258" t="s">
        <v>19</v>
      </c>
      <c r="L92" s="263"/>
      <c r="M92" s="264" t="s">
        <v>19</v>
      </c>
      <c r="N92" s="265" t="s">
        <v>43</v>
      </c>
      <c r="O92" s="85"/>
      <c r="P92" s="214">
        <f>O92*H92</f>
        <v>0</v>
      </c>
      <c r="Q92" s="214">
        <v>0.00011</v>
      </c>
      <c r="R92" s="214">
        <f>Q92*H92</f>
        <v>0.00022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340</v>
      </c>
      <c r="AT92" s="216" t="s">
        <v>275</v>
      </c>
      <c r="AU92" s="216" t="s">
        <v>82</v>
      </c>
      <c r="AY92" s="18" t="s">
        <v>123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224</v>
      </c>
      <c r="BM92" s="216" t="s">
        <v>936</v>
      </c>
    </row>
    <row r="93" spans="1:65" s="2" customFormat="1" ht="14.4" customHeight="1">
      <c r="A93" s="39"/>
      <c r="B93" s="40"/>
      <c r="C93" s="205" t="s">
        <v>172</v>
      </c>
      <c r="D93" s="205" t="s">
        <v>125</v>
      </c>
      <c r="E93" s="206" t="s">
        <v>937</v>
      </c>
      <c r="F93" s="207" t="s">
        <v>938</v>
      </c>
      <c r="G93" s="208" t="s">
        <v>734</v>
      </c>
      <c r="H93" s="209">
        <v>4</v>
      </c>
      <c r="I93" s="210"/>
      <c r="J93" s="211">
        <f>ROUND(I93*H93,2)</f>
        <v>0</v>
      </c>
      <c r="K93" s="207" t="s">
        <v>129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224</v>
      </c>
      <c r="AT93" s="216" t="s">
        <v>125</v>
      </c>
      <c r="AU93" s="216" t="s">
        <v>82</v>
      </c>
      <c r="AY93" s="18" t="s">
        <v>123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224</v>
      </c>
      <c r="BM93" s="216" t="s">
        <v>939</v>
      </c>
    </row>
    <row r="94" spans="1:47" s="2" customFormat="1" ht="12">
      <c r="A94" s="39"/>
      <c r="B94" s="40"/>
      <c r="C94" s="41"/>
      <c r="D94" s="218" t="s">
        <v>132</v>
      </c>
      <c r="E94" s="41"/>
      <c r="F94" s="219" t="s">
        <v>940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132</v>
      </c>
      <c r="AU94" s="18" t="s">
        <v>82</v>
      </c>
    </row>
    <row r="95" spans="1:65" s="2" customFormat="1" ht="14.4" customHeight="1">
      <c r="A95" s="39"/>
      <c r="B95" s="40"/>
      <c r="C95" s="256" t="s">
        <v>177</v>
      </c>
      <c r="D95" s="256" t="s">
        <v>275</v>
      </c>
      <c r="E95" s="257" t="s">
        <v>941</v>
      </c>
      <c r="F95" s="258" t="s">
        <v>942</v>
      </c>
      <c r="G95" s="259" t="s">
        <v>734</v>
      </c>
      <c r="H95" s="260">
        <v>4</v>
      </c>
      <c r="I95" s="261"/>
      <c r="J95" s="262">
        <f>ROUND(I95*H95,2)</f>
        <v>0</v>
      </c>
      <c r="K95" s="258" t="s">
        <v>129</v>
      </c>
      <c r="L95" s="263"/>
      <c r="M95" s="264" t="s">
        <v>19</v>
      </c>
      <c r="N95" s="265" t="s">
        <v>43</v>
      </c>
      <c r="O95" s="85"/>
      <c r="P95" s="214">
        <f>O95*H95</f>
        <v>0</v>
      </c>
      <c r="Q95" s="214">
        <v>0.0042</v>
      </c>
      <c r="R95" s="214">
        <f>Q95*H95</f>
        <v>0.0168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340</v>
      </c>
      <c r="AT95" s="216" t="s">
        <v>275</v>
      </c>
      <c r="AU95" s="216" t="s">
        <v>82</v>
      </c>
      <c r="AY95" s="18" t="s">
        <v>123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224</v>
      </c>
      <c r="BM95" s="216" t="s">
        <v>943</v>
      </c>
    </row>
    <row r="96" spans="1:65" s="2" customFormat="1" ht="14.4" customHeight="1">
      <c r="A96" s="39"/>
      <c r="B96" s="40"/>
      <c r="C96" s="256" t="s">
        <v>184</v>
      </c>
      <c r="D96" s="256" t="s">
        <v>275</v>
      </c>
      <c r="E96" s="257" t="s">
        <v>944</v>
      </c>
      <c r="F96" s="258" t="s">
        <v>945</v>
      </c>
      <c r="G96" s="259" t="s">
        <v>734</v>
      </c>
      <c r="H96" s="260">
        <v>25</v>
      </c>
      <c r="I96" s="261"/>
      <c r="J96" s="262">
        <f>ROUND(I96*H96,2)</f>
        <v>0</v>
      </c>
      <c r="K96" s="258" t="s">
        <v>19</v>
      </c>
      <c r="L96" s="263"/>
      <c r="M96" s="264" t="s">
        <v>19</v>
      </c>
      <c r="N96" s="265" t="s">
        <v>43</v>
      </c>
      <c r="O96" s="85"/>
      <c r="P96" s="214">
        <f>O96*H96</f>
        <v>0</v>
      </c>
      <c r="Q96" s="214">
        <v>0.00014</v>
      </c>
      <c r="R96" s="214">
        <f>Q96*H96</f>
        <v>0.0034999999999999996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340</v>
      </c>
      <c r="AT96" s="216" t="s">
        <v>275</v>
      </c>
      <c r="AU96" s="216" t="s">
        <v>82</v>
      </c>
      <c r="AY96" s="18" t="s">
        <v>123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224</v>
      </c>
      <c r="BM96" s="216" t="s">
        <v>946</v>
      </c>
    </row>
    <row r="97" spans="1:65" s="2" customFormat="1" ht="14.4" customHeight="1">
      <c r="A97" s="39"/>
      <c r="B97" s="40"/>
      <c r="C97" s="256" t="s">
        <v>192</v>
      </c>
      <c r="D97" s="256" t="s">
        <v>275</v>
      </c>
      <c r="E97" s="257" t="s">
        <v>947</v>
      </c>
      <c r="F97" s="258" t="s">
        <v>948</v>
      </c>
      <c r="G97" s="259" t="s">
        <v>734</v>
      </c>
      <c r="H97" s="260">
        <v>8</v>
      </c>
      <c r="I97" s="261"/>
      <c r="J97" s="262">
        <f>ROUND(I97*H97,2)</f>
        <v>0</v>
      </c>
      <c r="K97" s="258" t="s">
        <v>19</v>
      </c>
      <c r="L97" s="263"/>
      <c r="M97" s="264" t="s">
        <v>19</v>
      </c>
      <c r="N97" s="265" t="s">
        <v>43</v>
      </c>
      <c r="O97" s="85"/>
      <c r="P97" s="214">
        <f>O97*H97</f>
        <v>0</v>
      </c>
      <c r="Q97" s="214">
        <v>0.00026</v>
      </c>
      <c r="R97" s="214">
        <f>Q97*H97</f>
        <v>0.00208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340</v>
      </c>
      <c r="AT97" s="216" t="s">
        <v>275</v>
      </c>
      <c r="AU97" s="216" t="s">
        <v>82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224</v>
      </c>
      <c r="BM97" s="216" t="s">
        <v>949</v>
      </c>
    </row>
    <row r="98" spans="1:65" s="2" customFormat="1" ht="22.2" customHeight="1">
      <c r="A98" s="39"/>
      <c r="B98" s="40"/>
      <c r="C98" s="205" t="s">
        <v>201</v>
      </c>
      <c r="D98" s="205" t="s">
        <v>125</v>
      </c>
      <c r="E98" s="206" t="s">
        <v>950</v>
      </c>
      <c r="F98" s="207" t="s">
        <v>951</v>
      </c>
      <c r="G98" s="208" t="s">
        <v>195</v>
      </c>
      <c r="H98" s="209">
        <v>65</v>
      </c>
      <c r="I98" s="210"/>
      <c r="J98" s="211">
        <f>ROUND(I98*H98,2)</f>
        <v>0</v>
      </c>
      <c r="K98" s="207" t="s">
        <v>129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224</v>
      </c>
      <c r="AT98" s="216" t="s">
        <v>125</v>
      </c>
      <c r="AU98" s="216" t="s">
        <v>82</v>
      </c>
      <c r="AY98" s="18" t="s">
        <v>123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224</v>
      </c>
      <c r="BM98" s="216" t="s">
        <v>952</v>
      </c>
    </row>
    <row r="99" spans="1:47" s="2" customFormat="1" ht="12">
      <c r="A99" s="39"/>
      <c r="B99" s="40"/>
      <c r="C99" s="41"/>
      <c r="D99" s="218" t="s">
        <v>132</v>
      </c>
      <c r="E99" s="41"/>
      <c r="F99" s="219" t="s">
        <v>953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132</v>
      </c>
      <c r="AU99" s="18" t="s">
        <v>82</v>
      </c>
    </row>
    <row r="100" spans="1:65" s="2" customFormat="1" ht="14.4" customHeight="1">
      <c r="A100" s="39"/>
      <c r="B100" s="40"/>
      <c r="C100" s="205" t="s">
        <v>207</v>
      </c>
      <c r="D100" s="205" t="s">
        <v>125</v>
      </c>
      <c r="E100" s="206" t="s">
        <v>954</v>
      </c>
      <c r="F100" s="207" t="s">
        <v>955</v>
      </c>
      <c r="G100" s="208" t="s">
        <v>734</v>
      </c>
      <c r="H100" s="209">
        <v>12</v>
      </c>
      <c r="I100" s="210"/>
      <c r="J100" s="211">
        <f>ROUND(I100*H100,2)</f>
        <v>0</v>
      </c>
      <c r="K100" s="207" t="s">
        <v>129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224</v>
      </c>
      <c r="AT100" s="216" t="s">
        <v>125</v>
      </c>
      <c r="AU100" s="216" t="s">
        <v>82</v>
      </c>
      <c r="AY100" s="18" t="s">
        <v>123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224</v>
      </c>
      <c r="BM100" s="216" t="s">
        <v>956</v>
      </c>
    </row>
    <row r="101" spans="1:47" s="2" customFormat="1" ht="12">
      <c r="A101" s="39"/>
      <c r="B101" s="40"/>
      <c r="C101" s="41"/>
      <c r="D101" s="218" t="s">
        <v>132</v>
      </c>
      <c r="E101" s="41"/>
      <c r="F101" s="219" t="s">
        <v>957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132</v>
      </c>
      <c r="AU101" s="18" t="s">
        <v>82</v>
      </c>
    </row>
    <row r="102" spans="1:65" s="2" customFormat="1" ht="14.4" customHeight="1">
      <c r="A102" s="39"/>
      <c r="B102" s="40"/>
      <c r="C102" s="205" t="s">
        <v>213</v>
      </c>
      <c r="D102" s="205" t="s">
        <v>125</v>
      </c>
      <c r="E102" s="206" t="s">
        <v>958</v>
      </c>
      <c r="F102" s="207" t="s">
        <v>959</v>
      </c>
      <c r="G102" s="208" t="s">
        <v>734</v>
      </c>
      <c r="H102" s="209">
        <v>16</v>
      </c>
      <c r="I102" s="210"/>
      <c r="J102" s="211">
        <f>ROUND(I102*H102,2)</f>
        <v>0</v>
      </c>
      <c r="K102" s="207" t="s">
        <v>129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224</v>
      </c>
      <c r="AT102" s="216" t="s">
        <v>125</v>
      </c>
      <c r="AU102" s="216" t="s">
        <v>82</v>
      </c>
      <c r="AY102" s="18" t="s">
        <v>123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224</v>
      </c>
      <c r="BM102" s="216" t="s">
        <v>960</v>
      </c>
    </row>
    <row r="103" spans="1:47" s="2" customFormat="1" ht="12">
      <c r="A103" s="39"/>
      <c r="B103" s="40"/>
      <c r="C103" s="41"/>
      <c r="D103" s="218" t="s">
        <v>132</v>
      </c>
      <c r="E103" s="41"/>
      <c r="F103" s="219" t="s">
        <v>961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132</v>
      </c>
      <c r="AU103" s="18" t="s">
        <v>82</v>
      </c>
    </row>
    <row r="104" spans="1:65" s="2" customFormat="1" ht="14.4" customHeight="1">
      <c r="A104" s="39"/>
      <c r="B104" s="40"/>
      <c r="C104" s="205" t="s">
        <v>8</v>
      </c>
      <c r="D104" s="205" t="s">
        <v>125</v>
      </c>
      <c r="E104" s="206" t="s">
        <v>962</v>
      </c>
      <c r="F104" s="207" t="s">
        <v>963</v>
      </c>
      <c r="G104" s="208" t="s">
        <v>734</v>
      </c>
      <c r="H104" s="209">
        <v>4</v>
      </c>
      <c r="I104" s="210"/>
      <c r="J104" s="211">
        <f>ROUND(I104*H104,2)</f>
        <v>0</v>
      </c>
      <c r="K104" s="207" t="s">
        <v>129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224</v>
      </c>
      <c r="AT104" s="216" t="s">
        <v>125</v>
      </c>
      <c r="AU104" s="216" t="s">
        <v>82</v>
      </c>
      <c r="AY104" s="18" t="s">
        <v>123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224</v>
      </c>
      <c r="BM104" s="216" t="s">
        <v>964</v>
      </c>
    </row>
    <row r="105" spans="1:47" s="2" customFormat="1" ht="12">
      <c r="A105" s="39"/>
      <c r="B105" s="40"/>
      <c r="C105" s="41"/>
      <c r="D105" s="218" t="s">
        <v>132</v>
      </c>
      <c r="E105" s="41"/>
      <c r="F105" s="219" t="s">
        <v>965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132</v>
      </c>
      <c r="AU105" s="18" t="s">
        <v>82</v>
      </c>
    </row>
    <row r="106" spans="1:65" s="2" customFormat="1" ht="22.2" customHeight="1">
      <c r="A106" s="39"/>
      <c r="B106" s="40"/>
      <c r="C106" s="205" t="s">
        <v>224</v>
      </c>
      <c r="D106" s="205" t="s">
        <v>125</v>
      </c>
      <c r="E106" s="206" t="s">
        <v>966</v>
      </c>
      <c r="F106" s="207" t="s">
        <v>967</v>
      </c>
      <c r="G106" s="208" t="s">
        <v>734</v>
      </c>
      <c r="H106" s="209">
        <v>1</v>
      </c>
      <c r="I106" s="210"/>
      <c r="J106" s="211">
        <f>ROUND(I106*H106,2)</f>
        <v>0</v>
      </c>
      <c r="K106" s="207" t="s">
        <v>129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224</v>
      </c>
      <c r="AT106" s="216" t="s">
        <v>125</v>
      </c>
      <c r="AU106" s="216" t="s">
        <v>82</v>
      </c>
      <c r="AY106" s="18" t="s">
        <v>123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224</v>
      </c>
      <c r="BM106" s="216" t="s">
        <v>968</v>
      </c>
    </row>
    <row r="107" spans="1:47" s="2" customFormat="1" ht="12">
      <c r="A107" s="39"/>
      <c r="B107" s="40"/>
      <c r="C107" s="41"/>
      <c r="D107" s="218" t="s">
        <v>132</v>
      </c>
      <c r="E107" s="41"/>
      <c r="F107" s="219" t="s">
        <v>969</v>
      </c>
      <c r="G107" s="41"/>
      <c r="H107" s="41"/>
      <c r="I107" s="220"/>
      <c r="J107" s="41"/>
      <c r="K107" s="41"/>
      <c r="L107" s="45"/>
      <c r="M107" s="269"/>
      <c r="N107" s="270"/>
      <c r="O107" s="271"/>
      <c r="P107" s="271"/>
      <c r="Q107" s="271"/>
      <c r="R107" s="271"/>
      <c r="S107" s="271"/>
      <c r="T107" s="272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132</v>
      </c>
      <c r="AU107" s="18" t="s">
        <v>82</v>
      </c>
    </row>
    <row r="108" spans="1:31" s="2" customFormat="1" ht="6.95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2/741420001"/>
    <hyperlink ref="F88" r:id="rId2" display="https://podminky.urs.cz/item/CS_URS_2022_02/741420021"/>
    <hyperlink ref="F94" r:id="rId3" display="https://podminky.urs.cz/item/CS_URS_2022_02/741420051"/>
    <hyperlink ref="F99" r:id="rId4" display="https://podminky.urs.cz/item/CS_URS_2022_02/741421811"/>
    <hyperlink ref="F101" r:id="rId5" display="https://podminky.urs.cz/item/CS_URS_2022_02/741421843"/>
    <hyperlink ref="F103" r:id="rId6" display="https://podminky.urs.cz/item/CS_URS_2022_02/741421861"/>
    <hyperlink ref="F105" r:id="rId7" display="https://podminky.urs.cz/item/CS_URS_2022_02/741421871"/>
    <hyperlink ref="F107" r:id="rId8" display="https://podminky.urs.cz/item/CS_URS_2022_02/741810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ZŠ a ZUŠ Karlovy Vary, Šmeralova ul. -Zateplení budov č.e.40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970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ROUND((SUM(BE83:BE95)),2)</f>
        <v>0</v>
      </c>
      <c r="G33" s="39"/>
      <c r="H33" s="39"/>
      <c r="I33" s="149">
        <v>0.21</v>
      </c>
      <c r="J33" s="148">
        <f>ROUND(((SUM(BE83:BE95))*I33),2)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ROUND((SUM(BF83:BF95)),2)</f>
        <v>0</v>
      </c>
      <c r="G34" s="39"/>
      <c r="H34" s="39"/>
      <c r="I34" s="149">
        <v>0.15</v>
      </c>
      <c r="J34" s="148">
        <f>ROUND(((SUM(BF83:BF95))*I34),2)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ROUND((SUM(BG83:BG95)),2)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ROUND((SUM(BH83:BH95)),2)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ROUND((SUM(BI83:BI95)),2)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ZŠ a ZUŠ Karlovy Vary, Šmeralova ul. -Zateplení budov č.e.40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03 -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>Statutární město K.Vary</v>
      </c>
      <c r="G54" s="41"/>
      <c r="H54" s="41"/>
      <c r="I54" s="33" t="s">
        <v>31</v>
      </c>
      <c r="J54" s="37" t="str">
        <f>E21</f>
        <v>KV-ENGINEERING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971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972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973</v>
      </c>
      <c r="E62" s="175"/>
      <c r="F62" s="175"/>
      <c r="G62" s="175"/>
      <c r="H62" s="175"/>
      <c r="I62" s="175"/>
      <c r="J62" s="176">
        <f>J88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974</v>
      </c>
      <c r="E63" s="175"/>
      <c r="F63" s="175"/>
      <c r="G63" s="175"/>
      <c r="H63" s="175"/>
      <c r="I63" s="175"/>
      <c r="J63" s="176">
        <f>J91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ZŠ a ZUŠ Karlovy Vary, Šmeralova ul. -Zateplení budov č.e.40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90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03 - Vedlejší rozpočtové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1. 8. 2022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6.4" customHeight="1">
      <c r="A79" s="39"/>
      <c r="B79" s="40"/>
      <c r="C79" s="33" t="s">
        <v>25</v>
      </c>
      <c r="D79" s="41"/>
      <c r="E79" s="41"/>
      <c r="F79" s="28" t="str">
        <f>E15</f>
        <v>Statutární město K.Vary</v>
      </c>
      <c r="G79" s="41"/>
      <c r="H79" s="41"/>
      <c r="I79" s="33" t="s">
        <v>31</v>
      </c>
      <c r="J79" s="37" t="str">
        <f>E21</f>
        <v>KV-ENGINEERING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Šimková Dita, K.Vary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109</v>
      </c>
      <c r="D82" s="181" t="s">
        <v>57</v>
      </c>
      <c r="E82" s="181" t="s">
        <v>53</v>
      </c>
      <c r="F82" s="181" t="s">
        <v>54</v>
      </c>
      <c r="G82" s="181" t="s">
        <v>110</v>
      </c>
      <c r="H82" s="181" t="s">
        <v>111</v>
      </c>
      <c r="I82" s="181" t="s">
        <v>112</v>
      </c>
      <c r="J82" s="181" t="s">
        <v>94</v>
      </c>
      <c r="K82" s="182" t="s">
        <v>113</v>
      </c>
      <c r="L82" s="183"/>
      <c r="M82" s="93" t="s">
        <v>19</v>
      </c>
      <c r="N82" s="94" t="s">
        <v>42</v>
      </c>
      <c r="O82" s="94" t="s">
        <v>114</v>
      </c>
      <c r="P82" s="94" t="s">
        <v>115</v>
      </c>
      <c r="Q82" s="94" t="s">
        <v>116</v>
      </c>
      <c r="R82" s="94" t="s">
        <v>117</v>
      </c>
      <c r="S82" s="94" t="s">
        <v>118</v>
      </c>
      <c r="T82" s="95" t="s">
        <v>119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120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95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975</v>
      </c>
      <c r="F84" s="192" t="s">
        <v>87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P85+P88+P91</f>
        <v>0</v>
      </c>
      <c r="Q84" s="197"/>
      <c r="R84" s="198">
        <f>R85+R88+R91</f>
        <v>0</v>
      </c>
      <c r="S84" s="197"/>
      <c r="T84" s="199">
        <f>T85+T88+T91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154</v>
      </c>
      <c r="AT84" s="201" t="s">
        <v>71</v>
      </c>
      <c r="AU84" s="201" t="s">
        <v>72</v>
      </c>
      <c r="AY84" s="200" t="s">
        <v>123</v>
      </c>
      <c r="BK84" s="202">
        <f>BK85+BK88+BK91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976</v>
      </c>
      <c r="F85" s="203" t="s">
        <v>977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SUM(P86:P87)</f>
        <v>0</v>
      </c>
      <c r="Q85" s="197"/>
      <c r="R85" s="198">
        <f>SUM(R86:R87)</f>
        <v>0</v>
      </c>
      <c r="S85" s="197"/>
      <c r="T85" s="199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154</v>
      </c>
      <c r="AT85" s="201" t="s">
        <v>71</v>
      </c>
      <c r="AU85" s="201" t="s">
        <v>80</v>
      </c>
      <c r="AY85" s="200" t="s">
        <v>123</v>
      </c>
      <c r="BK85" s="202">
        <f>SUM(BK86:BK87)</f>
        <v>0</v>
      </c>
    </row>
    <row r="86" spans="1:65" s="2" customFormat="1" ht="14.4" customHeight="1">
      <c r="A86" s="39"/>
      <c r="B86" s="40"/>
      <c r="C86" s="205" t="s">
        <v>80</v>
      </c>
      <c r="D86" s="205" t="s">
        <v>125</v>
      </c>
      <c r="E86" s="206" t="s">
        <v>978</v>
      </c>
      <c r="F86" s="207" t="s">
        <v>979</v>
      </c>
      <c r="G86" s="208" t="s">
        <v>980</v>
      </c>
      <c r="H86" s="209">
        <v>1</v>
      </c>
      <c r="I86" s="210"/>
      <c r="J86" s="211">
        <f>ROUND(I86*H86,2)</f>
        <v>0</v>
      </c>
      <c r="K86" s="207" t="s">
        <v>129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981</v>
      </c>
      <c r="AT86" s="216" t="s">
        <v>125</v>
      </c>
      <c r="AU86" s="216" t="s">
        <v>82</v>
      </c>
      <c r="AY86" s="18" t="s">
        <v>123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981</v>
      </c>
      <c r="BM86" s="216" t="s">
        <v>982</v>
      </c>
    </row>
    <row r="87" spans="1:47" s="2" customFormat="1" ht="12">
      <c r="A87" s="39"/>
      <c r="B87" s="40"/>
      <c r="C87" s="41"/>
      <c r="D87" s="218" t="s">
        <v>132</v>
      </c>
      <c r="E87" s="41"/>
      <c r="F87" s="219" t="s">
        <v>983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132</v>
      </c>
      <c r="AU87" s="18" t="s">
        <v>82</v>
      </c>
    </row>
    <row r="88" spans="1:63" s="12" customFormat="1" ht="22.8" customHeight="1">
      <c r="A88" s="12"/>
      <c r="B88" s="189"/>
      <c r="C88" s="190"/>
      <c r="D88" s="191" t="s">
        <v>71</v>
      </c>
      <c r="E88" s="203" t="s">
        <v>984</v>
      </c>
      <c r="F88" s="203" t="s">
        <v>985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SUM(P89:P90)</f>
        <v>0</v>
      </c>
      <c r="Q88" s="197"/>
      <c r="R88" s="198">
        <f>SUM(R89:R90)</f>
        <v>0</v>
      </c>
      <c r="S88" s="197"/>
      <c r="T88" s="199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154</v>
      </c>
      <c r="AT88" s="201" t="s">
        <v>71</v>
      </c>
      <c r="AU88" s="201" t="s">
        <v>80</v>
      </c>
      <c r="AY88" s="200" t="s">
        <v>123</v>
      </c>
      <c r="BK88" s="202">
        <f>SUM(BK89:BK90)</f>
        <v>0</v>
      </c>
    </row>
    <row r="89" spans="1:65" s="2" customFormat="1" ht="14.4" customHeight="1">
      <c r="A89" s="39"/>
      <c r="B89" s="40"/>
      <c r="C89" s="205" t="s">
        <v>82</v>
      </c>
      <c r="D89" s="205" t="s">
        <v>125</v>
      </c>
      <c r="E89" s="206" t="s">
        <v>986</v>
      </c>
      <c r="F89" s="207" t="s">
        <v>985</v>
      </c>
      <c r="G89" s="208" t="s">
        <v>980</v>
      </c>
      <c r="H89" s="209">
        <v>1</v>
      </c>
      <c r="I89" s="210"/>
      <c r="J89" s="211">
        <f>ROUND(I89*H89,2)</f>
        <v>0</v>
      </c>
      <c r="K89" s="207" t="s">
        <v>129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981</v>
      </c>
      <c r="AT89" s="216" t="s">
        <v>125</v>
      </c>
      <c r="AU89" s="216" t="s">
        <v>82</v>
      </c>
      <c r="AY89" s="18" t="s">
        <v>123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981</v>
      </c>
      <c r="BM89" s="216" t="s">
        <v>987</v>
      </c>
    </row>
    <row r="90" spans="1:47" s="2" customFormat="1" ht="12">
      <c r="A90" s="39"/>
      <c r="B90" s="40"/>
      <c r="C90" s="41"/>
      <c r="D90" s="218" t="s">
        <v>132</v>
      </c>
      <c r="E90" s="41"/>
      <c r="F90" s="219" t="s">
        <v>988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132</v>
      </c>
      <c r="AU90" s="18" t="s">
        <v>82</v>
      </c>
    </row>
    <row r="91" spans="1:63" s="12" customFormat="1" ht="22.8" customHeight="1">
      <c r="A91" s="12"/>
      <c r="B91" s="189"/>
      <c r="C91" s="190"/>
      <c r="D91" s="191" t="s">
        <v>71</v>
      </c>
      <c r="E91" s="203" t="s">
        <v>989</v>
      </c>
      <c r="F91" s="203" t="s">
        <v>990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SUM(P92:P95)</f>
        <v>0</v>
      </c>
      <c r="Q91" s="197"/>
      <c r="R91" s="198">
        <f>SUM(R92:R95)</f>
        <v>0</v>
      </c>
      <c r="S91" s="197"/>
      <c r="T91" s="199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154</v>
      </c>
      <c r="AT91" s="201" t="s">
        <v>71</v>
      </c>
      <c r="AU91" s="201" t="s">
        <v>80</v>
      </c>
      <c r="AY91" s="200" t="s">
        <v>123</v>
      </c>
      <c r="BK91" s="202">
        <f>SUM(BK92:BK95)</f>
        <v>0</v>
      </c>
    </row>
    <row r="92" spans="1:65" s="2" customFormat="1" ht="14.4" customHeight="1">
      <c r="A92" s="39"/>
      <c r="B92" s="40"/>
      <c r="C92" s="205" t="s">
        <v>143</v>
      </c>
      <c r="D92" s="205" t="s">
        <v>125</v>
      </c>
      <c r="E92" s="206" t="s">
        <v>991</v>
      </c>
      <c r="F92" s="207" t="s">
        <v>992</v>
      </c>
      <c r="G92" s="208" t="s">
        <v>980</v>
      </c>
      <c r="H92" s="209">
        <v>1</v>
      </c>
      <c r="I92" s="210"/>
      <c r="J92" s="211">
        <f>ROUND(I92*H92,2)</f>
        <v>0</v>
      </c>
      <c r="K92" s="207" t="s">
        <v>129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981</v>
      </c>
      <c r="AT92" s="216" t="s">
        <v>125</v>
      </c>
      <c r="AU92" s="216" t="s">
        <v>82</v>
      </c>
      <c r="AY92" s="18" t="s">
        <v>123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981</v>
      </c>
      <c r="BM92" s="216" t="s">
        <v>993</v>
      </c>
    </row>
    <row r="93" spans="1:47" s="2" customFormat="1" ht="12">
      <c r="A93" s="39"/>
      <c r="B93" s="40"/>
      <c r="C93" s="41"/>
      <c r="D93" s="218" t="s">
        <v>132</v>
      </c>
      <c r="E93" s="41"/>
      <c r="F93" s="219" t="s">
        <v>994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132</v>
      </c>
      <c r="AU93" s="18" t="s">
        <v>82</v>
      </c>
    </row>
    <row r="94" spans="1:65" s="2" customFormat="1" ht="14.4" customHeight="1">
      <c r="A94" s="39"/>
      <c r="B94" s="40"/>
      <c r="C94" s="205" t="s">
        <v>130</v>
      </c>
      <c r="D94" s="205" t="s">
        <v>125</v>
      </c>
      <c r="E94" s="206" t="s">
        <v>995</v>
      </c>
      <c r="F94" s="207" t="s">
        <v>996</v>
      </c>
      <c r="G94" s="208" t="s">
        <v>980</v>
      </c>
      <c r="H94" s="209">
        <v>1</v>
      </c>
      <c r="I94" s="210"/>
      <c r="J94" s="211">
        <f>ROUND(I94*H94,2)</f>
        <v>0</v>
      </c>
      <c r="K94" s="207" t="s">
        <v>129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981</v>
      </c>
      <c r="AT94" s="216" t="s">
        <v>125</v>
      </c>
      <c r="AU94" s="216" t="s">
        <v>82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981</v>
      </c>
      <c r="BM94" s="216" t="s">
        <v>997</v>
      </c>
    </row>
    <row r="95" spans="1:47" s="2" customFormat="1" ht="12">
      <c r="A95" s="39"/>
      <c r="B95" s="40"/>
      <c r="C95" s="41"/>
      <c r="D95" s="218" t="s">
        <v>132</v>
      </c>
      <c r="E95" s="41"/>
      <c r="F95" s="219" t="s">
        <v>998</v>
      </c>
      <c r="G95" s="41"/>
      <c r="H95" s="41"/>
      <c r="I95" s="220"/>
      <c r="J95" s="41"/>
      <c r="K95" s="41"/>
      <c r="L95" s="45"/>
      <c r="M95" s="269"/>
      <c r="N95" s="270"/>
      <c r="O95" s="271"/>
      <c r="P95" s="271"/>
      <c r="Q95" s="271"/>
      <c r="R95" s="271"/>
      <c r="S95" s="271"/>
      <c r="T95" s="272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132</v>
      </c>
      <c r="AU95" s="18" t="s">
        <v>82</v>
      </c>
    </row>
    <row r="96" spans="1:31" s="2" customFormat="1" ht="6.95" customHeight="1">
      <c r="A96" s="39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45"/>
      <c r="M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</sheetData>
  <sheetProtection password="CC35" sheet="1" objects="1" scenarios="1" formatColumns="0" formatRows="0" autoFilter="0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013254000"/>
    <hyperlink ref="F90" r:id="rId2" display="https://podminky.urs.cz/item/CS_URS_2022_02/030001000"/>
    <hyperlink ref="F93" r:id="rId3" display="https://podminky.urs.cz/item/CS_URS_2022_02/041403000"/>
    <hyperlink ref="F95" r:id="rId4" display="https://podminky.urs.cz/item/CS_URS_2022_02/04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999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1000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1001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1002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1003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1004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1005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1006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1007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1008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1009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79</v>
      </c>
      <c r="F18" s="284" t="s">
        <v>1010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1011</v>
      </c>
      <c r="F19" s="284" t="s">
        <v>1012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1013</v>
      </c>
      <c r="F20" s="284" t="s">
        <v>1014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1015</v>
      </c>
      <c r="F21" s="284" t="s">
        <v>1016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1017</v>
      </c>
      <c r="F22" s="284" t="s">
        <v>1018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1019</v>
      </c>
      <c r="F23" s="284" t="s">
        <v>1020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1021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1022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1023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1024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1025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1026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1027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1028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1029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109</v>
      </c>
      <c r="F36" s="284"/>
      <c r="G36" s="284" t="s">
        <v>1030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1031</v>
      </c>
      <c r="F37" s="284"/>
      <c r="G37" s="284" t="s">
        <v>1032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53</v>
      </c>
      <c r="F38" s="284"/>
      <c r="G38" s="284" t="s">
        <v>1033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54</v>
      </c>
      <c r="F39" s="284"/>
      <c r="G39" s="284" t="s">
        <v>1034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110</v>
      </c>
      <c r="F40" s="284"/>
      <c r="G40" s="284" t="s">
        <v>1035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111</v>
      </c>
      <c r="F41" s="284"/>
      <c r="G41" s="284" t="s">
        <v>1036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1037</v>
      </c>
      <c r="F42" s="284"/>
      <c r="G42" s="284" t="s">
        <v>1038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1039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1040</v>
      </c>
      <c r="F44" s="284"/>
      <c r="G44" s="284" t="s">
        <v>1041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113</v>
      </c>
      <c r="F45" s="284"/>
      <c r="G45" s="284" t="s">
        <v>1042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1043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1044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1045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1046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1047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1048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1049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1050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1051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1052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1053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1054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1055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1056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1057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1058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1059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1060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1061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1062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1063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1064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1065</v>
      </c>
      <c r="D76" s="302"/>
      <c r="E76" s="302"/>
      <c r="F76" s="302" t="s">
        <v>1066</v>
      </c>
      <c r="G76" s="303"/>
      <c r="H76" s="302" t="s">
        <v>54</v>
      </c>
      <c r="I76" s="302" t="s">
        <v>57</v>
      </c>
      <c r="J76" s="302" t="s">
        <v>1067</v>
      </c>
      <c r="K76" s="301"/>
    </row>
    <row r="77" spans="2:11" s="1" customFormat="1" ht="17.25" customHeight="1">
      <c r="B77" s="299"/>
      <c r="C77" s="304" t="s">
        <v>1068</v>
      </c>
      <c r="D77" s="304"/>
      <c r="E77" s="304"/>
      <c r="F77" s="305" t="s">
        <v>1069</v>
      </c>
      <c r="G77" s="306"/>
      <c r="H77" s="304"/>
      <c r="I77" s="304"/>
      <c r="J77" s="304" t="s">
        <v>1070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53</v>
      </c>
      <c r="D79" s="309"/>
      <c r="E79" s="309"/>
      <c r="F79" s="310" t="s">
        <v>1071</v>
      </c>
      <c r="G79" s="311"/>
      <c r="H79" s="287" t="s">
        <v>1072</v>
      </c>
      <c r="I79" s="287" t="s">
        <v>1073</v>
      </c>
      <c r="J79" s="287">
        <v>20</v>
      </c>
      <c r="K79" s="301"/>
    </row>
    <row r="80" spans="2:11" s="1" customFormat="1" ht="15" customHeight="1">
      <c r="B80" s="299"/>
      <c r="C80" s="287" t="s">
        <v>1074</v>
      </c>
      <c r="D80" s="287"/>
      <c r="E80" s="287"/>
      <c r="F80" s="310" t="s">
        <v>1071</v>
      </c>
      <c r="G80" s="311"/>
      <c r="H80" s="287" t="s">
        <v>1075</v>
      </c>
      <c r="I80" s="287" t="s">
        <v>1073</v>
      </c>
      <c r="J80" s="287">
        <v>120</v>
      </c>
      <c r="K80" s="301"/>
    </row>
    <row r="81" spans="2:11" s="1" customFormat="1" ht="15" customHeight="1">
      <c r="B81" s="312"/>
      <c r="C81" s="287" t="s">
        <v>1076</v>
      </c>
      <c r="D81" s="287"/>
      <c r="E81" s="287"/>
      <c r="F81" s="310" t="s">
        <v>1077</v>
      </c>
      <c r="G81" s="311"/>
      <c r="H81" s="287" t="s">
        <v>1078</v>
      </c>
      <c r="I81" s="287" t="s">
        <v>1073</v>
      </c>
      <c r="J81" s="287">
        <v>50</v>
      </c>
      <c r="K81" s="301"/>
    </row>
    <row r="82" spans="2:11" s="1" customFormat="1" ht="15" customHeight="1">
      <c r="B82" s="312"/>
      <c r="C82" s="287" t="s">
        <v>1079</v>
      </c>
      <c r="D82" s="287"/>
      <c r="E82" s="287"/>
      <c r="F82" s="310" t="s">
        <v>1071</v>
      </c>
      <c r="G82" s="311"/>
      <c r="H82" s="287" t="s">
        <v>1080</v>
      </c>
      <c r="I82" s="287" t="s">
        <v>1081</v>
      </c>
      <c r="J82" s="287"/>
      <c r="K82" s="301"/>
    </row>
    <row r="83" spans="2:11" s="1" customFormat="1" ht="15" customHeight="1">
      <c r="B83" s="312"/>
      <c r="C83" s="313" t="s">
        <v>1082</v>
      </c>
      <c r="D83" s="313"/>
      <c r="E83" s="313"/>
      <c r="F83" s="314" t="s">
        <v>1077</v>
      </c>
      <c r="G83" s="313"/>
      <c r="H83" s="313" t="s">
        <v>1083</v>
      </c>
      <c r="I83" s="313" t="s">
        <v>1073</v>
      </c>
      <c r="J83" s="313">
        <v>15</v>
      </c>
      <c r="K83" s="301"/>
    </row>
    <row r="84" spans="2:11" s="1" customFormat="1" ht="15" customHeight="1">
      <c r="B84" s="312"/>
      <c r="C84" s="313" t="s">
        <v>1084</v>
      </c>
      <c r="D84" s="313"/>
      <c r="E84" s="313"/>
      <c r="F84" s="314" t="s">
        <v>1077</v>
      </c>
      <c r="G84" s="313"/>
      <c r="H84" s="313" t="s">
        <v>1085</v>
      </c>
      <c r="I84" s="313" t="s">
        <v>1073</v>
      </c>
      <c r="J84" s="313">
        <v>15</v>
      </c>
      <c r="K84" s="301"/>
    </row>
    <row r="85" spans="2:11" s="1" customFormat="1" ht="15" customHeight="1">
      <c r="B85" s="312"/>
      <c r="C85" s="313" t="s">
        <v>1086</v>
      </c>
      <c r="D85" s="313"/>
      <c r="E85" s="313"/>
      <c r="F85" s="314" t="s">
        <v>1077</v>
      </c>
      <c r="G85" s="313"/>
      <c r="H85" s="313" t="s">
        <v>1087</v>
      </c>
      <c r="I85" s="313" t="s">
        <v>1073</v>
      </c>
      <c r="J85" s="313">
        <v>20</v>
      </c>
      <c r="K85" s="301"/>
    </row>
    <row r="86" spans="2:11" s="1" customFormat="1" ht="15" customHeight="1">
      <c r="B86" s="312"/>
      <c r="C86" s="313" t="s">
        <v>1088</v>
      </c>
      <c r="D86" s="313"/>
      <c r="E86" s="313"/>
      <c r="F86" s="314" t="s">
        <v>1077</v>
      </c>
      <c r="G86" s="313"/>
      <c r="H86" s="313" t="s">
        <v>1089</v>
      </c>
      <c r="I86" s="313" t="s">
        <v>1073</v>
      </c>
      <c r="J86" s="313">
        <v>20</v>
      </c>
      <c r="K86" s="301"/>
    </row>
    <row r="87" spans="2:11" s="1" customFormat="1" ht="15" customHeight="1">
      <c r="B87" s="312"/>
      <c r="C87" s="287" t="s">
        <v>1090</v>
      </c>
      <c r="D87" s="287"/>
      <c r="E87" s="287"/>
      <c r="F87" s="310" t="s">
        <v>1077</v>
      </c>
      <c r="G87" s="311"/>
      <c r="H87" s="287" t="s">
        <v>1091</v>
      </c>
      <c r="I87" s="287" t="s">
        <v>1073</v>
      </c>
      <c r="J87" s="287">
        <v>50</v>
      </c>
      <c r="K87" s="301"/>
    </row>
    <row r="88" spans="2:11" s="1" customFormat="1" ht="15" customHeight="1">
      <c r="B88" s="312"/>
      <c r="C88" s="287" t="s">
        <v>1092</v>
      </c>
      <c r="D88" s="287"/>
      <c r="E88" s="287"/>
      <c r="F88" s="310" t="s">
        <v>1077</v>
      </c>
      <c r="G88" s="311"/>
      <c r="H88" s="287" t="s">
        <v>1093</v>
      </c>
      <c r="I88" s="287" t="s">
        <v>1073</v>
      </c>
      <c r="J88" s="287">
        <v>20</v>
      </c>
      <c r="K88" s="301"/>
    </row>
    <row r="89" spans="2:11" s="1" customFormat="1" ht="15" customHeight="1">
      <c r="B89" s="312"/>
      <c r="C89" s="287" t="s">
        <v>1094</v>
      </c>
      <c r="D89" s="287"/>
      <c r="E89" s="287"/>
      <c r="F89" s="310" t="s">
        <v>1077</v>
      </c>
      <c r="G89" s="311"/>
      <c r="H89" s="287" t="s">
        <v>1095</v>
      </c>
      <c r="I89" s="287" t="s">
        <v>1073</v>
      </c>
      <c r="J89" s="287">
        <v>20</v>
      </c>
      <c r="K89" s="301"/>
    </row>
    <row r="90" spans="2:11" s="1" customFormat="1" ht="15" customHeight="1">
      <c r="B90" s="312"/>
      <c r="C90" s="287" t="s">
        <v>1096</v>
      </c>
      <c r="D90" s="287"/>
      <c r="E90" s="287"/>
      <c r="F90" s="310" t="s">
        <v>1077</v>
      </c>
      <c r="G90" s="311"/>
      <c r="H90" s="287" t="s">
        <v>1097</v>
      </c>
      <c r="I90" s="287" t="s">
        <v>1073</v>
      </c>
      <c r="J90" s="287">
        <v>50</v>
      </c>
      <c r="K90" s="301"/>
    </row>
    <row r="91" spans="2:11" s="1" customFormat="1" ht="15" customHeight="1">
      <c r="B91" s="312"/>
      <c r="C91" s="287" t="s">
        <v>1098</v>
      </c>
      <c r="D91" s="287"/>
      <c r="E91" s="287"/>
      <c r="F91" s="310" t="s">
        <v>1077</v>
      </c>
      <c r="G91" s="311"/>
      <c r="H91" s="287" t="s">
        <v>1098</v>
      </c>
      <c r="I91" s="287" t="s">
        <v>1073</v>
      </c>
      <c r="J91" s="287">
        <v>50</v>
      </c>
      <c r="K91" s="301"/>
    </row>
    <row r="92" spans="2:11" s="1" customFormat="1" ht="15" customHeight="1">
      <c r="B92" s="312"/>
      <c r="C92" s="287" t="s">
        <v>1099</v>
      </c>
      <c r="D92" s="287"/>
      <c r="E92" s="287"/>
      <c r="F92" s="310" t="s">
        <v>1077</v>
      </c>
      <c r="G92" s="311"/>
      <c r="H92" s="287" t="s">
        <v>1100</v>
      </c>
      <c r="I92" s="287" t="s">
        <v>1073</v>
      </c>
      <c r="J92" s="287">
        <v>255</v>
      </c>
      <c r="K92" s="301"/>
    </row>
    <row r="93" spans="2:11" s="1" customFormat="1" ht="15" customHeight="1">
      <c r="B93" s="312"/>
      <c r="C93" s="287" t="s">
        <v>1101</v>
      </c>
      <c r="D93" s="287"/>
      <c r="E93" s="287"/>
      <c r="F93" s="310" t="s">
        <v>1071</v>
      </c>
      <c r="G93" s="311"/>
      <c r="H93" s="287" t="s">
        <v>1102</v>
      </c>
      <c r="I93" s="287" t="s">
        <v>1103</v>
      </c>
      <c r="J93" s="287"/>
      <c r="K93" s="301"/>
    </row>
    <row r="94" spans="2:11" s="1" customFormat="1" ht="15" customHeight="1">
      <c r="B94" s="312"/>
      <c r="C94" s="287" t="s">
        <v>1104</v>
      </c>
      <c r="D94" s="287"/>
      <c r="E94" s="287"/>
      <c r="F94" s="310" t="s">
        <v>1071</v>
      </c>
      <c r="G94" s="311"/>
      <c r="H94" s="287" t="s">
        <v>1105</v>
      </c>
      <c r="I94" s="287" t="s">
        <v>1106</v>
      </c>
      <c r="J94" s="287"/>
      <c r="K94" s="301"/>
    </row>
    <row r="95" spans="2:11" s="1" customFormat="1" ht="15" customHeight="1">
      <c r="B95" s="312"/>
      <c r="C95" s="287" t="s">
        <v>1107</v>
      </c>
      <c r="D95" s="287"/>
      <c r="E95" s="287"/>
      <c r="F95" s="310" t="s">
        <v>1071</v>
      </c>
      <c r="G95" s="311"/>
      <c r="H95" s="287" t="s">
        <v>1107</v>
      </c>
      <c r="I95" s="287" t="s">
        <v>1106</v>
      </c>
      <c r="J95" s="287"/>
      <c r="K95" s="301"/>
    </row>
    <row r="96" spans="2:11" s="1" customFormat="1" ht="15" customHeight="1">
      <c r="B96" s="312"/>
      <c r="C96" s="287" t="s">
        <v>38</v>
      </c>
      <c r="D96" s="287"/>
      <c r="E96" s="287"/>
      <c r="F96" s="310" t="s">
        <v>1071</v>
      </c>
      <c r="G96" s="311"/>
      <c r="H96" s="287" t="s">
        <v>1108</v>
      </c>
      <c r="I96" s="287" t="s">
        <v>1106</v>
      </c>
      <c r="J96" s="287"/>
      <c r="K96" s="301"/>
    </row>
    <row r="97" spans="2:11" s="1" customFormat="1" ht="15" customHeight="1">
      <c r="B97" s="312"/>
      <c r="C97" s="287" t="s">
        <v>48</v>
      </c>
      <c r="D97" s="287"/>
      <c r="E97" s="287"/>
      <c r="F97" s="310" t="s">
        <v>1071</v>
      </c>
      <c r="G97" s="311"/>
      <c r="H97" s="287" t="s">
        <v>1109</v>
      </c>
      <c r="I97" s="287" t="s">
        <v>1106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1110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1065</v>
      </c>
      <c r="D103" s="302"/>
      <c r="E103" s="302"/>
      <c r="F103" s="302" t="s">
        <v>1066</v>
      </c>
      <c r="G103" s="303"/>
      <c r="H103" s="302" t="s">
        <v>54</v>
      </c>
      <c r="I103" s="302" t="s">
        <v>57</v>
      </c>
      <c r="J103" s="302" t="s">
        <v>1067</v>
      </c>
      <c r="K103" s="301"/>
    </row>
    <row r="104" spans="2:11" s="1" customFormat="1" ht="17.25" customHeight="1">
      <c r="B104" s="299"/>
      <c r="C104" s="304" t="s">
        <v>1068</v>
      </c>
      <c r="D104" s="304"/>
      <c r="E104" s="304"/>
      <c r="F104" s="305" t="s">
        <v>1069</v>
      </c>
      <c r="G104" s="306"/>
      <c r="H104" s="304"/>
      <c r="I104" s="304"/>
      <c r="J104" s="304" t="s">
        <v>1070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53</v>
      </c>
      <c r="D106" s="309"/>
      <c r="E106" s="309"/>
      <c r="F106" s="310" t="s">
        <v>1071</v>
      </c>
      <c r="G106" s="287"/>
      <c r="H106" s="287" t="s">
        <v>1111</v>
      </c>
      <c r="I106" s="287" t="s">
        <v>1073</v>
      </c>
      <c r="J106" s="287">
        <v>20</v>
      </c>
      <c r="K106" s="301"/>
    </row>
    <row r="107" spans="2:11" s="1" customFormat="1" ht="15" customHeight="1">
      <c r="B107" s="299"/>
      <c r="C107" s="287" t="s">
        <v>1074</v>
      </c>
      <c r="D107" s="287"/>
      <c r="E107" s="287"/>
      <c r="F107" s="310" t="s">
        <v>1071</v>
      </c>
      <c r="G107" s="287"/>
      <c r="H107" s="287" t="s">
        <v>1111</v>
      </c>
      <c r="I107" s="287" t="s">
        <v>1073</v>
      </c>
      <c r="J107" s="287">
        <v>120</v>
      </c>
      <c r="K107" s="301"/>
    </row>
    <row r="108" spans="2:11" s="1" customFormat="1" ht="15" customHeight="1">
      <c r="B108" s="312"/>
      <c r="C108" s="287" t="s">
        <v>1076</v>
      </c>
      <c r="D108" s="287"/>
      <c r="E108" s="287"/>
      <c r="F108" s="310" t="s">
        <v>1077</v>
      </c>
      <c r="G108" s="287"/>
      <c r="H108" s="287" t="s">
        <v>1111</v>
      </c>
      <c r="I108" s="287" t="s">
        <v>1073</v>
      </c>
      <c r="J108" s="287">
        <v>50</v>
      </c>
      <c r="K108" s="301"/>
    </row>
    <row r="109" spans="2:11" s="1" customFormat="1" ht="15" customHeight="1">
      <c r="B109" s="312"/>
      <c r="C109" s="287" t="s">
        <v>1079</v>
      </c>
      <c r="D109" s="287"/>
      <c r="E109" s="287"/>
      <c r="F109" s="310" t="s">
        <v>1071</v>
      </c>
      <c r="G109" s="287"/>
      <c r="H109" s="287" t="s">
        <v>1111</v>
      </c>
      <c r="I109" s="287" t="s">
        <v>1081</v>
      </c>
      <c r="J109" s="287"/>
      <c r="K109" s="301"/>
    </row>
    <row r="110" spans="2:11" s="1" customFormat="1" ht="15" customHeight="1">
      <c r="B110" s="312"/>
      <c r="C110" s="287" t="s">
        <v>1090</v>
      </c>
      <c r="D110" s="287"/>
      <c r="E110" s="287"/>
      <c r="F110" s="310" t="s">
        <v>1077</v>
      </c>
      <c r="G110" s="287"/>
      <c r="H110" s="287" t="s">
        <v>1111</v>
      </c>
      <c r="I110" s="287" t="s">
        <v>1073</v>
      </c>
      <c r="J110" s="287">
        <v>50</v>
      </c>
      <c r="K110" s="301"/>
    </row>
    <row r="111" spans="2:11" s="1" customFormat="1" ht="15" customHeight="1">
      <c r="B111" s="312"/>
      <c r="C111" s="287" t="s">
        <v>1098</v>
      </c>
      <c r="D111" s="287"/>
      <c r="E111" s="287"/>
      <c r="F111" s="310" t="s">
        <v>1077</v>
      </c>
      <c r="G111" s="287"/>
      <c r="H111" s="287" t="s">
        <v>1111</v>
      </c>
      <c r="I111" s="287" t="s">
        <v>1073</v>
      </c>
      <c r="J111" s="287">
        <v>50</v>
      </c>
      <c r="K111" s="301"/>
    </row>
    <row r="112" spans="2:11" s="1" customFormat="1" ht="15" customHeight="1">
      <c r="B112" s="312"/>
      <c r="C112" s="287" t="s">
        <v>1096</v>
      </c>
      <c r="D112" s="287"/>
      <c r="E112" s="287"/>
      <c r="F112" s="310" t="s">
        <v>1077</v>
      </c>
      <c r="G112" s="287"/>
      <c r="H112" s="287" t="s">
        <v>1111</v>
      </c>
      <c r="I112" s="287" t="s">
        <v>1073</v>
      </c>
      <c r="J112" s="287">
        <v>50</v>
      </c>
      <c r="K112" s="301"/>
    </row>
    <row r="113" spans="2:11" s="1" customFormat="1" ht="15" customHeight="1">
      <c r="B113" s="312"/>
      <c r="C113" s="287" t="s">
        <v>53</v>
      </c>
      <c r="D113" s="287"/>
      <c r="E113" s="287"/>
      <c r="F113" s="310" t="s">
        <v>1071</v>
      </c>
      <c r="G113" s="287"/>
      <c r="H113" s="287" t="s">
        <v>1112</v>
      </c>
      <c r="I113" s="287" t="s">
        <v>1073</v>
      </c>
      <c r="J113" s="287">
        <v>20</v>
      </c>
      <c r="K113" s="301"/>
    </row>
    <row r="114" spans="2:11" s="1" customFormat="1" ht="15" customHeight="1">
      <c r="B114" s="312"/>
      <c r="C114" s="287" t="s">
        <v>1113</v>
      </c>
      <c r="D114" s="287"/>
      <c r="E114" s="287"/>
      <c r="F114" s="310" t="s">
        <v>1071</v>
      </c>
      <c r="G114" s="287"/>
      <c r="H114" s="287" t="s">
        <v>1114</v>
      </c>
      <c r="I114" s="287" t="s">
        <v>1073</v>
      </c>
      <c r="J114" s="287">
        <v>120</v>
      </c>
      <c r="K114" s="301"/>
    </row>
    <row r="115" spans="2:11" s="1" customFormat="1" ht="15" customHeight="1">
      <c r="B115" s="312"/>
      <c r="C115" s="287" t="s">
        <v>38</v>
      </c>
      <c r="D115" s="287"/>
      <c r="E115" s="287"/>
      <c r="F115" s="310" t="s">
        <v>1071</v>
      </c>
      <c r="G115" s="287"/>
      <c r="H115" s="287" t="s">
        <v>1115</v>
      </c>
      <c r="I115" s="287" t="s">
        <v>1106</v>
      </c>
      <c r="J115" s="287"/>
      <c r="K115" s="301"/>
    </row>
    <row r="116" spans="2:11" s="1" customFormat="1" ht="15" customHeight="1">
      <c r="B116" s="312"/>
      <c r="C116" s="287" t="s">
        <v>48</v>
      </c>
      <c r="D116" s="287"/>
      <c r="E116" s="287"/>
      <c r="F116" s="310" t="s">
        <v>1071</v>
      </c>
      <c r="G116" s="287"/>
      <c r="H116" s="287" t="s">
        <v>1116</v>
      </c>
      <c r="I116" s="287" t="s">
        <v>1106</v>
      </c>
      <c r="J116" s="287"/>
      <c r="K116" s="301"/>
    </row>
    <row r="117" spans="2:11" s="1" customFormat="1" ht="15" customHeight="1">
      <c r="B117" s="312"/>
      <c r="C117" s="287" t="s">
        <v>57</v>
      </c>
      <c r="D117" s="287"/>
      <c r="E117" s="287"/>
      <c r="F117" s="310" t="s">
        <v>1071</v>
      </c>
      <c r="G117" s="287"/>
      <c r="H117" s="287" t="s">
        <v>1117</v>
      </c>
      <c r="I117" s="287" t="s">
        <v>1118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1119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1065</v>
      </c>
      <c r="D123" s="302"/>
      <c r="E123" s="302"/>
      <c r="F123" s="302" t="s">
        <v>1066</v>
      </c>
      <c r="G123" s="303"/>
      <c r="H123" s="302" t="s">
        <v>54</v>
      </c>
      <c r="I123" s="302" t="s">
        <v>57</v>
      </c>
      <c r="J123" s="302" t="s">
        <v>1067</v>
      </c>
      <c r="K123" s="331"/>
    </row>
    <row r="124" spans="2:11" s="1" customFormat="1" ht="17.25" customHeight="1">
      <c r="B124" s="330"/>
      <c r="C124" s="304" t="s">
        <v>1068</v>
      </c>
      <c r="D124" s="304"/>
      <c r="E124" s="304"/>
      <c r="F124" s="305" t="s">
        <v>1069</v>
      </c>
      <c r="G124" s="306"/>
      <c r="H124" s="304"/>
      <c r="I124" s="304"/>
      <c r="J124" s="304" t="s">
        <v>1070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1074</v>
      </c>
      <c r="D126" s="309"/>
      <c r="E126" s="309"/>
      <c r="F126" s="310" t="s">
        <v>1071</v>
      </c>
      <c r="G126" s="287"/>
      <c r="H126" s="287" t="s">
        <v>1111</v>
      </c>
      <c r="I126" s="287" t="s">
        <v>1073</v>
      </c>
      <c r="J126" s="287">
        <v>120</v>
      </c>
      <c r="K126" s="335"/>
    </row>
    <row r="127" spans="2:11" s="1" customFormat="1" ht="15" customHeight="1">
      <c r="B127" s="332"/>
      <c r="C127" s="287" t="s">
        <v>1120</v>
      </c>
      <c r="D127" s="287"/>
      <c r="E127" s="287"/>
      <c r="F127" s="310" t="s">
        <v>1071</v>
      </c>
      <c r="G127" s="287"/>
      <c r="H127" s="287" t="s">
        <v>1121</v>
      </c>
      <c r="I127" s="287" t="s">
        <v>1073</v>
      </c>
      <c r="J127" s="287" t="s">
        <v>1122</v>
      </c>
      <c r="K127" s="335"/>
    </row>
    <row r="128" spans="2:11" s="1" customFormat="1" ht="15" customHeight="1">
      <c r="B128" s="332"/>
      <c r="C128" s="287" t="s">
        <v>1019</v>
      </c>
      <c r="D128" s="287"/>
      <c r="E128" s="287"/>
      <c r="F128" s="310" t="s">
        <v>1071</v>
      </c>
      <c r="G128" s="287"/>
      <c r="H128" s="287" t="s">
        <v>1123</v>
      </c>
      <c r="I128" s="287" t="s">
        <v>1073</v>
      </c>
      <c r="J128" s="287" t="s">
        <v>1122</v>
      </c>
      <c r="K128" s="335"/>
    </row>
    <row r="129" spans="2:11" s="1" customFormat="1" ht="15" customHeight="1">
      <c r="B129" s="332"/>
      <c r="C129" s="287" t="s">
        <v>1082</v>
      </c>
      <c r="D129" s="287"/>
      <c r="E129" s="287"/>
      <c r="F129" s="310" t="s">
        <v>1077</v>
      </c>
      <c r="G129" s="287"/>
      <c r="H129" s="287" t="s">
        <v>1083</v>
      </c>
      <c r="I129" s="287" t="s">
        <v>1073</v>
      </c>
      <c r="J129" s="287">
        <v>15</v>
      </c>
      <c r="K129" s="335"/>
    </row>
    <row r="130" spans="2:11" s="1" customFormat="1" ht="15" customHeight="1">
      <c r="B130" s="332"/>
      <c r="C130" s="313" t="s">
        <v>1084</v>
      </c>
      <c r="D130" s="313"/>
      <c r="E130" s="313"/>
      <c r="F130" s="314" t="s">
        <v>1077</v>
      </c>
      <c r="G130" s="313"/>
      <c r="H130" s="313" t="s">
        <v>1085</v>
      </c>
      <c r="I130" s="313" t="s">
        <v>1073</v>
      </c>
      <c r="J130" s="313">
        <v>15</v>
      </c>
      <c r="K130" s="335"/>
    </row>
    <row r="131" spans="2:11" s="1" customFormat="1" ht="15" customHeight="1">
      <c r="B131" s="332"/>
      <c r="C131" s="313" t="s">
        <v>1086</v>
      </c>
      <c r="D131" s="313"/>
      <c r="E131" s="313"/>
      <c r="F131" s="314" t="s">
        <v>1077</v>
      </c>
      <c r="G131" s="313"/>
      <c r="H131" s="313" t="s">
        <v>1087</v>
      </c>
      <c r="I131" s="313" t="s">
        <v>1073</v>
      </c>
      <c r="J131" s="313">
        <v>20</v>
      </c>
      <c r="K131" s="335"/>
    </row>
    <row r="132" spans="2:11" s="1" customFormat="1" ht="15" customHeight="1">
      <c r="B132" s="332"/>
      <c r="C132" s="313" t="s">
        <v>1088</v>
      </c>
      <c r="D132" s="313"/>
      <c r="E132" s="313"/>
      <c r="F132" s="314" t="s">
        <v>1077</v>
      </c>
      <c r="G132" s="313"/>
      <c r="H132" s="313" t="s">
        <v>1089</v>
      </c>
      <c r="I132" s="313" t="s">
        <v>1073</v>
      </c>
      <c r="J132" s="313">
        <v>20</v>
      </c>
      <c r="K132" s="335"/>
    </row>
    <row r="133" spans="2:11" s="1" customFormat="1" ht="15" customHeight="1">
      <c r="B133" s="332"/>
      <c r="C133" s="287" t="s">
        <v>1076</v>
      </c>
      <c r="D133" s="287"/>
      <c r="E133" s="287"/>
      <c r="F133" s="310" t="s">
        <v>1077</v>
      </c>
      <c r="G133" s="287"/>
      <c r="H133" s="287" t="s">
        <v>1111</v>
      </c>
      <c r="I133" s="287" t="s">
        <v>1073</v>
      </c>
      <c r="J133" s="287">
        <v>50</v>
      </c>
      <c r="K133" s="335"/>
    </row>
    <row r="134" spans="2:11" s="1" customFormat="1" ht="15" customHeight="1">
      <c r="B134" s="332"/>
      <c r="C134" s="287" t="s">
        <v>1090</v>
      </c>
      <c r="D134" s="287"/>
      <c r="E134" s="287"/>
      <c r="F134" s="310" t="s">
        <v>1077</v>
      </c>
      <c r="G134" s="287"/>
      <c r="H134" s="287" t="s">
        <v>1111</v>
      </c>
      <c r="I134" s="287" t="s">
        <v>1073</v>
      </c>
      <c r="J134" s="287">
        <v>50</v>
      </c>
      <c r="K134" s="335"/>
    </row>
    <row r="135" spans="2:11" s="1" customFormat="1" ht="15" customHeight="1">
      <c r="B135" s="332"/>
      <c r="C135" s="287" t="s">
        <v>1096</v>
      </c>
      <c r="D135" s="287"/>
      <c r="E135" s="287"/>
      <c r="F135" s="310" t="s">
        <v>1077</v>
      </c>
      <c r="G135" s="287"/>
      <c r="H135" s="287" t="s">
        <v>1111</v>
      </c>
      <c r="I135" s="287" t="s">
        <v>1073</v>
      </c>
      <c r="J135" s="287">
        <v>50</v>
      </c>
      <c r="K135" s="335"/>
    </row>
    <row r="136" spans="2:11" s="1" customFormat="1" ht="15" customHeight="1">
      <c r="B136" s="332"/>
      <c r="C136" s="287" t="s">
        <v>1098</v>
      </c>
      <c r="D136" s="287"/>
      <c r="E136" s="287"/>
      <c r="F136" s="310" t="s">
        <v>1077</v>
      </c>
      <c r="G136" s="287"/>
      <c r="H136" s="287" t="s">
        <v>1111</v>
      </c>
      <c r="I136" s="287" t="s">
        <v>1073</v>
      </c>
      <c r="J136" s="287">
        <v>50</v>
      </c>
      <c r="K136" s="335"/>
    </row>
    <row r="137" spans="2:11" s="1" customFormat="1" ht="15" customHeight="1">
      <c r="B137" s="332"/>
      <c r="C137" s="287" t="s">
        <v>1099</v>
      </c>
      <c r="D137" s="287"/>
      <c r="E137" s="287"/>
      <c r="F137" s="310" t="s">
        <v>1077</v>
      </c>
      <c r="G137" s="287"/>
      <c r="H137" s="287" t="s">
        <v>1124</v>
      </c>
      <c r="I137" s="287" t="s">
        <v>1073</v>
      </c>
      <c r="J137" s="287">
        <v>255</v>
      </c>
      <c r="K137" s="335"/>
    </row>
    <row r="138" spans="2:11" s="1" customFormat="1" ht="15" customHeight="1">
      <c r="B138" s="332"/>
      <c r="C138" s="287" t="s">
        <v>1101</v>
      </c>
      <c r="D138" s="287"/>
      <c r="E138" s="287"/>
      <c r="F138" s="310" t="s">
        <v>1071</v>
      </c>
      <c r="G138" s="287"/>
      <c r="H138" s="287" t="s">
        <v>1125</v>
      </c>
      <c r="I138" s="287" t="s">
        <v>1103</v>
      </c>
      <c r="J138" s="287"/>
      <c r="K138" s="335"/>
    </row>
    <row r="139" spans="2:11" s="1" customFormat="1" ht="15" customHeight="1">
      <c r="B139" s="332"/>
      <c r="C139" s="287" t="s">
        <v>1104</v>
      </c>
      <c r="D139" s="287"/>
      <c r="E139" s="287"/>
      <c r="F139" s="310" t="s">
        <v>1071</v>
      </c>
      <c r="G139" s="287"/>
      <c r="H139" s="287" t="s">
        <v>1126</v>
      </c>
      <c r="I139" s="287" t="s">
        <v>1106</v>
      </c>
      <c r="J139" s="287"/>
      <c r="K139" s="335"/>
    </row>
    <row r="140" spans="2:11" s="1" customFormat="1" ht="15" customHeight="1">
      <c r="B140" s="332"/>
      <c r="C140" s="287" t="s">
        <v>1107</v>
      </c>
      <c r="D140" s="287"/>
      <c r="E140" s="287"/>
      <c r="F140" s="310" t="s">
        <v>1071</v>
      </c>
      <c r="G140" s="287"/>
      <c r="H140" s="287" t="s">
        <v>1107</v>
      </c>
      <c r="I140" s="287" t="s">
        <v>1106</v>
      </c>
      <c r="J140" s="287"/>
      <c r="K140" s="335"/>
    </row>
    <row r="141" spans="2:11" s="1" customFormat="1" ht="15" customHeight="1">
      <c r="B141" s="332"/>
      <c r="C141" s="287" t="s">
        <v>38</v>
      </c>
      <c r="D141" s="287"/>
      <c r="E141" s="287"/>
      <c r="F141" s="310" t="s">
        <v>1071</v>
      </c>
      <c r="G141" s="287"/>
      <c r="H141" s="287" t="s">
        <v>1127</v>
      </c>
      <c r="I141" s="287" t="s">
        <v>1106</v>
      </c>
      <c r="J141" s="287"/>
      <c r="K141" s="335"/>
    </row>
    <row r="142" spans="2:11" s="1" customFormat="1" ht="15" customHeight="1">
      <c r="B142" s="332"/>
      <c r="C142" s="287" t="s">
        <v>1128</v>
      </c>
      <c r="D142" s="287"/>
      <c r="E142" s="287"/>
      <c r="F142" s="310" t="s">
        <v>1071</v>
      </c>
      <c r="G142" s="287"/>
      <c r="H142" s="287" t="s">
        <v>1129</v>
      </c>
      <c r="I142" s="287" t="s">
        <v>1106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1130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1065</v>
      </c>
      <c r="D148" s="302"/>
      <c r="E148" s="302"/>
      <c r="F148" s="302" t="s">
        <v>1066</v>
      </c>
      <c r="G148" s="303"/>
      <c r="H148" s="302" t="s">
        <v>54</v>
      </c>
      <c r="I148" s="302" t="s">
        <v>57</v>
      </c>
      <c r="J148" s="302" t="s">
        <v>1067</v>
      </c>
      <c r="K148" s="301"/>
    </row>
    <row r="149" spans="2:11" s="1" customFormat="1" ht="17.25" customHeight="1">
      <c r="B149" s="299"/>
      <c r="C149" s="304" t="s">
        <v>1068</v>
      </c>
      <c r="D149" s="304"/>
      <c r="E149" s="304"/>
      <c r="F149" s="305" t="s">
        <v>1069</v>
      </c>
      <c r="G149" s="306"/>
      <c r="H149" s="304"/>
      <c r="I149" s="304"/>
      <c r="J149" s="304" t="s">
        <v>1070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1074</v>
      </c>
      <c r="D151" s="287"/>
      <c r="E151" s="287"/>
      <c r="F151" s="340" t="s">
        <v>1071</v>
      </c>
      <c r="G151" s="287"/>
      <c r="H151" s="339" t="s">
        <v>1111</v>
      </c>
      <c r="I151" s="339" t="s">
        <v>1073</v>
      </c>
      <c r="J151" s="339">
        <v>120</v>
      </c>
      <c r="K151" s="335"/>
    </row>
    <row r="152" spans="2:11" s="1" customFormat="1" ht="15" customHeight="1">
      <c r="B152" s="312"/>
      <c r="C152" s="339" t="s">
        <v>1120</v>
      </c>
      <c r="D152" s="287"/>
      <c r="E152" s="287"/>
      <c r="F152" s="340" t="s">
        <v>1071</v>
      </c>
      <c r="G152" s="287"/>
      <c r="H152" s="339" t="s">
        <v>1131</v>
      </c>
      <c r="I152" s="339" t="s">
        <v>1073</v>
      </c>
      <c r="J152" s="339" t="s">
        <v>1122</v>
      </c>
      <c r="K152" s="335"/>
    </row>
    <row r="153" spans="2:11" s="1" customFormat="1" ht="15" customHeight="1">
      <c r="B153" s="312"/>
      <c r="C153" s="339" t="s">
        <v>1019</v>
      </c>
      <c r="D153" s="287"/>
      <c r="E153" s="287"/>
      <c r="F153" s="340" t="s">
        <v>1071</v>
      </c>
      <c r="G153" s="287"/>
      <c r="H153" s="339" t="s">
        <v>1132</v>
      </c>
      <c r="I153" s="339" t="s">
        <v>1073</v>
      </c>
      <c r="J153" s="339" t="s">
        <v>1122</v>
      </c>
      <c r="K153" s="335"/>
    </row>
    <row r="154" spans="2:11" s="1" customFormat="1" ht="15" customHeight="1">
      <c r="B154" s="312"/>
      <c r="C154" s="339" t="s">
        <v>1076</v>
      </c>
      <c r="D154" s="287"/>
      <c r="E154" s="287"/>
      <c r="F154" s="340" t="s">
        <v>1077</v>
      </c>
      <c r="G154" s="287"/>
      <c r="H154" s="339" t="s">
        <v>1111</v>
      </c>
      <c r="I154" s="339" t="s">
        <v>1073</v>
      </c>
      <c r="J154" s="339">
        <v>50</v>
      </c>
      <c r="K154" s="335"/>
    </row>
    <row r="155" spans="2:11" s="1" customFormat="1" ht="15" customHeight="1">
      <c r="B155" s="312"/>
      <c r="C155" s="339" t="s">
        <v>1079</v>
      </c>
      <c r="D155" s="287"/>
      <c r="E155" s="287"/>
      <c r="F155" s="340" t="s">
        <v>1071</v>
      </c>
      <c r="G155" s="287"/>
      <c r="H155" s="339" t="s">
        <v>1111</v>
      </c>
      <c r="I155" s="339" t="s">
        <v>1081</v>
      </c>
      <c r="J155" s="339"/>
      <c r="K155" s="335"/>
    </row>
    <row r="156" spans="2:11" s="1" customFormat="1" ht="15" customHeight="1">
      <c r="B156" s="312"/>
      <c r="C156" s="339" t="s">
        <v>1090</v>
      </c>
      <c r="D156" s="287"/>
      <c r="E156" s="287"/>
      <c r="F156" s="340" t="s">
        <v>1077</v>
      </c>
      <c r="G156" s="287"/>
      <c r="H156" s="339" t="s">
        <v>1111</v>
      </c>
      <c r="I156" s="339" t="s">
        <v>1073</v>
      </c>
      <c r="J156" s="339">
        <v>50</v>
      </c>
      <c r="K156" s="335"/>
    </row>
    <row r="157" spans="2:11" s="1" customFormat="1" ht="15" customHeight="1">
      <c r="B157" s="312"/>
      <c r="C157" s="339" t="s">
        <v>1098</v>
      </c>
      <c r="D157" s="287"/>
      <c r="E157" s="287"/>
      <c r="F157" s="340" t="s">
        <v>1077</v>
      </c>
      <c r="G157" s="287"/>
      <c r="H157" s="339" t="s">
        <v>1111</v>
      </c>
      <c r="I157" s="339" t="s">
        <v>1073</v>
      </c>
      <c r="J157" s="339">
        <v>50</v>
      </c>
      <c r="K157" s="335"/>
    </row>
    <row r="158" spans="2:11" s="1" customFormat="1" ht="15" customHeight="1">
      <c r="B158" s="312"/>
      <c r="C158" s="339" t="s">
        <v>1096</v>
      </c>
      <c r="D158" s="287"/>
      <c r="E158" s="287"/>
      <c r="F158" s="340" t="s">
        <v>1077</v>
      </c>
      <c r="G158" s="287"/>
      <c r="H158" s="339" t="s">
        <v>1111</v>
      </c>
      <c r="I158" s="339" t="s">
        <v>1073</v>
      </c>
      <c r="J158" s="339">
        <v>50</v>
      </c>
      <c r="K158" s="335"/>
    </row>
    <row r="159" spans="2:11" s="1" customFormat="1" ht="15" customHeight="1">
      <c r="B159" s="312"/>
      <c r="C159" s="339" t="s">
        <v>93</v>
      </c>
      <c r="D159" s="287"/>
      <c r="E159" s="287"/>
      <c r="F159" s="340" t="s">
        <v>1071</v>
      </c>
      <c r="G159" s="287"/>
      <c r="H159" s="339" t="s">
        <v>1133</v>
      </c>
      <c r="I159" s="339" t="s">
        <v>1073</v>
      </c>
      <c r="J159" s="339" t="s">
        <v>1134</v>
      </c>
      <c r="K159" s="335"/>
    </row>
    <row r="160" spans="2:11" s="1" customFormat="1" ht="15" customHeight="1">
      <c r="B160" s="312"/>
      <c r="C160" s="339" t="s">
        <v>1135</v>
      </c>
      <c r="D160" s="287"/>
      <c r="E160" s="287"/>
      <c r="F160" s="340" t="s">
        <v>1071</v>
      </c>
      <c r="G160" s="287"/>
      <c r="H160" s="339" t="s">
        <v>1136</v>
      </c>
      <c r="I160" s="339" t="s">
        <v>1106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1137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1065</v>
      </c>
      <c r="D166" s="302"/>
      <c r="E166" s="302"/>
      <c r="F166" s="302" t="s">
        <v>1066</v>
      </c>
      <c r="G166" s="344"/>
      <c r="H166" s="345" t="s">
        <v>54</v>
      </c>
      <c r="I166" s="345" t="s">
        <v>57</v>
      </c>
      <c r="J166" s="302" t="s">
        <v>1067</v>
      </c>
      <c r="K166" s="279"/>
    </row>
    <row r="167" spans="2:11" s="1" customFormat="1" ht="17.25" customHeight="1">
      <c r="B167" s="280"/>
      <c r="C167" s="304" t="s">
        <v>1068</v>
      </c>
      <c r="D167" s="304"/>
      <c r="E167" s="304"/>
      <c r="F167" s="305" t="s">
        <v>1069</v>
      </c>
      <c r="G167" s="346"/>
      <c r="H167" s="347"/>
      <c r="I167" s="347"/>
      <c r="J167" s="304" t="s">
        <v>1070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1074</v>
      </c>
      <c r="D169" s="287"/>
      <c r="E169" s="287"/>
      <c r="F169" s="310" t="s">
        <v>1071</v>
      </c>
      <c r="G169" s="287"/>
      <c r="H169" s="287" t="s">
        <v>1111</v>
      </c>
      <c r="I169" s="287" t="s">
        <v>1073</v>
      </c>
      <c r="J169" s="287">
        <v>120</v>
      </c>
      <c r="K169" s="335"/>
    </row>
    <row r="170" spans="2:11" s="1" customFormat="1" ht="15" customHeight="1">
      <c r="B170" s="312"/>
      <c r="C170" s="287" t="s">
        <v>1120</v>
      </c>
      <c r="D170" s="287"/>
      <c r="E170" s="287"/>
      <c r="F170" s="310" t="s">
        <v>1071</v>
      </c>
      <c r="G170" s="287"/>
      <c r="H170" s="287" t="s">
        <v>1121</v>
      </c>
      <c r="I170" s="287" t="s">
        <v>1073</v>
      </c>
      <c r="J170" s="287" t="s">
        <v>1122</v>
      </c>
      <c r="K170" s="335"/>
    </row>
    <row r="171" spans="2:11" s="1" customFormat="1" ht="15" customHeight="1">
      <c r="B171" s="312"/>
      <c r="C171" s="287" t="s">
        <v>1019</v>
      </c>
      <c r="D171" s="287"/>
      <c r="E171" s="287"/>
      <c r="F171" s="310" t="s">
        <v>1071</v>
      </c>
      <c r="G171" s="287"/>
      <c r="H171" s="287" t="s">
        <v>1138</v>
      </c>
      <c r="I171" s="287" t="s">
        <v>1073</v>
      </c>
      <c r="J171" s="287" t="s">
        <v>1122</v>
      </c>
      <c r="K171" s="335"/>
    </row>
    <row r="172" spans="2:11" s="1" customFormat="1" ht="15" customHeight="1">
      <c r="B172" s="312"/>
      <c r="C172" s="287" t="s">
        <v>1076</v>
      </c>
      <c r="D172" s="287"/>
      <c r="E172" s="287"/>
      <c r="F172" s="310" t="s">
        <v>1077</v>
      </c>
      <c r="G172" s="287"/>
      <c r="H172" s="287" t="s">
        <v>1138</v>
      </c>
      <c r="I172" s="287" t="s">
        <v>1073</v>
      </c>
      <c r="J172" s="287">
        <v>50</v>
      </c>
      <c r="K172" s="335"/>
    </row>
    <row r="173" spans="2:11" s="1" customFormat="1" ht="15" customHeight="1">
      <c r="B173" s="312"/>
      <c r="C173" s="287" t="s">
        <v>1079</v>
      </c>
      <c r="D173" s="287"/>
      <c r="E173" s="287"/>
      <c r="F173" s="310" t="s">
        <v>1071</v>
      </c>
      <c r="G173" s="287"/>
      <c r="H173" s="287" t="s">
        <v>1138</v>
      </c>
      <c r="I173" s="287" t="s">
        <v>1081</v>
      </c>
      <c r="J173" s="287"/>
      <c r="K173" s="335"/>
    </row>
    <row r="174" spans="2:11" s="1" customFormat="1" ht="15" customHeight="1">
      <c r="B174" s="312"/>
      <c r="C174" s="287" t="s">
        <v>1090</v>
      </c>
      <c r="D174" s="287"/>
      <c r="E174" s="287"/>
      <c r="F174" s="310" t="s">
        <v>1077</v>
      </c>
      <c r="G174" s="287"/>
      <c r="H174" s="287" t="s">
        <v>1138</v>
      </c>
      <c r="I174" s="287" t="s">
        <v>1073</v>
      </c>
      <c r="J174" s="287">
        <v>50</v>
      </c>
      <c r="K174" s="335"/>
    </row>
    <row r="175" spans="2:11" s="1" customFormat="1" ht="15" customHeight="1">
      <c r="B175" s="312"/>
      <c r="C175" s="287" t="s">
        <v>1098</v>
      </c>
      <c r="D175" s="287"/>
      <c r="E175" s="287"/>
      <c r="F175" s="310" t="s">
        <v>1077</v>
      </c>
      <c r="G175" s="287"/>
      <c r="H175" s="287" t="s">
        <v>1138</v>
      </c>
      <c r="I175" s="287" t="s">
        <v>1073</v>
      </c>
      <c r="J175" s="287">
        <v>50</v>
      </c>
      <c r="K175" s="335"/>
    </row>
    <row r="176" spans="2:11" s="1" customFormat="1" ht="15" customHeight="1">
      <c r="B176" s="312"/>
      <c r="C176" s="287" t="s">
        <v>1096</v>
      </c>
      <c r="D176" s="287"/>
      <c r="E176" s="287"/>
      <c r="F176" s="310" t="s">
        <v>1077</v>
      </c>
      <c r="G176" s="287"/>
      <c r="H176" s="287" t="s">
        <v>1138</v>
      </c>
      <c r="I176" s="287" t="s">
        <v>1073</v>
      </c>
      <c r="J176" s="287">
        <v>50</v>
      </c>
      <c r="K176" s="335"/>
    </row>
    <row r="177" spans="2:11" s="1" customFormat="1" ht="15" customHeight="1">
      <c r="B177" s="312"/>
      <c r="C177" s="287" t="s">
        <v>109</v>
      </c>
      <c r="D177" s="287"/>
      <c r="E177" s="287"/>
      <c r="F177" s="310" t="s">
        <v>1071</v>
      </c>
      <c r="G177" s="287"/>
      <c r="H177" s="287" t="s">
        <v>1139</v>
      </c>
      <c r="I177" s="287" t="s">
        <v>1140</v>
      </c>
      <c r="J177" s="287"/>
      <c r="K177" s="335"/>
    </row>
    <row r="178" spans="2:11" s="1" customFormat="1" ht="15" customHeight="1">
      <c r="B178" s="312"/>
      <c r="C178" s="287" t="s">
        <v>57</v>
      </c>
      <c r="D178" s="287"/>
      <c r="E178" s="287"/>
      <c r="F178" s="310" t="s">
        <v>1071</v>
      </c>
      <c r="G178" s="287"/>
      <c r="H178" s="287" t="s">
        <v>1141</v>
      </c>
      <c r="I178" s="287" t="s">
        <v>1142</v>
      </c>
      <c r="J178" s="287">
        <v>1</v>
      </c>
      <c r="K178" s="335"/>
    </row>
    <row r="179" spans="2:11" s="1" customFormat="1" ht="15" customHeight="1">
      <c r="B179" s="312"/>
      <c r="C179" s="287" t="s">
        <v>53</v>
      </c>
      <c r="D179" s="287"/>
      <c r="E179" s="287"/>
      <c r="F179" s="310" t="s">
        <v>1071</v>
      </c>
      <c r="G179" s="287"/>
      <c r="H179" s="287" t="s">
        <v>1143</v>
      </c>
      <c r="I179" s="287" t="s">
        <v>1073</v>
      </c>
      <c r="J179" s="287">
        <v>20</v>
      </c>
      <c r="K179" s="335"/>
    </row>
    <row r="180" spans="2:11" s="1" customFormat="1" ht="15" customHeight="1">
      <c r="B180" s="312"/>
      <c r="C180" s="287" t="s">
        <v>54</v>
      </c>
      <c r="D180" s="287"/>
      <c r="E180" s="287"/>
      <c r="F180" s="310" t="s">
        <v>1071</v>
      </c>
      <c r="G180" s="287"/>
      <c r="H180" s="287" t="s">
        <v>1144</v>
      </c>
      <c r="I180" s="287" t="s">
        <v>1073</v>
      </c>
      <c r="J180" s="287">
        <v>255</v>
      </c>
      <c r="K180" s="335"/>
    </row>
    <row r="181" spans="2:11" s="1" customFormat="1" ht="15" customHeight="1">
      <c r="B181" s="312"/>
      <c r="C181" s="287" t="s">
        <v>110</v>
      </c>
      <c r="D181" s="287"/>
      <c r="E181" s="287"/>
      <c r="F181" s="310" t="s">
        <v>1071</v>
      </c>
      <c r="G181" s="287"/>
      <c r="H181" s="287" t="s">
        <v>1035</v>
      </c>
      <c r="I181" s="287" t="s">
        <v>1073</v>
      </c>
      <c r="J181" s="287">
        <v>10</v>
      </c>
      <c r="K181" s="335"/>
    </row>
    <row r="182" spans="2:11" s="1" customFormat="1" ht="15" customHeight="1">
      <c r="B182" s="312"/>
      <c r="C182" s="287" t="s">
        <v>111</v>
      </c>
      <c r="D182" s="287"/>
      <c r="E182" s="287"/>
      <c r="F182" s="310" t="s">
        <v>1071</v>
      </c>
      <c r="G182" s="287"/>
      <c r="H182" s="287" t="s">
        <v>1145</v>
      </c>
      <c r="I182" s="287" t="s">
        <v>1106</v>
      </c>
      <c r="J182" s="287"/>
      <c r="K182" s="335"/>
    </row>
    <row r="183" spans="2:11" s="1" customFormat="1" ht="15" customHeight="1">
      <c r="B183" s="312"/>
      <c r="C183" s="287" t="s">
        <v>1146</v>
      </c>
      <c r="D183" s="287"/>
      <c r="E183" s="287"/>
      <c r="F183" s="310" t="s">
        <v>1071</v>
      </c>
      <c r="G183" s="287"/>
      <c r="H183" s="287" t="s">
        <v>1147</v>
      </c>
      <c r="I183" s="287" t="s">
        <v>1106</v>
      </c>
      <c r="J183" s="287"/>
      <c r="K183" s="335"/>
    </row>
    <row r="184" spans="2:11" s="1" customFormat="1" ht="15" customHeight="1">
      <c r="B184" s="312"/>
      <c r="C184" s="287" t="s">
        <v>1135</v>
      </c>
      <c r="D184" s="287"/>
      <c r="E184" s="287"/>
      <c r="F184" s="310" t="s">
        <v>1071</v>
      </c>
      <c r="G184" s="287"/>
      <c r="H184" s="287" t="s">
        <v>1148</v>
      </c>
      <c r="I184" s="287" t="s">
        <v>1106</v>
      </c>
      <c r="J184" s="287"/>
      <c r="K184" s="335"/>
    </row>
    <row r="185" spans="2:11" s="1" customFormat="1" ht="15" customHeight="1">
      <c r="B185" s="312"/>
      <c r="C185" s="287" t="s">
        <v>113</v>
      </c>
      <c r="D185" s="287"/>
      <c r="E185" s="287"/>
      <c r="F185" s="310" t="s">
        <v>1077</v>
      </c>
      <c r="G185" s="287"/>
      <c r="H185" s="287" t="s">
        <v>1149</v>
      </c>
      <c r="I185" s="287" t="s">
        <v>1073</v>
      </c>
      <c r="J185" s="287">
        <v>50</v>
      </c>
      <c r="K185" s="335"/>
    </row>
    <row r="186" spans="2:11" s="1" customFormat="1" ht="15" customHeight="1">
      <c r="B186" s="312"/>
      <c r="C186" s="287" t="s">
        <v>1150</v>
      </c>
      <c r="D186" s="287"/>
      <c r="E186" s="287"/>
      <c r="F186" s="310" t="s">
        <v>1077</v>
      </c>
      <c r="G186" s="287"/>
      <c r="H186" s="287" t="s">
        <v>1151</v>
      </c>
      <c r="I186" s="287" t="s">
        <v>1152</v>
      </c>
      <c r="J186" s="287"/>
      <c r="K186" s="335"/>
    </row>
    <row r="187" spans="2:11" s="1" customFormat="1" ht="15" customHeight="1">
      <c r="B187" s="312"/>
      <c r="C187" s="287" t="s">
        <v>1153</v>
      </c>
      <c r="D187" s="287"/>
      <c r="E187" s="287"/>
      <c r="F187" s="310" t="s">
        <v>1077</v>
      </c>
      <c r="G187" s="287"/>
      <c r="H187" s="287" t="s">
        <v>1154</v>
      </c>
      <c r="I187" s="287" t="s">
        <v>1152</v>
      </c>
      <c r="J187" s="287"/>
      <c r="K187" s="335"/>
    </row>
    <row r="188" spans="2:11" s="1" customFormat="1" ht="15" customHeight="1">
      <c r="B188" s="312"/>
      <c r="C188" s="287" t="s">
        <v>1155</v>
      </c>
      <c r="D188" s="287"/>
      <c r="E188" s="287"/>
      <c r="F188" s="310" t="s">
        <v>1077</v>
      </c>
      <c r="G188" s="287"/>
      <c r="H188" s="287" t="s">
        <v>1156</v>
      </c>
      <c r="I188" s="287" t="s">
        <v>1152</v>
      </c>
      <c r="J188" s="287"/>
      <c r="K188" s="335"/>
    </row>
    <row r="189" spans="2:11" s="1" customFormat="1" ht="15" customHeight="1">
      <c r="B189" s="312"/>
      <c r="C189" s="348" t="s">
        <v>1157</v>
      </c>
      <c r="D189" s="287"/>
      <c r="E189" s="287"/>
      <c r="F189" s="310" t="s">
        <v>1077</v>
      </c>
      <c r="G189" s="287"/>
      <c r="H189" s="287" t="s">
        <v>1158</v>
      </c>
      <c r="I189" s="287" t="s">
        <v>1159</v>
      </c>
      <c r="J189" s="349" t="s">
        <v>1160</v>
      </c>
      <c r="K189" s="335"/>
    </row>
    <row r="190" spans="2:11" s="1" customFormat="1" ht="15" customHeight="1">
      <c r="B190" s="312"/>
      <c r="C190" s="348" t="s">
        <v>42</v>
      </c>
      <c r="D190" s="287"/>
      <c r="E190" s="287"/>
      <c r="F190" s="310" t="s">
        <v>1071</v>
      </c>
      <c r="G190" s="287"/>
      <c r="H190" s="284" t="s">
        <v>1161</v>
      </c>
      <c r="I190" s="287" t="s">
        <v>1162</v>
      </c>
      <c r="J190" s="287"/>
      <c r="K190" s="335"/>
    </row>
    <row r="191" spans="2:11" s="1" customFormat="1" ht="15" customHeight="1">
      <c r="B191" s="312"/>
      <c r="C191" s="348" t="s">
        <v>1163</v>
      </c>
      <c r="D191" s="287"/>
      <c r="E191" s="287"/>
      <c r="F191" s="310" t="s">
        <v>1071</v>
      </c>
      <c r="G191" s="287"/>
      <c r="H191" s="287" t="s">
        <v>1164</v>
      </c>
      <c r="I191" s="287" t="s">
        <v>1106</v>
      </c>
      <c r="J191" s="287"/>
      <c r="K191" s="335"/>
    </row>
    <row r="192" spans="2:11" s="1" customFormat="1" ht="15" customHeight="1">
      <c r="B192" s="312"/>
      <c r="C192" s="348" t="s">
        <v>1165</v>
      </c>
      <c r="D192" s="287"/>
      <c r="E192" s="287"/>
      <c r="F192" s="310" t="s">
        <v>1071</v>
      </c>
      <c r="G192" s="287"/>
      <c r="H192" s="287" t="s">
        <v>1166</v>
      </c>
      <c r="I192" s="287" t="s">
        <v>1106</v>
      </c>
      <c r="J192" s="287"/>
      <c r="K192" s="335"/>
    </row>
    <row r="193" spans="2:11" s="1" customFormat="1" ht="15" customHeight="1">
      <c r="B193" s="312"/>
      <c r="C193" s="348" t="s">
        <v>1167</v>
      </c>
      <c r="D193" s="287"/>
      <c r="E193" s="287"/>
      <c r="F193" s="310" t="s">
        <v>1077</v>
      </c>
      <c r="G193" s="287"/>
      <c r="H193" s="287" t="s">
        <v>1168</v>
      </c>
      <c r="I193" s="287" t="s">
        <v>1106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2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1169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1170</v>
      </c>
      <c r="D200" s="351"/>
      <c r="E200" s="351"/>
      <c r="F200" s="351" t="s">
        <v>1171</v>
      </c>
      <c r="G200" s="352"/>
      <c r="H200" s="351" t="s">
        <v>1172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1162</v>
      </c>
      <c r="D202" s="287"/>
      <c r="E202" s="287"/>
      <c r="F202" s="310" t="s">
        <v>43</v>
      </c>
      <c r="G202" s="287"/>
      <c r="H202" s="287" t="s">
        <v>1173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44</v>
      </c>
      <c r="G203" s="287"/>
      <c r="H203" s="287" t="s">
        <v>1174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47</v>
      </c>
      <c r="G204" s="287"/>
      <c r="H204" s="287" t="s">
        <v>1175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45</v>
      </c>
      <c r="G205" s="287"/>
      <c r="H205" s="287" t="s">
        <v>1176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46</v>
      </c>
      <c r="G206" s="287"/>
      <c r="H206" s="287" t="s">
        <v>1177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1118</v>
      </c>
      <c r="D208" s="287"/>
      <c r="E208" s="287"/>
      <c r="F208" s="310" t="s">
        <v>79</v>
      </c>
      <c r="G208" s="287"/>
      <c r="H208" s="287" t="s">
        <v>1178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1013</v>
      </c>
      <c r="G209" s="287"/>
      <c r="H209" s="287" t="s">
        <v>1014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1011</v>
      </c>
      <c r="G210" s="287"/>
      <c r="H210" s="287" t="s">
        <v>1179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1015</v>
      </c>
      <c r="G211" s="348"/>
      <c r="H211" s="339" t="s">
        <v>1016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1017</v>
      </c>
      <c r="G212" s="348"/>
      <c r="H212" s="339" t="s">
        <v>1180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1142</v>
      </c>
      <c r="D214" s="287"/>
      <c r="E214" s="287"/>
      <c r="F214" s="310">
        <v>1</v>
      </c>
      <c r="G214" s="348"/>
      <c r="H214" s="339" t="s">
        <v>1181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1182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1183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1184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2022-08-05T09:33:11Z</dcterms:created>
  <dcterms:modified xsi:type="dcterms:W3CDTF">2022-08-05T09:33:21Z</dcterms:modified>
  <cp:category/>
  <cp:version/>
  <cp:contentType/>
  <cp:contentStatus/>
</cp:coreProperties>
</file>