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Vytápění" sheetId="3" r:id="rId3"/>
    <sheet name="03 - Silnoproud" sheetId="4" r:id="rId4"/>
    <sheet name="04 - Slaboproud" sheetId="5" r:id="rId5"/>
    <sheet name="05 - Vedlejší rozpočtové 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Stavební část'!$C$93:$K$301</definedName>
    <definedName name="_xlnm.Print_Area" localSheetId="1">'01 - Stavební část'!$C$4:$J$39,'01 - Stavební část'!$C$45:$J$75,'01 - Stavební část'!$C$81:$K$301</definedName>
    <definedName name="_xlnm._FilterDatabase" localSheetId="2" hidden="1">'02 - Vytápění'!$C$82:$K$104</definedName>
    <definedName name="_xlnm.Print_Area" localSheetId="2">'02 - Vytápění'!$C$4:$J$39,'02 - Vytápění'!$C$45:$J$64,'02 - Vytápění'!$C$70:$K$104</definedName>
    <definedName name="_xlnm._FilterDatabase" localSheetId="3" hidden="1">'03 - Silnoproud'!$C$87:$K$162</definedName>
    <definedName name="_xlnm.Print_Area" localSheetId="3">'03 - Silnoproud'!$C$4:$J$39,'03 - Silnoproud'!$C$45:$J$69,'03 - Silnoproud'!$C$75:$K$162</definedName>
    <definedName name="_xlnm._FilterDatabase" localSheetId="4" hidden="1">'04 - Slaboproud'!$C$87:$K$134</definedName>
    <definedName name="_xlnm.Print_Area" localSheetId="4">'04 - Slaboproud'!$C$4:$J$39,'04 - Slaboproud'!$C$45:$J$69,'04 - Slaboproud'!$C$75:$K$134</definedName>
    <definedName name="_xlnm._FilterDatabase" localSheetId="5" hidden="1">'05 - Vedlejší rozpočtové ...'!$C$81:$K$89</definedName>
    <definedName name="_xlnm.Print_Area" localSheetId="5">'05 - Vedlejší rozpočtové ...'!$C$4:$J$39,'05 - Vedlejší rozpočtové ...'!$C$45:$J$63,'05 - Vedlejší rozpočtové ...'!$C$69:$K$89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část'!$93:$93</definedName>
    <definedName name="_xlnm.Print_Titles" localSheetId="2">'02 - Vytápění'!$82:$82</definedName>
    <definedName name="_xlnm.Print_Titles" localSheetId="3">'03 - Silnoproud'!$87:$87</definedName>
    <definedName name="_xlnm.Print_Titles" localSheetId="4">'04 - Slaboproud'!$87:$87</definedName>
    <definedName name="_xlnm.Print_Titles" localSheetId="5">'05 - Vedlejší rozpočtové ...'!$81:$81</definedName>
  </definedNames>
  <calcPr fullCalcOnLoad="1"/>
</workbook>
</file>

<file path=xl/sharedStrings.xml><?xml version="1.0" encoding="utf-8"?>
<sst xmlns="http://schemas.openxmlformats.org/spreadsheetml/2006/main" count="5121" uniqueCount="1111">
  <si>
    <t>Export Komplet</t>
  </si>
  <si>
    <t>VZ</t>
  </si>
  <si>
    <t>2.0</t>
  </si>
  <si>
    <t>ZAMOK</t>
  </si>
  <si>
    <t>False</t>
  </si>
  <si>
    <t>{b7b1d15a-4fc5-43af-949f-7513b4e32b19}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</si>
  <si>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</si>
  <si>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</si>
  <si>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</si>
  <si>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</si>
  <si>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</si>
  <si>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</si>
  <si>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</si>
  <si>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</si>
  <si>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</si>
  <si>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</si>
  <si>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</si>
  <si>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Truhlářská 19, K.Vary -Učebna přírodopisu a robotiky</t>
  </si>
  <si>
    <t>KSO:</t>
  </si>
  <si>
    <t/>
  </si>
  <si>
    <t>CC-CZ:</t>
  </si>
  <si>
    <t>Místo:</t>
  </si>
  <si>
    <t xml:space="preserve"> </t>
  </si>
  <si>
    <t>Datum:</t>
  </si>
  <si>
    <t>5. 2. 2023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</si>
  <si>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</si>
  <si>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</si>
  <si>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</si>
  <si>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</si>
  <si>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</si>
  <si>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</si>
  <si>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</si>
  <si>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 xml:space="preserve">Pavel Dindák, K.Vary 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</si>
  <si>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</si>
  <si>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</si>
  <si>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</si>
  <si>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</si>
  <si>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</si>
  <si>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</si>
  <si>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</si>
  <si>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</si>
  <si>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</si>
  <si>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</si>
  <si>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</si>
  <si>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</si>
  <si>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</si>
  <si>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</si>
  <si>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</si>
  <si>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</si>
  <si>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</si>
  <si>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</si>
  <si>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</si>
  <si>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</si>
  <si>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</si>
  <si>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</si>
  <si>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</si>
  <si>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</si>
  <si>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</si>
  <si>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</si>
  <si>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</si>
  <si>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</si>
  <si>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</si>
  <si>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</si>
  <si>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</si>
  <si>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</si>
  <si>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</si>
  <si>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</si>
  <si>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</si>
  <si>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</si>
  <si>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</si>
  <si>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</si>
  <si>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</si>
  <si>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</si>
  <si>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</si>
  <si>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</si>
  <si>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</si>
  <si>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</si>
  <si>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</si>
  <si>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</si>
  <si>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</si>
  <si>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</si>
  <si>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{db241bdd-3b9b-4561-b81e-5a98b5c3f440}</t>
  </si>
  <si>
    <t>2</t>
  </si>
  <si>
    <t>02</t>
  </si>
  <si>
    <t>Vytápění</t>
  </si>
  <si>
    <t>{5bc92ede-cd7c-44e1-9393-38f0585c7a6c}</t>
  </si>
  <si>
    <t>03</t>
  </si>
  <si>
    <t>Silnoproud</t>
  </si>
  <si>
    <t>{b1755d6b-2011-45f9-aadd-39eea951d9a5}</t>
  </si>
  <si>
    <t>04</t>
  </si>
  <si>
    <t>Slaboproud</t>
  </si>
  <si>
    <t>{b6423ac7-f896-4217-b7bd-918cc2ce67a6}</t>
  </si>
  <si>
    <t>05</t>
  </si>
  <si>
    <t>Vedlejší rozpočtové náklady</t>
  </si>
  <si>
    <t>{e0bb279d-56e5-497f-88d6-0c6db9a74260}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</si>
  <si>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</si>
  <si>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</si>
  <si>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</si>
  <si>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</si>
  <si>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</si>
  <si>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</si>
  <si>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</si>
  <si>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</si>
  <si>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</si>
  <si>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</si>
  <si>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</si>
  <si>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</si>
  <si>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</si>
  <si>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</si>
  <si>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</si>
  <si>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</si>
  <si>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</si>
  <si>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</si>
  <si>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</si>
  <si>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</si>
  <si>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</si>
  <si>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</si>
  <si>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</si>
  <si>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</si>
  <si>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</si>
  <si>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</si>
  <si>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</si>
  <si>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</si>
  <si>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</si>
  <si>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</si>
  <si>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</si>
  <si>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</si>
  <si>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</si>
  <si>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</si>
  <si>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</si>
  <si>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</si>
  <si>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</si>
  <si>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</si>
  <si>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</si>
  <si>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</si>
  <si>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</si>
  <si>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342272215</t>
  </si>
  <si>
    <t>Příčky z pórobetonových tvárnic hladkých na tenké maltové lože objemová hmotnost do 500 kg/m3, tloušťka příčky 75 mm</t>
  </si>
  <si>
    <t>m2</t>
  </si>
  <si>
    <t>CS ÚRS 2023 01</t>
  </si>
  <si>
    <t>4</t>
  </si>
  <si>
    <t>2097062994</t>
  </si>
  <si>
    <t>Online PSC</t>
  </si>
  <si>
    <t>https://podminky.urs.cz/item/CS_URS_2023_01/342272215</t>
  </si>
  <si>
    <t>VV</t>
  </si>
  <si>
    <t>2,45*3,2</t>
  </si>
  <si>
    <t>342291121</t>
  </si>
  <si>
    <t>Ukotvení příček plochými kotvami, do konstrukce cihelné</t>
  </si>
  <si>
    <t>m</t>
  </si>
  <si>
    <t>1321527350</t>
  </si>
  <si>
    <t>https://podminky.urs.cz/item/CS_URS_2023_01/342291121</t>
  </si>
  <si>
    <t>3,2*2</t>
  </si>
  <si>
    <t>6</t>
  </si>
  <si>
    <t>Úpravy povrchů, podlahy a osazování výplní</t>
  </si>
  <si>
    <t>612142001</t>
  </si>
  <si>
    <t>Potažení vnitřních ploch pletivem v ploše nebo pruzích, na plném podkladu sklovláknitým vtlačením do tmelu stěn</t>
  </si>
  <si>
    <t>1358648306</t>
  </si>
  <si>
    <t>https://podminky.urs.cz/item/CS_URS_2023_01/612142001</t>
  </si>
  <si>
    <t>(4,275+226,875)*0,15 "15% výměry</t>
  </si>
  <si>
    <t>7,84*2 "nová příčka</t>
  </si>
  <si>
    <t>Součet</t>
  </si>
  <si>
    <t>612311131</t>
  </si>
  <si>
    <t>Potažení vnitřních ploch vápenným štukem tloušťky do 3 mm svislých konstrukcí stěn</t>
  </si>
  <si>
    <t>-1353299041</t>
  </si>
  <si>
    <t>https://podminky.urs.cz/item/CS_URS_2023_01/612311131</t>
  </si>
  <si>
    <t>5</t>
  </si>
  <si>
    <t>612321121</t>
  </si>
  <si>
    <t>Omítka vápenocementová vnitřních ploch nanášená ručně jednovrstvá, tloušťky do 10 mm hladká svislých konstrukcí stěn</t>
  </si>
  <si>
    <t>-1849399198</t>
  </si>
  <si>
    <t>https://podminky.urs.cz/item/CS_URS_2023_01/612321121</t>
  </si>
  <si>
    <t>4,275 "pod keram.obklad</t>
  </si>
  <si>
    <t>612325421</t>
  </si>
  <si>
    <t>Oprava vápenocementové omítky vnitřních ploch štukové dvouvrstvé, tloušťky do 20 mm a tloušťky štuku do 3 mm stěn, v rozsahu opravované plochy do 10%</t>
  </si>
  <si>
    <t>109476707</t>
  </si>
  <si>
    <t>https://podminky.urs.cz/item/CS_URS_2023_01/612325421</t>
  </si>
  <si>
    <t>(3+3,3+11,9+6,2+6,25+8,9)*2*3,5</t>
  </si>
  <si>
    <t>-2,25*2,4*8</t>
  </si>
  <si>
    <t>-0,9*2*3</t>
  </si>
  <si>
    <t>-0,8*2*2</t>
  </si>
  <si>
    <t>0,3*3,2*4</t>
  </si>
  <si>
    <t>(2,25+2,4+2,4)*0,25*8</t>
  </si>
  <si>
    <t>-(15,68+4,275)</t>
  </si>
  <si>
    <t>7</t>
  </si>
  <si>
    <t>619991001</t>
  </si>
  <si>
    <t>Zakrytí vnitřních ploch před znečištěním včetně pozdějšího odkrytí podlah fólií přilepenou lepící páskou</t>
  </si>
  <si>
    <t>1814089823</t>
  </si>
  <si>
    <t>https://podminky.urs.cz/item/CS_URS_2023_01/619991001</t>
  </si>
  <si>
    <t>8</t>
  </si>
  <si>
    <t>619991011</t>
  </si>
  <si>
    <t>Zakrytí vnitřních ploch před znečištěním včetně pozdějšího odkrytí konstrukcí a prvků obalením fólií a přelepením páskou</t>
  </si>
  <si>
    <t>-446988357</t>
  </si>
  <si>
    <t>https://podminky.urs.cz/item/CS_URS_2023_01/619991011</t>
  </si>
  <si>
    <t>0,9*2*3*2</t>
  </si>
  <si>
    <t xml:space="preserve">0,8*2*1*2 "dveře </t>
  </si>
  <si>
    <t>2,25*2,4*8 "okna</t>
  </si>
  <si>
    <t>9</t>
  </si>
  <si>
    <t>631311115</t>
  </si>
  <si>
    <t>Mazanina z betonu prostého bez zvýšených nároků na prostředí tl. přes 50 do 80 mm tř. C 20/25</t>
  </si>
  <si>
    <t>m3</t>
  </si>
  <si>
    <t>1492061632</t>
  </si>
  <si>
    <t>https://podminky.urs.cz/item/CS_URS_2023_01/631311115</t>
  </si>
  <si>
    <t>10*0,05 "S2</t>
  </si>
  <si>
    <t>10</t>
  </si>
  <si>
    <t>631312141</t>
  </si>
  <si>
    <t>Doplnění dosavadních mazanin prostým betonem s dodáním hmot, bez potěru, plochy jednotlivě rýh v dosavadních mazaninách</t>
  </si>
  <si>
    <t>-778012749</t>
  </si>
  <si>
    <t>https://podminky.urs.cz/item/CS_URS_2023_01/631312141</t>
  </si>
  <si>
    <t>1,905*2*0,2*0,05 "elektrokanál</t>
  </si>
  <si>
    <t>11</t>
  </si>
  <si>
    <t>632481213</t>
  </si>
  <si>
    <t>Separační vrstva k oddělení podlahových vrstev z polyetylénové fólie</t>
  </si>
  <si>
    <t>1779916080</t>
  </si>
  <si>
    <t>https://podminky.urs.cz/item/CS_URS_2023_01/632481213</t>
  </si>
  <si>
    <t>10 "S2</t>
  </si>
  <si>
    <t>Ostatní konstrukce a práce, bourání</t>
  </si>
  <si>
    <t>12</t>
  </si>
  <si>
    <t>949101111</t>
  </si>
  <si>
    <t>Lešení pomocné pracovní pro objekty pozemních staveb pro zatížení do 150 kg/m2, o výšce lešeňové podlahy do 1,9 m</t>
  </si>
  <si>
    <t>1179431190</t>
  </si>
  <si>
    <t>https://podminky.urs.cz/item/CS_URS_2023_01/949101111</t>
  </si>
  <si>
    <t>13</t>
  </si>
  <si>
    <t>952901111</t>
  </si>
  <si>
    <t>Vyčištění budov nebo objektů před předáním do užívání budov bytové nebo občanské výstavby, světlé výšky podlaží do 4 m</t>
  </si>
  <si>
    <t>-1586082186</t>
  </si>
  <si>
    <t>https://podminky.urs.cz/item/CS_URS_2023_01/952901111</t>
  </si>
  <si>
    <t>14</t>
  </si>
  <si>
    <t>962031132</t>
  </si>
  <si>
    <t>Bourání příček z cihel, tvárnic nebo příčkovek z cihel pálených, plných nebo dutých na maltu vápennou nebo vápenocementovou, tl. do 100 mm</t>
  </si>
  <si>
    <t>1677489203</t>
  </si>
  <si>
    <t>https://podminky.urs.cz/item/CS_URS_2023_01/962031132</t>
  </si>
  <si>
    <t>974042535</t>
  </si>
  <si>
    <t>Vysekání rýh v betonové nebo jiné monolitické dlažbě s betonovým podkladem do hl. 50 mm a šířky do 200 mm</t>
  </si>
  <si>
    <t>-1937546720</t>
  </si>
  <si>
    <t>https://podminky.urs.cz/item/CS_URS_2023_01/974042535</t>
  </si>
  <si>
    <t>1,905*2 "elektrokanál</t>
  </si>
  <si>
    <t>16</t>
  </si>
  <si>
    <t>978013121</t>
  </si>
  <si>
    <t>Otlučení vápenných nebo vápenocementových omítek vnitřních ploch stěn s vyškrabáním spar, s očištěním zdiva, v rozsahu přes 5 do 10 %</t>
  </si>
  <si>
    <t>1231236566</t>
  </si>
  <si>
    <t>https://podminky.urs.cz/item/CS_URS_2023_01/978013121</t>
  </si>
  <si>
    <t>17</t>
  </si>
  <si>
    <t>978059541</t>
  </si>
  <si>
    <t>Odsekání obkladů stěn včetně otlučení podkladní omítky až na zdivo z obkládaček vnitřních, z jakýchkoliv materiálů, plochy přes 1 m2</t>
  </si>
  <si>
    <t>1558230625</t>
  </si>
  <si>
    <t>https://podminky.urs.cz/item/CS_URS_2023_01/978059541</t>
  </si>
  <si>
    <t>(0,75+0,9+0,6+0,6)*1,5</t>
  </si>
  <si>
    <t>18</t>
  </si>
  <si>
    <t>98050001R</t>
  </si>
  <si>
    <t>Vyklizení zařízení učebny a uložení v rámci školy</t>
  </si>
  <si>
    <t>hod</t>
  </si>
  <si>
    <t>1956750828</t>
  </si>
  <si>
    <t>19</t>
  </si>
  <si>
    <t>98070001R</t>
  </si>
  <si>
    <t>Demontáž dřevěného stupínku vč.likvidace (cca 10m2)</t>
  </si>
  <si>
    <t>kpl</t>
  </si>
  <si>
    <t>1691468397</t>
  </si>
  <si>
    <t>997</t>
  </si>
  <si>
    <t>Přesun sutě</t>
  </si>
  <si>
    <t>20</t>
  </si>
  <si>
    <t>997013153</t>
  </si>
  <si>
    <t>Vnitrostaveništní doprava suti a vybouraných hmot vodorovně do 50 m svisle s omezením mechanizace pro budovy a haly výšky přes 9 do 12 m</t>
  </si>
  <si>
    <t>t</t>
  </si>
  <si>
    <t>-603320224</t>
  </si>
  <si>
    <t>https://podminky.urs.cz/item/CS_URS_2023_01/997013153</t>
  </si>
  <si>
    <t>997013501</t>
  </si>
  <si>
    <t>Odvoz suti a vybouraných hmot na skládku nebo meziskládku se složením, na vzdálenost do 1 km</t>
  </si>
  <si>
    <t>-1923770464</t>
  </si>
  <si>
    <t>https://podminky.urs.cz/item/CS_URS_2023_01/997013501</t>
  </si>
  <si>
    <t>22</t>
  </si>
  <si>
    <t>997013509</t>
  </si>
  <si>
    <t>Odvoz suti a vybouraných hmot na skládku nebo meziskládku se složením, na vzdálenost Příplatek k ceně za každý další i započatý 1 km přes 1 km</t>
  </si>
  <si>
    <t>-2009843311</t>
  </si>
  <si>
    <t>https://podminky.urs.cz/item/CS_URS_2023_01/997013509</t>
  </si>
  <si>
    <t>2,309*24</t>
  </si>
  <si>
    <t>23</t>
  </si>
  <si>
    <t>997013631</t>
  </si>
  <si>
    <t>Poplatek za uložení stavebního odpadu na skládce (skládkovné) směsného stavebního a demoličního zatříděného do Katalogu odpadů pod kódem 17 09 04</t>
  </si>
  <si>
    <t>-1528551315</t>
  </si>
  <si>
    <t>https://podminky.urs.cz/item/CS_URS_2023_01/997013631</t>
  </si>
  <si>
    <t>998</t>
  </si>
  <si>
    <t>Přesun hmot</t>
  </si>
  <si>
    <t>24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</si>
  <si>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</si>
  <si>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</si>
  <si>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-1924590001</t>
  </si>
  <si>
    <t>https://podminky.urs.cz/item/CS_URS_2023_01/998011002</t>
  </si>
  <si>
    <t>PSV</t>
  </si>
  <si>
    <t>Práce a dodávky PSV</t>
  </si>
  <si>
    <t>713</t>
  </si>
  <si>
    <t>Izolace tepelné</t>
  </si>
  <si>
    <t>25</t>
  </si>
  <si>
    <t>713121111</t>
  </si>
  <si>
    <t>Montáž tepelné izolace podlah rohožemi, pásy, deskami, dílci, bloky (izolační materiál ve specifikaci) kladenými volně jednovrstvá</t>
  </si>
  <si>
    <t>-1413005972</t>
  </si>
  <si>
    <t>https://podminky.urs.cz/item/CS_URS_2023_01/713121111</t>
  </si>
  <si>
    <t>26</t>
  </si>
  <si>
    <t>M</t>
  </si>
  <si>
    <t>28372309</t>
  </si>
  <si>
    <t>deska EPS 100 pro konstrukce s běžným zatížením λ=0,037 tl 100mm</t>
  </si>
  <si>
    <t>32</t>
  </si>
  <si>
    <t>1891488453</t>
  </si>
  <si>
    <t>10*1,02 'Přepočtené koeficientem množství</t>
  </si>
  <si>
    <t>27</t>
  </si>
  <si>
    <t>998713202</t>
  </si>
  <si>
    <t>Přesun hmot pro izolace tepelné stanovený procentní sazbou (%) z ceny vodorovná dopravní vzdálenost do 50 m v objektech výšky přes 6 do 12 m</t>
  </si>
  <si>
    <t>%</t>
  </si>
  <si>
    <t>1821272250</t>
  </si>
  <si>
    <t>https://podminky.urs.cz/item/CS_URS_2023_01/998713202</t>
  </si>
  <si>
    <t>725</t>
  </si>
  <si>
    <t>Zdravotechnika - zařizovací předměty</t>
  </si>
  <si>
    <t>28</t>
  </si>
  <si>
    <t>725210821</t>
  </si>
  <si>
    <t>Demontáž umyvadel bez výtokových armatur umyvadel</t>
  </si>
  <si>
    <t>soubor</t>
  </si>
  <si>
    <t>-1909194637</t>
  </si>
  <si>
    <t>https://podminky.urs.cz/item/CS_URS_2023_01/725210821</t>
  </si>
  <si>
    <t>29</t>
  </si>
  <si>
    <t>725211617</t>
  </si>
  <si>
    <t>Umyvadla keramická bílá bez výtokových armatur připevněná na stěnu šrouby s krytem na sifon (polosloupem), šířka umyvadla 600 mm</t>
  </si>
  <si>
    <t>-989402866</t>
  </si>
  <si>
    <t>https://podminky.urs.cz/item/CS_URS_2023_01/725211617</t>
  </si>
  <si>
    <t>30</t>
  </si>
  <si>
    <t>725820802</t>
  </si>
  <si>
    <t>Demontáž baterií stojánkových do 1 otvoru</t>
  </si>
  <si>
    <t>-1289723999</t>
  </si>
  <si>
    <t>https://podminky.urs.cz/item/CS_URS_2023_01/725820802</t>
  </si>
  <si>
    <t>31</t>
  </si>
  <si>
    <t>725822613</t>
  </si>
  <si>
    <t>Baterie umyvadlové stojánkové pákové s výpustí</t>
  </si>
  <si>
    <t>271292222</t>
  </si>
  <si>
    <t>https://podminky.urs.cz/item/CS_URS_2023_01/725822613</t>
  </si>
  <si>
    <t>998725202</t>
  </si>
  <si>
    <t>Přesun hmot pro zařizovací předměty stanovený procentní sazbou (%) z ceny vodorovná dopravní vzdálenost do 50 m v objektech výšky přes 6 do 12 m</t>
  </si>
  <si>
    <t>409930983</t>
  </si>
  <si>
    <t>https://podminky.urs.cz/item/CS_URS_2023_01/998725202</t>
  </si>
  <si>
    <t>763</t>
  </si>
  <si>
    <t>Konstrukce suché výstavby</t>
  </si>
  <si>
    <t>33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</si>
  <si>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</si>
  <si>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</si>
  <si>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-1077797773</t>
  </si>
  <si>
    <t>https://podminky.urs.cz/item/CS_URS_2023_01/763131431</t>
  </si>
  <si>
    <t>34</t>
  </si>
  <si>
    <t>763131714</t>
  </si>
  <si>
    <t>Podhled ze sádrokartonových desek ostatní práce a konstrukce na podhledech ze sádrokartonových desek základní penetrační nátěr</t>
  </si>
  <si>
    <t>1839449370</t>
  </si>
  <si>
    <t>https://podminky.urs.cz/item/CS_URS_2023_01/763131714</t>
  </si>
  <si>
    <t>35</t>
  </si>
  <si>
    <t>998763402</t>
  </si>
  <si>
    <t>Přesun hmot pro konstrukce montované z desek stanovený procentní sazbou (%) z ceny vodorovná dopravní vzdálenost do 50 m v objektech výšky přes 6 do 12 m</t>
  </si>
  <si>
    <t>-1638564330</t>
  </si>
  <si>
    <t>https://podminky.urs.cz/item/CS_URS_2023_01/998763402</t>
  </si>
  <si>
    <t>766</t>
  </si>
  <si>
    <t>Konstrukce truhlářské</t>
  </si>
  <si>
    <t>36</t>
  </si>
  <si>
    <t>76666074R</t>
  </si>
  <si>
    <t>Montáž dveřních doplňků -madlo dveří</t>
  </si>
  <si>
    <t>kus</t>
  </si>
  <si>
    <t>161763886</t>
  </si>
  <si>
    <t>37</t>
  </si>
  <si>
    <t>5514705R</t>
  </si>
  <si>
    <t>madlo invalidní rovné na dveře dl. 800mm</t>
  </si>
  <si>
    <t>341330321</t>
  </si>
  <si>
    <t>38</t>
  </si>
  <si>
    <t>766691914</t>
  </si>
  <si>
    <t>Ostatní práce vyvěšení nebo zavěšení křídel dřevěných dveřních, plochy do 2 m2</t>
  </si>
  <si>
    <t>2081307581</t>
  </si>
  <si>
    <t>https://podminky.urs.cz/item/CS_URS_2023_01/766691914</t>
  </si>
  <si>
    <t>39</t>
  </si>
  <si>
    <t>998766202</t>
  </si>
  <si>
    <t>Přesun hmot pro konstrukce truhlářské stanovený procentní sazbou (%) z ceny vodorovná dopravní vzdálenost do 50 m v objektech výšky přes 6 do 12 m</t>
  </si>
  <si>
    <t>740990749</t>
  </si>
  <si>
    <t>https://podminky.urs.cz/item/CS_URS_2023_01/998766202</t>
  </si>
  <si>
    <t>776</t>
  </si>
  <si>
    <t>Podlahy povlakové</t>
  </si>
  <si>
    <t>40</t>
  </si>
  <si>
    <t>776121321</t>
  </si>
  <si>
    <t>Příprava podkladu penetrace neředěná podlah</t>
  </si>
  <si>
    <t>1285569936</t>
  </si>
  <si>
    <t>https://podminky.urs.cz/item/CS_URS_2023_01/776121321</t>
  </si>
  <si>
    <t>143,62 "S1, S2</t>
  </si>
  <si>
    <t>41</t>
  </si>
  <si>
    <t>77612132R</t>
  </si>
  <si>
    <t xml:space="preserve">Příprava podkladu podlah -spojovací adhézní můstek </t>
  </si>
  <si>
    <t>-270333942</t>
  </si>
  <si>
    <t>1,905*2*0,2 "elektrokanál</t>
  </si>
  <si>
    <t>42</t>
  </si>
  <si>
    <t>776141121</t>
  </si>
  <si>
    <t>Příprava podkladu vyrovnání samonivelační stěrkou podlah min.pevnosti 30 MPa, tloušťky do 3 mm</t>
  </si>
  <si>
    <t>2012405425</t>
  </si>
  <si>
    <t>https://podminky.urs.cz/item/CS_URS_2023_01/776141121</t>
  </si>
  <si>
    <t>43</t>
  </si>
  <si>
    <t>776201811</t>
  </si>
  <si>
    <t>Demontáž povlakových podlahovin lepených ručně bez podložky</t>
  </si>
  <si>
    <t>-1149581219</t>
  </si>
  <si>
    <t>https://podminky.urs.cz/item/CS_URS_2023_01/776201811</t>
  </si>
  <si>
    <t>75,88+57,57+10,17</t>
  </si>
  <si>
    <t>44</t>
  </si>
  <si>
    <t>776211111</t>
  </si>
  <si>
    <t>Montáž textilních podlahovin lepením pásů standardních</t>
  </si>
  <si>
    <t>1398491413</t>
  </si>
  <si>
    <t>https://podminky.urs.cz/item/CS_URS_2023_01/776211111</t>
  </si>
  <si>
    <t>57,57</t>
  </si>
  <si>
    <t>45</t>
  </si>
  <si>
    <t>69751061</t>
  </si>
  <si>
    <t>koberec zátěžový vpichovaný role š 2m, vlákno 100% PA, hm 400g/m2, zátěž 33, útlum 21dB, hořlavost Bfl S1</t>
  </si>
  <si>
    <t>-445660573</t>
  </si>
  <si>
    <t>57,57*1,05 'Přepočtené koeficientem množství</t>
  </si>
  <si>
    <t>46</t>
  </si>
  <si>
    <t>776221111</t>
  </si>
  <si>
    <t>Montáž podlahovin z PVC lepením standardním lepidlem z pásů standardních</t>
  </si>
  <si>
    <t>2098831853</t>
  </si>
  <si>
    <t>https://podminky.urs.cz/item/CS_URS_2023_01/776221111</t>
  </si>
  <si>
    <t>143,62-57,57</t>
  </si>
  <si>
    <t>47</t>
  </si>
  <si>
    <t>28412285</t>
  </si>
  <si>
    <t>krytina podlahová heterogenní tl 2mm</t>
  </si>
  <si>
    <t>1593697603</t>
  </si>
  <si>
    <t>86,05</t>
  </si>
  <si>
    <t>86,05*1,05 'Přepočtené koeficientem množství</t>
  </si>
  <si>
    <t>48</t>
  </si>
  <si>
    <t>776410811</t>
  </si>
  <si>
    <t>Demontáž soklíků nebo lišt pryžových nebo plastových</t>
  </si>
  <si>
    <t>1668676352</t>
  </si>
  <si>
    <t>https://podminky.urs.cz/item/CS_URS_2023_01/776410811</t>
  </si>
  <si>
    <t>(3+3,3+6,2+11,9+8,9+6,25+0,6)*2</t>
  </si>
  <si>
    <t>-0,9*3</t>
  </si>
  <si>
    <t>-0,8*2</t>
  </si>
  <si>
    <t>49</t>
  </si>
  <si>
    <t>776411111</t>
  </si>
  <si>
    <t>Montáž soklíků lepením obvodových, výšky do 80 mm</t>
  </si>
  <si>
    <t>-859118965</t>
  </si>
  <si>
    <t>https://podminky.urs.cz/item/CS_URS_2023_01/776411111</t>
  </si>
  <si>
    <t>50</t>
  </si>
  <si>
    <t>28411009</t>
  </si>
  <si>
    <t>lišta soklová PVC 18x80mm</t>
  </si>
  <si>
    <t>-1803987119</t>
  </si>
  <si>
    <t>76-29,4</t>
  </si>
  <si>
    <t>46,6*1,03 'Přepočtené koeficientem množství</t>
  </si>
  <si>
    <t>51</t>
  </si>
  <si>
    <t>69751204</t>
  </si>
  <si>
    <t>lišta kobercová 55x9mm</t>
  </si>
  <si>
    <t>2100577401</t>
  </si>
  <si>
    <t>(6,25+8,9)*2-0,9</t>
  </si>
  <si>
    <t>29,4*1,05 'Přepočtené koeficientem množství</t>
  </si>
  <si>
    <t>52</t>
  </si>
  <si>
    <t>776421312</t>
  </si>
  <si>
    <t>Montáž lišt přechodových šroubovaných</t>
  </si>
  <si>
    <t>-1766480416</t>
  </si>
  <si>
    <t>https://podminky.urs.cz/item/CS_URS_2023_01/776421312</t>
  </si>
  <si>
    <t>0,9*3+0,8*1</t>
  </si>
  <si>
    <t>53</t>
  </si>
  <si>
    <t>55343120</t>
  </si>
  <si>
    <t>profil přechodový Al vrtaný 30mm stříbro</t>
  </si>
  <si>
    <t>1422050881</t>
  </si>
  <si>
    <t>3,5</t>
  </si>
  <si>
    <t>54</t>
  </si>
  <si>
    <t>998776202</t>
  </si>
  <si>
    <t>Přesun hmot pro podlahy povlakové stanovený procentní sazbou (%) z ceny vodorovná dopravní vzdálenost do 50 m v objektech výšky přes 6 do 12 m</t>
  </si>
  <si>
    <t>-29735086</t>
  </si>
  <si>
    <t>https://podminky.urs.cz/item/CS_URS_2023_01/998776202</t>
  </si>
  <si>
    <t>781</t>
  </si>
  <si>
    <t>Dokončovací práce - obklady</t>
  </si>
  <si>
    <t>55</t>
  </si>
  <si>
    <t>781121011</t>
  </si>
  <si>
    <t>Příprava podkladu před provedením obkladu nátěr penetrační na stěnu</t>
  </si>
  <si>
    <t>-1253109480</t>
  </si>
  <si>
    <t>https://podminky.urs.cz/item/CS_URS_2023_01/781121011</t>
  </si>
  <si>
    <t>56</t>
  </si>
  <si>
    <t>781474113</t>
  </si>
  <si>
    <t>Montáž obkladů vnitřních stěn z dlaždic keramických lepených flexibilním lepidlem maloformátových hladkých přes 12 do 19 ks/m2</t>
  </si>
  <si>
    <t>-1550567678</t>
  </si>
  <si>
    <t>https://podminky.urs.cz/item/CS_URS_2023_01/781474113</t>
  </si>
  <si>
    <t>57</t>
  </si>
  <si>
    <t>59761071</t>
  </si>
  <si>
    <t>obklad keramický hladký přes 12 do 19ks/m2</t>
  </si>
  <si>
    <t>-542724205</t>
  </si>
  <si>
    <t>4,275</t>
  </si>
  <si>
    <t>4,275*1,08 'Přepočtené koeficientem množství</t>
  </si>
  <si>
    <t>58</t>
  </si>
  <si>
    <t>781494111</t>
  </si>
  <si>
    <t>Obklad - dokončující práce profily ukončovací plastové lepené flexibilním lepidlem rohové</t>
  </si>
  <si>
    <t>-850589086</t>
  </si>
  <si>
    <t>https://podminky.urs.cz/item/CS_URS_2023_01/781494111</t>
  </si>
  <si>
    <t>1,5*4</t>
  </si>
  <si>
    <t>59</t>
  </si>
  <si>
    <t>781494511</t>
  </si>
  <si>
    <t>Obklad - dokončující práce profily ukončovací plastové lepené flexibilním lepidlem ukončovací</t>
  </si>
  <si>
    <t>-197734935</t>
  </si>
  <si>
    <t>https://podminky.urs.cz/item/CS_URS_2023_01/781494511</t>
  </si>
  <si>
    <t>0,75+0,9+0,6+0,6</t>
  </si>
  <si>
    <t>60</t>
  </si>
  <si>
    <t>998781202</t>
  </si>
  <si>
    <t>Přesun hmot pro obklady keramické stanovený procentní sazbou (%) z ceny vodorovná dopravní vzdálenost do 50 m v objektech výšky přes 6 do 12 m</t>
  </si>
  <si>
    <t>-2036733478</t>
  </si>
  <si>
    <t>https://podminky.urs.cz/item/CS_URS_2023_01/998781202</t>
  </si>
  <si>
    <t>783</t>
  </si>
  <si>
    <t>Dokončovací práce - nátěry</t>
  </si>
  <si>
    <t>61</t>
  </si>
  <si>
    <t>783301303</t>
  </si>
  <si>
    <t>Příprava podkladu zámečnických konstrukcí před provedením nátěru odrezivění odrezovačem bezoplachovým</t>
  </si>
  <si>
    <t>-749724035</t>
  </si>
  <si>
    <t>https://podminky.urs.cz/item/CS_URS_2023_01/783301303</t>
  </si>
  <si>
    <t>4,9*0,2*3</t>
  </si>
  <si>
    <t>4,8*0,2*1 "zárubně</t>
  </si>
  <si>
    <t>62</t>
  </si>
  <si>
    <t>783301311</t>
  </si>
  <si>
    <t>Příprava podkladu zámečnických konstrukcí před provedením nátěru odmaštění odmašťovačem vodou ředitelným</t>
  </si>
  <si>
    <t>-855799039</t>
  </si>
  <si>
    <t>https://podminky.urs.cz/item/CS_URS_2023_01/783301311</t>
  </si>
  <si>
    <t>63</t>
  </si>
  <si>
    <t>783314101</t>
  </si>
  <si>
    <t>Základní nátěr zámečnických konstrukcí jednonásobný syntetický</t>
  </si>
  <si>
    <t>-715008315</t>
  </si>
  <si>
    <t>https://podminky.urs.cz/item/CS_URS_2023_01/783314101</t>
  </si>
  <si>
    <t>64</t>
  </si>
  <si>
    <t>783317101</t>
  </si>
  <si>
    <t>Krycí nátěr (email) zámečnických konstrukcí jednonásobný syntetický standardní</t>
  </si>
  <si>
    <t>635612073</t>
  </si>
  <si>
    <t>https://podminky.urs.cz/item/CS_URS_2023_01/783317101</t>
  </si>
  <si>
    <t>3,9*2</t>
  </si>
  <si>
    <t>784</t>
  </si>
  <si>
    <t>Dokončovací práce - malby a tapety</t>
  </si>
  <si>
    <t>65</t>
  </si>
  <si>
    <t>784121001</t>
  </si>
  <si>
    <t>Oškrabání malby v místnostech výšky do 3,80 m</t>
  </si>
  <si>
    <t>-828134526</t>
  </si>
  <si>
    <t>https://podminky.urs.cz/item/CS_URS_2023_01/784121001</t>
  </si>
  <si>
    <t>226,875 "stěny</t>
  </si>
  <si>
    <t>66</t>
  </si>
  <si>
    <t>784181121</t>
  </si>
  <si>
    <t>Penetrace podkladu jednonásobná hloubková akrylátová bezbarvá v místnostech výšky do 3,80 m</t>
  </si>
  <si>
    <t>-440995493</t>
  </si>
  <si>
    <t>https://podminky.urs.cz/item/CS_URS_2023_01/784181121</t>
  </si>
  <si>
    <t>226,875+15,68 "stěny</t>
  </si>
  <si>
    <t>67</t>
  </si>
  <si>
    <t>784211101</t>
  </si>
  <si>
    <t>Malby z malířských směsí oděruvzdorných za mokra dvojnásobné, bílé za mokra oděruvzdorné výborně v místnostech výšky do 3,80 m</t>
  </si>
  <si>
    <t>-179210175</t>
  </si>
  <si>
    <t>https://podminky.urs.cz/item/CS_URS_2023_01/784211101</t>
  </si>
  <si>
    <t>143,62 "strop</t>
  </si>
  <si>
    <t>15,68+226,875-112,2 "stěny</t>
  </si>
  <si>
    <t>68</t>
  </si>
  <si>
    <t>78421110R</t>
  </si>
  <si>
    <t>Malby z malířských směsí omyvatelných za mokra dvojnásobné, bílé za mokra omyvatelné výborně v místnostech výšky do 3,80 m</t>
  </si>
  <si>
    <t>1400308936</t>
  </si>
  <si>
    <t>(3+3,3+11,9+6,2+6,25+8,9)*2*1,5 "stěny</t>
  </si>
  <si>
    <t>-0,9*1,5*3</t>
  </si>
  <si>
    <t>-0,8*1,5*2</t>
  </si>
  <si>
    <t>69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</si>
  <si>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</si>
  <si>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</si>
  <si>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1953696754</t>
  </si>
  <si>
    <t>https://podminky.urs.cz/item/CS_URS_2023_01/784211163</t>
  </si>
  <si>
    <t>15,68+226,875 "stěny</t>
  </si>
  <si>
    <t>02 - Vytápění</t>
  </si>
  <si>
    <t xml:space="preserve">1 - Demontáže </t>
  </si>
  <si>
    <t>2 - Armatury</t>
  </si>
  <si>
    <t xml:space="preserve">3 - Otopná tělesa </t>
  </si>
  <si>
    <t>4 - Ostatní práce</t>
  </si>
  <si>
    <t xml:space="preserve">Demontáže </t>
  </si>
  <si>
    <t>Demontáž článkových litinových otopných těles , 125 článků typu 500/200 , otopná plocha celkem 33,8 m2</t>
  </si>
  <si>
    <t>-1223001874</t>
  </si>
  <si>
    <t>Demontáž konzol pro uchycení článkových litinových otopných těles</t>
  </si>
  <si>
    <t>-2136701190</t>
  </si>
  <si>
    <t>Demontáž armatur se 2 závity G 1/2"</t>
  </si>
  <si>
    <t>ks</t>
  </si>
  <si>
    <t>-25768083</t>
  </si>
  <si>
    <t>Odstranění nátěrů potrubí do DN 50</t>
  </si>
  <si>
    <t>-398944081</t>
  </si>
  <si>
    <t>Demontáž ostatní (vypuštění otopné vody apod.)</t>
  </si>
  <si>
    <t>378691600</t>
  </si>
  <si>
    <t>Armatury</t>
  </si>
  <si>
    <t>Termostatický ventil přímý , dvouregulační 1/2" , přednastavitelná hodnoty kv , materiál niklovaná mosaz , PN 10</t>
  </si>
  <si>
    <t>-1822862548</t>
  </si>
  <si>
    <t>Regulační šroubení přímé 1/2" , materiál niklovaná mosaz , PN 10</t>
  </si>
  <si>
    <t>-410764930</t>
  </si>
  <si>
    <t>Termostatická hlavice - kapalinová , plastová hlava - mosazná matice , M 30x1,5 , rozsah 6,5÷28°C , s možností aretace na požadovanou teplotu</t>
  </si>
  <si>
    <t>-1125519773</t>
  </si>
  <si>
    <t>Ostatní drobný montážní nespecifikovaný materiál (vsuvky , redukce apod.)</t>
  </si>
  <si>
    <t>62524660</t>
  </si>
  <si>
    <t xml:space="preserve">Otopná tělesa </t>
  </si>
  <si>
    <t>Ocelové deskové těleso typ KLASIK 22 R 500/1000 (odstín: bílá RAL 9016) , výška 554 mm , rozteč připojení 500 mm , hloubka 100 mm , délka 1000 mm , výkon 1576 W dle normy EN 442 ΔT 50 (75/65/20°C)</t>
  </si>
  <si>
    <t>-2100595953</t>
  </si>
  <si>
    <t>Ocelové deskové těleso typ KLASIK 22 R 500/1100 (odstín: bílá RAL 9016) , výška 554 mm , rozteč připojení 500 mm , hloubka 100 mm , délka 1100 mm , výkon 1734 W dle normy EN 442 ΔT 50 (75/65/20°C)</t>
  </si>
  <si>
    <t>-1032211061</t>
  </si>
  <si>
    <t>Navrtávací konzola (kovové díly pozinkovány , pro upevnění ve vzdálenosti až 100 mm od stěny (sada obsahuje 2x konzolu))</t>
  </si>
  <si>
    <t>sada</t>
  </si>
  <si>
    <t>-562876261</t>
  </si>
  <si>
    <t>Ostatní práce</t>
  </si>
  <si>
    <t>Nátěry syntetické potrubí do DN 50 - dvojnásobný s 1× emailováním</t>
  </si>
  <si>
    <t>513237015</t>
  </si>
  <si>
    <t>Přesun hmot pro ústřední vytápění</t>
  </si>
  <si>
    <t>1463874811</t>
  </si>
  <si>
    <t>Topná a tlaková zkouška</t>
  </si>
  <si>
    <t>-498832779</t>
  </si>
  <si>
    <t>Stavební přípomocné práce (začištění po demontáži stáv.konzol)</t>
  </si>
  <si>
    <t>1930843789</t>
  </si>
  <si>
    <t>Mimostaveništní doprava</t>
  </si>
  <si>
    <t>473977907</t>
  </si>
  <si>
    <t>03 - Silnoproud</t>
  </si>
  <si>
    <t>D1 - Dodávka komponent</t>
  </si>
  <si>
    <t>D2 - Montáž komponent</t>
  </si>
  <si>
    <t>D3 - Dodávka tras</t>
  </si>
  <si>
    <t>D4 - Montáž tras</t>
  </si>
  <si>
    <t>D5 - Dodávka kabeláže</t>
  </si>
  <si>
    <t>D6 - Montáž kabeláže</t>
  </si>
  <si>
    <t>D7 - Dodávka rozvaděče</t>
  </si>
  <si>
    <t>D8 - Montáž rozvaděče</t>
  </si>
  <si>
    <t>D9 - Stavební přípomoce</t>
  </si>
  <si>
    <t>D1</t>
  </si>
  <si>
    <t>Dodávka komponent</t>
  </si>
  <si>
    <t>34551615R01</t>
  </si>
  <si>
    <t>Zásuvka jednonásobná, chráněná, s clonkami, s bezšroub. svorkami230V/16A, bílá  + rámeček</t>
  </si>
  <si>
    <t>-207274550</t>
  </si>
  <si>
    <t>34551615R02</t>
  </si>
  <si>
    <t>Zásuvka jednonásobná, chráněná, s clonkami, s bezšroub. svorkami230V/16A, bílá  s ochranou před přepětím + rámeček</t>
  </si>
  <si>
    <t>1408095062</t>
  </si>
  <si>
    <t>34551615R01K</t>
  </si>
  <si>
    <t>Zásuvka jednonásobná do kabelového kanálu, chráněná, s clonkami, s bezšroub. Svorkami 230V/16A, bílá</t>
  </si>
  <si>
    <t>-1280744358</t>
  </si>
  <si>
    <t>34551622R</t>
  </si>
  <si>
    <t>Zásuvka dvojtá 230V/16A, otočené zdířky, s ochranným kolíkem                                        s clonkami</t>
  </si>
  <si>
    <t>-886338209</t>
  </si>
  <si>
    <t>000000R001</t>
  </si>
  <si>
    <t>Závěsné/přisazené, LED svítidlo, matná AL mřížka, UGR&lt;19,                               1 x LED, 26W, 3150lm, Ra80, 4000K</t>
  </si>
  <si>
    <t>-1326294593</t>
  </si>
  <si>
    <t>000000R002</t>
  </si>
  <si>
    <t>Závěsné/přisazené, LED asymetrické svítidlo,                                                                       1 x LED, 47W, 6200lm, Ra80, 4000K</t>
  </si>
  <si>
    <t>1365683755</t>
  </si>
  <si>
    <t>000000R003</t>
  </si>
  <si>
    <t>Liniové svítidlo se speciální optikou, bílý reflektor, hlubokozářič,                               1 x LED, 17W, 2200lm, Ra80, 4000K</t>
  </si>
  <si>
    <t>299367669</t>
  </si>
  <si>
    <t>000000R005</t>
  </si>
  <si>
    <t>Přisazené LED Svítidlo s vypínačem,                                                                                                     1 x LED, 20W, 2200lm, Ra80, 4000K</t>
  </si>
  <si>
    <t>723410827</t>
  </si>
  <si>
    <t>000000R004</t>
  </si>
  <si>
    <t>ZAVESNY SYSTEM LANKA TVAR Y</t>
  </si>
  <si>
    <t>2075373919</t>
  </si>
  <si>
    <t>34535400R</t>
  </si>
  <si>
    <t>Strojek spínače 1pólového řaz.1</t>
  </si>
  <si>
    <t>615489892</t>
  </si>
  <si>
    <t>34535406R</t>
  </si>
  <si>
    <t>Strojek přepínače střídavého, řaz.6</t>
  </si>
  <si>
    <t>1571857771</t>
  </si>
  <si>
    <t>34571511R</t>
  </si>
  <si>
    <t>Krabice přístrojová kruhová KP 68/2 d 74x30 mm</t>
  </si>
  <si>
    <t>1790817151</t>
  </si>
  <si>
    <t>34536490R</t>
  </si>
  <si>
    <t>Kryt spínače</t>
  </si>
  <si>
    <t>-2056409695</t>
  </si>
  <si>
    <t>34536700R</t>
  </si>
  <si>
    <t>Rámeček pro spínače</t>
  </si>
  <si>
    <t>-418036478</t>
  </si>
  <si>
    <t>D2</t>
  </si>
  <si>
    <t>Montáž komponent</t>
  </si>
  <si>
    <t>000000R0NS1</t>
  </si>
  <si>
    <t>Elektrické napojení 1f spotřebiče - žaluzie</t>
  </si>
  <si>
    <t>-950947260</t>
  </si>
  <si>
    <t>000000R0NS2</t>
  </si>
  <si>
    <t>Elektrické napojení 1f spotřebiče - RACK</t>
  </si>
  <si>
    <t>-766648660</t>
  </si>
  <si>
    <t>005231010R</t>
  </si>
  <si>
    <t>Revize nově inst. Elektroinstalace vč. dotčených rozvodnic.</t>
  </si>
  <si>
    <t>1079307830</t>
  </si>
  <si>
    <t>210 11-1014.R00</t>
  </si>
  <si>
    <t>Zásuvka domovní zapuštěná - provedení 2x (2P+PE) |</t>
  </si>
  <si>
    <t>-1153513982</t>
  </si>
  <si>
    <t>210110041R00</t>
  </si>
  <si>
    <t>Spínač zapuštěný jednopólový, řazení 1</t>
  </si>
  <si>
    <t>-1392738896</t>
  </si>
  <si>
    <t>210110045R00</t>
  </si>
  <si>
    <t>Spínač zapuštěný střídavý, řazení 6</t>
  </si>
  <si>
    <t>2048091673</t>
  </si>
  <si>
    <t>210292041R00</t>
  </si>
  <si>
    <t>Přezkoušení světel./zásuv. okruhu, úprava stávající instalace</t>
  </si>
  <si>
    <t>1404153096</t>
  </si>
  <si>
    <t>741371011R01</t>
  </si>
  <si>
    <t>Montáž svítidel zářivkových se zapojením vodičů bytových nebo společenských místností stropních na závěsech</t>
  </si>
  <si>
    <t>-1853854078</t>
  </si>
  <si>
    <t>D3</t>
  </si>
  <si>
    <t>Dodávka tras</t>
  </si>
  <si>
    <t>345709975R</t>
  </si>
  <si>
    <t>Kanál elektroinstalační plechový, 170x38mm, s dělící přepážkou, délka 2m</t>
  </si>
  <si>
    <t>2043233734</t>
  </si>
  <si>
    <t>345709976R</t>
  </si>
  <si>
    <t>Víko kanálu plechové, 170mm, délka 2m</t>
  </si>
  <si>
    <t>1129583384</t>
  </si>
  <si>
    <t>3457099951R</t>
  </si>
  <si>
    <t>Kanál parapetní dutý PK 110 x 70D, délka 2m - uč.Př. lavice u okna</t>
  </si>
  <si>
    <t>-1184065332</t>
  </si>
  <si>
    <t>345715367R</t>
  </si>
  <si>
    <t>Krabice odbočná KO 125/1L</t>
  </si>
  <si>
    <t>-322885438</t>
  </si>
  <si>
    <t>34571518R</t>
  </si>
  <si>
    <t>Krabice univerzální z PH  KU 68- 1901</t>
  </si>
  <si>
    <t>-924922626</t>
  </si>
  <si>
    <t>345718065R</t>
  </si>
  <si>
    <t>Hmoždinka HM8 s vrutem</t>
  </si>
  <si>
    <t>1568788050</t>
  </si>
  <si>
    <t>34572109R</t>
  </si>
  <si>
    <t>Lišta vkládací z PVC 20x20</t>
  </si>
  <si>
    <t>-339356694</t>
  </si>
  <si>
    <t>34572109R4</t>
  </si>
  <si>
    <t>Lišta vkládací z PVC 40x40</t>
  </si>
  <si>
    <t>1773540664</t>
  </si>
  <si>
    <t>34571051R</t>
  </si>
  <si>
    <t>Trubka elektroinstal. ohebná 2323/LPE-1 d 22,9 m</t>
  </si>
  <si>
    <t>219245262</t>
  </si>
  <si>
    <t>D4</t>
  </si>
  <si>
    <t>Montáž tras</t>
  </si>
  <si>
    <t>210 01-0003.R00</t>
  </si>
  <si>
    <t>Trubka ohebná pod omítku, vnější průměr 25 mm</t>
  </si>
  <si>
    <t>-636408997</t>
  </si>
  <si>
    <t>210010301R00</t>
  </si>
  <si>
    <t>Krabice přístrojová KP, bez zapojení, kruhová</t>
  </si>
  <si>
    <t>-1266131902</t>
  </si>
  <si>
    <t>210020309R00</t>
  </si>
  <si>
    <t>Žlab kabelový, s víkem, s příslušenstvím</t>
  </si>
  <si>
    <t>1527889137</t>
  </si>
  <si>
    <t>211010002R00</t>
  </si>
  <si>
    <t>Osazení hmoždinky do cihlového zdiva, HM 8</t>
  </si>
  <si>
    <t>1385590687</t>
  </si>
  <si>
    <t>741111001</t>
  </si>
  <si>
    <t>Montáž systému podlahových kanálů se spojkami, ohyby a rohy a s nasunutím do krabic kanálů</t>
  </si>
  <si>
    <t>1545342048</t>
  </si>
  <si>
    <t>D5</t>
  </si>
  <si>
    <t>Dodávka kabeláže</t>
  </si>
  <si>
    <t>34140966R</t>
  </si>
  <si>
    <t>Vodič silový CY zelenožlutý 6,00 mm2 - drát</t>
  </si>
  <si>
    <t>280144689</t>
  </si>
  <si>
    <t>34111030R</t>
  </si>
  <si>
    <t>Kabel silový s Cu jádrem 750 V CYKY 3 x 1,5 mm2</t>
  </si>
  <si>
    <t>-1724456727</t>
  </si>
  <si>
    <t>34111090R</t>
  </si>
  <si>
    <t>Kabel silový s Cu jádrem 750 V CYKY 5 x 1,5 mm2</t>
  </si>
  <si>
    <t>-1157669095</t>
  </si>
  <si>
    <t>34111036R</t>
  </si>
  <si>
    <t>Kabel silový s Cu jádrem 750 V CYKY 3 x 2,5 mm2</t>
  </si>
  <si>
    <t>553258916</t>
  </si>
  <si>
    <t>34111094R</t>
  </si>
  <si>
    <t>Kabel silový s Cu jádrem 750 V CYKY 5 x 2,5 mm2</t>
  </si>
  <si>
    <t>1819385594</t>
  </si>
  <si>
    <t>34111098R</t>
  </si>
  <si>
    <t>Kabel silový s Cu jádrem 750 V CYKY 5 x 4 mm2</t>
  </si>
  <si>
    <t>599284630</t>
  </si>
  <si>
    <t>D6</t>
  </si>
  <si>
    <t>Montáž kabeláže</t>
  </si>
  <si>
    <t>210800527R01</t>
  </si>
  <si>
    <t>Vodič nn a vn CY 6 mm2 uložený volně</t>
  </si>
  <si>
    <t>78055547</t>
  </si>
  <si>
    <t>210810005R01</t>
  </si>
  <si>
    <t>Kabel CYKY-m 750 V 3 x 1,5 mm2 uložený ve zdi</t>
  </si>
  <si>
    <t>-1466896365</t>
  </si>
  <si>
    <t>210810006R01</t>
  </si>
  <si>
    <t>Kabel CYKY-m 750 V 3 x 2,5 mm2 uložený ve zdi</t>
  </si>
  <si>
    <t>-1692603307</t>
  </si>
  <si>
    <t>210810015R01</t>
  </si>
  <si>
    <t>Kabel CYKY-m 750 V 5 x 1,5 mm2 uložený ve zdi</t>
  </si>
  <si>
    <t>108520694</t>
  </si>
  <si>
    <t>210810016R01</t>
  </si>
  <si>
    <t>Kabel CYKY-m 750 V 5 x 2,5 mm2 uložený ve zdi</t>
  </si>
  <si>
    <t>-1472233551</t>
  </si>
  <si>
    <t>210810017R01</t>
  </si>
  <si>
    <t>Kabel CYKY-m 750 V 5 žil,4 až 25 mm2, uložený ve zdi</t>
  </si>
  <si>
    <t>-455637420</t>
  </si>
  <si>
    <t>650 14-1211.R00</t>
  </si>
  <si>
    <t>Ukončení vodiče v krabici + zapojení do 2,5 mm2</t>
  </si>
  <si>
    <t>-1881623897</t>
  </si>
  <si>
    <t>650 14-1213.R00</t>
  </si>
  <si>
    <t>Ukončení vodiče v krabici + zapojení do 6 mm2</t>
  </si>
  <si>
    <t>134436490</t>
  </si>
  <si>
    <t>D7</t>
  </si>
  <si>
    <t>Dodávka rozvaděče</t>
  </si>
  <si>
    <t>35715101R2</t>
  </si>
  <si>
    <t>Rozvaděč RA-2.1, vybavený dle výkresu D.1.4.3.7 + montáž</t>
  </si>
  <si>
    <t>-1966137472</t>
  </si>
  <si>
    <t>35715101R21</t>
  </si>
  <si>
    <t>Rozvaděč RA-2 dovybavený dle výkresu D.1.4.3.8 + montáž</t>
  </si>
  <si>
    <t>582279277</t>
  </si>
  <si>
    <t>D8</t>
  </si>
  <si>
    <t>Montáž rozvaděče</t>
  </si>
  <si>
    <t>210100001R00</t>
  </si>
  <si>
    <t>Ukončení vodičů v rozvaděči + zapojení do 2,5 mm2</t>
  </si>
  <si>
    <t>-505641060</t>
  </si>
  <si>
    <t>210100002R00</t>
  </si>
  <si>
    <t>Ukončení vodičů v rozvaděči + zapojení do 6 mm2</t>
  </si>
  <si>
    <t>-2131137683</t>
  </si>
  <si>
    <t>210190002R00</t>
  </si>
  <si>
    <t>Montáž rozvodnic do zdi do váhy 50 kg</t>
  </si>
  <si>
    <t>267392251</t>
  </si>
  <si>
    <t>D9</t>
  </si>
  <si>
    <t>Stavební přípomoce</t>
  </si>
  <si>
    <t>000000R010</t>
  </si>
  <si>
    <t>Zapojení a oživení okenních rolet</t>
  </si>
  <si>
    <t>-929737339</t>
  </si>
  <si>
    <t>460680022R00</t>
  </si>
  <si>
    <t>Průraz zdivem v cihlové zdi tloušťky 30 cm</t>
  </si>
  <si>
    <t>-1594925251</t>
  </si>
  <si>
    <t>460680402RV1</t>
  </si>
  <si>
    <t>Vysekání kapsy 10x10x8cm pro krabice v cihlové zdi</t>
  </si>
  <si>
    <t>856838570</t>
  </si>
  <si>
    <t>460680593RV1</t>
  </si>
  <si>
    <t>Vysekání drážky 5x7cm pro kabely v cihlové zdi</t>
  </si>
  <si>
    <t>-1262478701</t>
  </si>
  <si>
    <t>460710043RV1</t>
  </si>
  <si>
    <t>Zahození a omítnutí drážky 5x7cm</t>
  </si>
  <si>
    <t>1099291201</t>
  </si>
  <si>
    <t>460941311</t>
  </si>
  <si>
    <t>Vyplnění rýh vyplnění a omítnutí rýh v betonových podlahách a mazaninách hloubky do 5 cm a šířky do 5 cm</t>
  </si>
  <si>
    <t>-749883223</t>
  </si>
  <si>
    <t>58541250R</t>
  </si>
  <si>
    <t>Sádra stavební bilá 1 kg</t>
  </si>
  <si>
    <t>kg</t>
  </si>
  <si>
    <t>1354926413</t>
  </si>
  <si>
    <t>784 95-0030.RAA</t>
  </si>
  <si>
    <t>Oprava maleb z malířských směsí oškrábání, umytí, vyhlazení, 2x malba</t>
  </si>
  <si>
    <t>-1990999575</t>
  </si>
  <si>
    <t>971 10-0041.RA0</t>
  </si>
  <si>
    <t>Vybourání otvorů ve zdech</t>
  </si>
  <si>
    <t>1794709940</t>
  </si>
  <si>
    <t>974 05-1515.R00</t>
  </si>
  <si>
    <t>Frézování drážky do 50x50 mm, podlaha beton</t>
  </si>
  <si>
    <t>2017451489</t>
  </si>
  <si>
    <t>04 - Slaboproud</t>
  </si>
  <si>
    <t>71202012R01</t>
  </si>
  <si>
    <t>Zásuvka datová 1xRJ45, cat6 UTP bílá (rámeček+strojek+maska+keystone)</t>
  </si>
  <si>
    <t>-1386131839</t>
  </si>
  <si>
    <t>371202013R01</t>
  </si>
  <si>
    <t>Zásuvka datová 2xRJ45, cat6 UTP bílá (rámeček+strojek+maska+keystone)</t>
  </si>
  <si>
    <t>1403317048</t>
  </si>
  <si>
    <t>371202022R</t>
  </si>
  <si>
    <t>Zásuvka komunikační přímá USB,1 zásuvka USB 2.0 typu A. Šroubové připojení 5žilového kabelu USB</t>
  </si>
  <si>
    <t>1732808365</t>
  </si>
  <si>
    <t>371202023R</t>
  </si>
  <si>
    <t>Zásuvka komunikační HDMI, 1 zásuvka HDMI typu A, možnost full HD (1920 x 1080 pixelů) a 3D provozu. Šroubové připojení 20žilového kabelu HDMI</t>
  </si>
  <si>
    <t>1406421691</t>
  </si>
  <si>
    <t>00000000R11</t>
  </si>
  <si>
    <t>HDMI kabel 10m, 20ti žilový</t>
  </si>
  <si>
    <t>-201364811</t>
  </si>
  <si>
    <t>00000000R12</t>
  </si>
  <si>
    <t>USB aktivní kabel kabel 10m, 5ti žilový</t>
  </si>
  <si>
    <t>-2050664422</t>
  </si>
  <si>
    <t>00000000RS01</t>
  </si>
  <si>
    <t>Propojovací kabeláž patchcord Cat6.1m</t>
  </si>
  <si>
    <t>330933000</t>
  </si>
  <si>
    <t>00000000R010</t>
  </si>
  <si>
    <t>Napojení interaktivní tabule a nastavení s učitelským PC</t>
  </si>
  <si>
    <t>1105558024</t>
  </si>
  <si>
    <t>00000000R021</t>
  </si>
  <si>
    <t>Instalace stolního počítače, OS, SW, síť. Nastavení</t>
  </si>
  <si>
    <t>917253374</t>
  </si>
  <si>
    <t>222 29-0005.R00</t>
  </si>
  <si>
    <t>Zásuvka 1xRJ45 UTP kat.6 pod omítku</t>
  </si>
  <si>
    <t>32753883</t>
  </si>
  <si>
    <t>222 29-0007.R00</t>
  </si>
  <si>
    <t>Zásuvka 2xRJ45 UTP kat.6 pod omítku</t>
  </si>
  <si>
    <t>-434903639</t>
  </si>
  <si>
    <t>222 29-0112.R00</t>
  </si>
  <si>
    <t>Rozvodný box 12xRJ45 bez zapojení kabelů</t>
  </si>
  <si>
    <t>1602941330</t>
  </si>
  <si>
    <t>222 29-0401R</t>
  </si>
  <si>
    <t>-573514661</t>
  </si>
  <si>
    <t>222 29-0402R</t>
  </si>
  <si>
    <t>1585505406</t>
  </si>
  <si>
    <t>1919821526</t>
  </si>
  <si>
    <t>132790475</t>
  </si>
  <si>
    <t>-108883940</t>
  </si>
  <si>
    <t>Trubka elektroinstal. ohebná 2323/LPE-1 d 22,9 m + přichytky 2ks/m</t>
  </si>
  <si>
    <t>2118843417</t>
  </si>
  <si>
    <t>49518397</t>
  </si>
  <si>
    <t>210 01-0329.RT2</t>
  </si>
  <si>
    <t>Krabice KO do dutých stěn, bez zapojení, hranatá včetně dodávky KO 125/1L s víčkem</t>
  </si>
  <si>
    <t>-1105930405</t>
  </si>
  <si>
    <t>539716808</t>
  </si>
  <si>
    <t>371201305R</t>
  </si>
  <si>
    <t>Instalační kabel kategorie 6, standard ANSI/TIA 568, ISO/IEC 11801 a EN 50173 pro kategorii 6 a třídu vedení Class E,  třídy LSOH (třída reakce na oheň Dca s2 d2 a1)</t>
  </si>
  <si>
    <t>247465501</t>
  </si>
  <si>
    <t>222 28-0215.R00</t>
  </si>
  <si>
    <t>Kabel UTP kat.6 v trubkách</t>
  </si>
  <si>
    <t>1116377641</t>
  </si>
  <si>
    <t>00000000R10</t>
  </si>
  <si>
    <t>Datový rozvaděč nástěnný 19´´ 8U, včetně napájecího a patch panelu cat.6, motážního příslušenství a ventilace</t>
  </si>
  <si>
    <t>1407427600</t>
  </si>
  <si>
    <t>222 29-0971.R01</t>
  </si>
  <si>
    <t>Zapojení portu cat.6 do patch panelu</t>
  </si>
  <si>
    <t>-203939466</t>
  </si>
  <si>
    <t>222 29-3001.R00</t>
  </si>
  <si>
    <t>Vypáskování kabelů v rozvaděči</t>
  </si>
  <si>
    <t>727309797</t>
  </si>
  <si>
    <t>222 29-3011.R00</t>
  </si>
  <si>
    <t>Kontrolní měření kabelu</t>
  </si>
  <si>
    <t>-858843516</t>
  </si>
  <si>
    <t>222 29-3012.R00</t>
  </si>
  <si>
    <t>Měření do protokolu</t>
  </si>
  <si>
    <t>-1034611181</t>
  </si>
  <si>
    <t>222 29-3012.R01</t>
  </si>
  <si>
    <t>Vypracování a tisk protokolu měření</t>
  </si>
  <si>
    <t>1844969791</t>
  </si>
  <si>
    <t>9263473</t>
  </si>
  <si>
    <t>474833109</t>
  </si>
  <si>
    <t>-580147478</t>
  </si>
  <si>
    <t>-1857148902</t>
  </si>
  <si>
    <t>825033605</t>
  </si>
  <si>
    <t>1658148717</t>
  </si>
  <si>
    <t>-2094051185</t>
  </si>
  <si>
    <t>-1183576184</t>
  </si>
  <si>
    <t>05 -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</si>
  <si>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</si>
  <si>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</si>
  <si>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</si>
  <si>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</si>
  <si>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</si>
  <si>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</si>
  <si>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</si>
  <si>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</si>
  <si>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</si>
  <si>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</si>
  <si>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1336881502</t>
  </si>
  <si>
    <t>https://podminky.urs.cz/item/CS_URS_2023_01/013254000</t>
  </si>
  <si>
    <t>VRN3</t>
  </si>
  <si>
    <t>Zařízení staveniště</t>
  </si>
  <si>
    <t>030001000</t>
  </si>
  <si>
    <t>-280797073</t>
  </si>
  <si>
    <t>https://podminky.urs.cz/item/CS_URS_2023_01/030001000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</si>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</sst>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342291121" TargetMode="External" /><Relationship Id="rId3" Type="http://schemas.openxmlformats.org/officeDocument/2006/relationships/hyperlink" Target="https://podminky.urs.cz/item/CS_URS_2023_01/612142001" TargetMode="External" /><Relationship Id="rId4" Type="http://schemas.openxmlformats.org/officeDocument/2006/relationships/hyperlink" Target="https://podminky.urs.cz/item/CS_URS_2023_01/612311131" TargetMode="External" /><Relationship Id="rId5" Type="http://schemas.openxmlformats.org/officeDocument/2006/relationships/hyperlink" Target="https://podminky.urs.cz/item/CS_URS_2023_01/612321121" TargetMode="External" /><Relationship Id="rId6" Type="http://schemas.openxmlformats.org/officeDocument/2006/relationships/hyperlink" Target="https://podminky.urs.cz/item/CS_URS_2023_01/612325421" TargetMode="External" /><Relationship Id="rId7" Type="http://schemas.openxmlformats.org/officeDocument/2006/relationships/hyperlink" Target="https://podminky.urs.cz/item/CS_URS_2023_01/619991001" TargetMode="External" /><Relationship Id="rId8" Type="http://schemas.openxmlformats.org/officeDocument/2006/relationships/hyperlink" Target="https://podminky.urs.cz/item/CS_URS_2023_01/619991011" TargetMode="External" /><Relationship Id="rId9" Type="http://schemas.openxmlformats.org/officeDocument/2006/relationships/hyperlink" Target="https://podminky.urs.cz/item/CS_URS_2023_01/631311115" TargetMode="External" /><Relationship Id="rId10" Type="http://schemas.openxmlformats.org/officeDocument/2006/relationships/hyperlink" Target="https://podminky.urs.cz/item/CS_URS_2023_01/631312141" TargetMode="External" /><Relationship Id="rId11" Type="http://schemas.openxmlformats.org/officeDocument/2006/relationships/hyperlink" Target="https://podminky.urs.cz/item/CS_URS_2023_01/632481213" TargetMode="External" /><Relationship Id="rId12" Type="http://schemas.openxmlformats.org/officeDocument/2006/relationships/hyperlink" Target="https://podminky.urs.cz/item/CS_URS_2023_01/949101111" TargetMode="External" /><Relationship Id="rId13" Type="http://schemas.openxmlformats.org/officeDocument/2006/relationships/hyperlink" Target="https://podminky.urs.cz/item/CS_URS_2023_01/952901111" TargetMode="External" /><Relationship Id="rId14" Type="http://schemas.openxmlformats.org/officeDocument/2006/relationships/hyperlink" Target="https://podminky.urs.cz/item/CS_URS_2023_01/962031132" TargetMode="External" /><Relationship Id="rId15" Type="http://schemas.openxmlformats.org/officeDocument/2006/relationships/hyperlink" Target="https://podminky.urs.cz/item/CS_URS_2023_01/974042535" TargetMode="External" /><Relationship Id="rId16" Type="http://schemas.openxmlformats.org/officeDocument/2006/relationships/hyperlink" Target="https://podminky.urs.cz/item/CS_URS_2023_01/978013121" TargetMode="External" /><Relationship Id="rId17" Type="http://schemas.openxmlformats.org/officeDocument/2006/relationships/hyperlink" Target="https://podminky.urs.cz/item/CS_URS_2023_01/978059541" TargetMode="External" /><Relationship Id="rId18" Type="http://schemas.openxmlformats.org/officeDocument/2006/relationships/hyperlink" Target="https://podminky.urs.cz/item/CS_URS_2023_01/997013153" TargetMode="External" /><Relationship Id="rId19" Type="http://schemas.openxmlformats.org/officeDocument/2006/relationships/hyperlink" Target="https://podminky.urs.cz/item/CS_URS_2023_01/997013501" TargetMode="External" /><Relationship Id="rId20" Type="http://schemas.openxmlformats.org/officeDocument/2006/relationships/hyperlink" Target="https://podminky.urs.cz/item/CS_URS_2023_01/997013509" TargetMode="External" /><Relationship Id="rId21" Type="http://schemas.openxmlformats.org/officeDocument/2006/relationships/hyperlink" Target="https://podminky.urs.cz/item/CS_URS_2023_01/997013631" TargetMode="External" /><Relationship Id="rId22" Type="http://schemas.openxmlformats.org/officeDocument/2006/relationships/hyperlink" Target="https://podminky.urs.cz/item/CS_URS_2023_01/998011002" TargetMode="External" /><Relationship Id="rId23" Type="http://schemas.openxmlformats.org/officeDocument/2006/relationships/hyperlink" Target="https://podminky.urs.cz/item/CS_URS_2023_01/713121111" TargetMode="External" /><Relationship Id="rId24" Type="http://schemas.openxmlformats.org/officeDocument/2006/relationships/hyperlink" Target="https://podminky.urs.cz/item/CS_URS_2023_01/998713202" TargetMode="External" /><Relationship Id="rId25" Type="http://schemas.openxmlformats.org/officeDocument/2006/relationships/hyperlink" Target="https://podminky.urs.cz/item/CS_URS_2023_01/725210821" TargetMode="External" /><Relationship Id="rId26" Type="http://schemas.openxmlformats.org/officeDocument/2006/relationships/hyperlink" Target="https://podminky.urs.cz/item/CS_URS_2023_01/725211617" TargetMode="External" /><Relationship Id="rId27" Type="http://schemas.openxmlformats.org/officeDocument/2006/relationships/hyperlink" Target="https://podminky.urs.cz/item/CS_URS_2023_01/725820802" TargetMode="External" /><Relationship Id="rId28" Type="http://schemas.openxmlformats.org/officeDocument/2006/relationships/hyperlink" Target="https://podminky.urs.cz/item/CS_URS_2023_01/725822613" TargetMode="External" /><Relationship Id="rId29" Type="http://schemas.openxmlformats.org/officeDocument/2006/relationships/hyperlink" Target="https://podminky.urs.cz/item/CS_URS_2023_01/998725202" TargetMode="External" /><Relationship Id="rId30" Type="http://schemas.openxmlformats.org/officeDocument/2006/relationships/hyperlink" Target="https://podminky.urs.cz/item/CS_URS_2023_01/763131431" TargetMode="External" /><Relationship Id="rId31" Type="http://schemas.openxmlformats.org/officeDocument/2006/relationships/hyperlink" Target="https://podminky.urs.cz/item/CS_URS_2023_01/763131714" TargetMode="External" /><Relationship Id="rId32" Type="http://schemas.openxmlformats.org/officeDocument/2006/relationships/hyperlink" Target="https://podminky.urs.cz/item/CS_URS_2023_01/998763402" TargetMode="External" /><Relationship Id="rId33" Type="http://schemas.openxmlformats.org/officeDocument/2006/relationships/hyperlink" Target="https://podminky.urs.cz/item/CS_URS_2023_01/766691914" TargetMode="External" /><Relationship Id="rId34" Type="http://schemas.openxmlformats.org/officeDocument/2006/relationships/hyperlink" Target="https://podminky.urs.cz/item/CS_URS_2023_01/998766202" TargetMode="External" /><Relationship Id="rId35" Type="http://schemas.openxmlformats.org/officeDocument/2006/relationships/hyperlink" Target="https://podminky.urs.cz/item/CS_URS_2023_01/776121321" TargetMode="External" /><Relationship Id="rId36" Type="http://schemas.openxmlformats.org/officeDocument/2006/relationships/hyperlink" Target="https://podminky.urs.cz/item/CS_URS_2023_01/776141121" TargetMode="External" /><Relationship Id="rId37" Type="http://schemas.openxmlformats.org/officeDocument/2006/relationships/hyperlink" Target="https://podminky.urs.cz/item/CS_URS_2023_01/776201811" TargetMode="External" /><Relationship Id="rId38" Type="http://schemas.openxmlformats.org/officeDocument/2006/relationships/hyperlink" Target="https://podminky.urs.cz/item/CS_URS_2023_01/776211111" TargetMode="External" /><Relationship Id="rId39" Type="http://schemas.openxmlformats.org/officeDocument/2006/relationships/hyperlink" Target="https://podminky.urs.cz/item/CS_URS_2023_01/776221111" TargetMode="External" /><Relationship Id="rId40" Type="http://schemas.openxmlformats.org/officeDocument/2006/relationships/hyperlink" Target="https://podminky.urs.cz/item/CS_URS_2023_01/776410811" TargetMode="External" /><Relationship Id="rId41" Type="http://schemas.openxmlformats.org/officeDocument/2006/relationships/hyperlink" Target="https://podminky.urs.cz/item/CS_URS_2023_01/776411111" TargetMode="External" /><Relationship Id="rId42" Type="http://schemas.openxmlformats.org/officeDocument/2006/relationships/hyperlink" Target="https://podminky.urs.cz/item/CS_URS_2023_01/776421312" TargetMode="External" /><Relationship Id="rId43" Type="http://schemas.openxmlformats.org/officeDocument/2006/relationships/hyperlink" Target="https://podminky.urs.cz/item/CS_URS_2023_01/998776202" TargetMode="External" /><Relationship Id="rId44" Type="http://schemas.openxmlformats.org/officeDocument/2006/relationships/hyperlink" Target="https://podminky.urs.cz/item/CS_URS_2023_01/781121011" TargetMode="External" /><Relationship Id="rId45" Type="http://schemas.openxmlformats.org/officeDocument/2006/relationships/hyperlink" Target="https://podminky.urs.cz/item/CS_URS_2023_01/781474113" TargetMode="External" /><Relationship Id="rId46" Type="http://schemas.openxmlformats.org/officeDocument/2006/relationships/hyperlink" Target="https://podminky.urs.cz/item/CS_URS_2023_01/781494111" TargetMode="External" /><Relationship Id="rId47" Type="http://schemas.openxmlformats.org/officeDocument/2006/relationships/hyperlink" Target="https://podminky.urs.cz/item/CS_URS_2023_01/781494511" TargetMode="External" /><Relationship Id="rId48" Type="http://schemas.openxmlformats.org/officeDocument/2006/relationships/hyperlink" Target="https://podminky.urs.cz/item/CS_URS_2023_01/998781202" TargetMode="External" /><Relationship Id="rId49" Type="http://schemas.openxmlformats.org/officeDocument/2006/relationships/hyperlink" Target="https://podminky.urs.cz/item/CS_URS_2023_01/783301303" TargetMode="External" /><Relationship Id="rId50" Type="http://schemas.openxmlformats.org/officeDocument/2006/relationships/hyperlink" Target="https://podminky.urs.cz/item/CS_URS_2023_01/783301311" TargetMode="External" /><Relationship Id="rId51" Type="http://schemas.openxmlformats.org/officeDocument/2006/relationships/hyperlink" Target="https://podminky.urs.cz/item/CS_URS_2023_01/783314101" TargetMode="External" /><Relationship Id="rId52" Type="http://schemas.openxmlformats.org/officeDocument/2006/relationships/hyperlink" Target="https://podminky.urs.cz/item/CS_URS_2023_01/783317101" TargetMode="External" /><Relationship Id="rId53" Type="http://schemas.openxmlformats.org/officeDocument/2006/relationships/hyperlink" Target="https://podminky.urs.cz/item/CS_URS_2023_01/784121001" TargetMode="External" /><Relationship Id="rId54" Type="http://schemas.openxmlformats.org/officeDocument/2006/relationships/hyperlink" Target="https://podminky.urs.cz/item/CS_URS_2023_01/784181121" TargetMode="External" /><Relationship Id="rId55" Type="http://schemas.openxmlformats.org/officeDocument/2006/relationships/hyperlink" Target="https://podminky.urs.cz/item/CS_URS_2023_01/784211101" TargetMode="External" /><Relationship Id="rId56" Type="http://schemas.openxmlformats.org/officeDocument/2006/relationships/hyperlink" Target="https://podminky.urs.cz/item/CS_URS_2023_01/784211163" TargetMode="External" /><Relationship Id="rId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0223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ZŠ Truhlářská 19, K.Vary -Učebna přírodopisu a robotiky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K.Vary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Pavel Dindák, K.Vary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Šimková Dita, K.Vary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ROUND(SUM(AG55:AG59),2)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ROUND(SUM(AS55:AS59),2)</f>
        <v>0</v>
      </c>
      <c r="AT54" s="106">
        <f>ROUND(SUM(AV54:AW54),2)</f>
        <v>0</v>
      </c>
      <c r="AU54" s="107">
        <f>ROUND(SUM(AU55:AU59),5)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ROUND(SUM(AZ55:AZ59),2)</f>
        <v>0</v>
      </c>
      <c r="BA54" s="106">
        <f>ROUND(SUM(BA55:BA59),2)</f>
        <v>0</v>
      </c>
      <c r="BB54" s="106">
        <f>ROUND(SUM(BB55:BB59),2)</f>
        <v>0</v>
      </c>
      <c r="BC54" s="106">
        <f>ROUND(SUM(BC55:BC59),2)</f>
        <v>0</v>
      </c>
      <c r="BD54" s="108">
        <f>ROUND(SUM(BD55:BD59),2)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4.4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Stavební část'!J30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'01 - Stavební část'!P94</f>
        <v>0</v>
      </c>
      <c r="AV55" s="120">
        <f>'01 - Stavební část'!J33</f>
        <v>0</v>
      </c>
      <c r="AW55" s="120">
        <f>'01 - Stavební část'!J34</f>
        <v>0</v>
      </c>
      <c r="AX55" s="120">
        <f>'01 - Stavební část'!J35</f>
        <v>0</v>
      </c>
      <c r="AY55" s="120">
        <f>'01 - Stavební část'!J36</f>
        <v>0</v>
      </c>
      <c r="AZ55" s="120">
        <f>'01 - Stavební část'!F33</f>
        <v>0</v>
      </c>
      <c r="BA55" s="120">
        <f>'01 - Stavební část'!F34</f>
        <v>0</v>
      </c>
      <c r="BB55" s="120">
        <f>'01 - Stavební část'!F35</f>
        <v>0</v>
      </c>
      <c r="BC55" s="120">
        <f>'01 - Stavební část'!F36</f>
        <v>0</v>
      </c>
      <c r="BD55" s="122">
        <f>'01 - Stavební část'!F37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4.4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Vytápění'!J30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'02 - Vytápění'!P83</f>
        <v>0</v>
      </c>
      <c r="AV56" s="120">
        <f>'02 - Vytápění'!J33</f>
        <v>0</v>
      </c>
      <c r="AW56" s="120">
        <f>'02 - Vytápění'!J34</f>
        <v>0</v>
      </c>
      <c r="AX56" s="120">
        <f>'02 - Vytápění'!J35</f>
        <v>0</v>
      </c>
      <c r="AY56" s="120">
        <f>'02 - Vytápění'!J36</f>
        <v>0</v>
      </c>
      <c r="AZ56" s="120">
        <f>'02 - Vytápění'!F33</f>
        <v>0</v>
      </c>
      <c r="BA56" s="120">
        <f>'02 - Vytápění'!F34</f>
        <v>0</v>
      </c>
      <c r="BB56" s="120">
        <f>'02 - Vytápění'!F35</f>
        <v>0</v>
      </c>
      <c r="BC56" s="120">
        <f>'02 - Vytápění'!F36</f>
        <v>0</v>
      </c>
      <c r="BD56" s="122">
        <f>'02 - Vytápění'!F37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4.4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Silnoproud'!J30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'03 - Silnoproud'!P88</f>
        <v>0</v>
      </c>
      <c r="AV57" s="120">
        <f>'03 - Silnoproud'!J33</f>
        <v>0</v>
      </c>
      <c r="AW57" s="120">
        <f>'03 - Silnoproud'!J34</f>
        <v>0</v>
      </c>
      <c r="AX57" s="120">
        <f>'03 - Silnoproud'!J35</f>
        <v>0</v>
      </c>
      <c r="AY57" s="120">
        <f>'03 - Silnoproud'!J36</f>
        <v>0</v>
      </c>
      <c r="AZ57" s="120">
        <f>'03 - Silnoproud'!F33</f>
        <v>0</v>
      </c>
      <c r="BA57" s="120">
        <f>'03 - Silnoproud'!F34</f>
        <v>0</v>
      </c>
      <c r="BB57" s="120">
        <f>'03 - Silnoproud'!F35</f>
        <v>0</v>
      </c>
      <c r="BC57" s="120">
        <f>'03 - Silnoproud'!F36</f>
        <v>0</v>
      </c>
      <c r="BD57" s="122">
        <f>'03 - Silnoproud'!F37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1" s="7" customFormat="1" ht="14.4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'04 - Slaboproud'!J30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19">
        <v>0</v>
      </c>
      <c r="AT58" s="120">
        <f>ROUND(SUM(AV58:AW58),2)</f>
        <v>0</v>
      </c>
      <c r="AU58" s="121">
        <f>'04 - Slaboproud'!P88</f>
        <v>0</v>
      </c>
      <c r="AV58" s="120">
        <f>'04 - Slaboproud'!J33</f>
        <v>0</v>
      </c>
      <c r="AW58" s="120">
        <f>'04 - Slaboproud'!J34</f>
        <v>0</v>
      </c>
      <c r="AX58" s="120">
        <f>'04 - Slaboproud'!J35</f>
        <v>0</v>
      </c>
      <c r="AY58" s="120">
        <f>'04 - Slaboproud'!J36</f>
        <v>0</v>
      </c>
      <c r="AZ58" s="120">
        <f>'04 - Slaboproud'!F33</f>
        <v>0</v>
      </c>
      <c r="BA58" s="120">
        <f>'04 - Slaboproud'!F34</f>
        <v>0</v>
      </c>
      <c r="BB58" s="120">
        <f>'04 - Slaboproud'!F35</f>
        <v>0</v>
      </c>
      <c r="BC58" s="120">
        <f>'04 - Slaboproud'!F36</f>
        <v>0</v>
      </c>
      <c r="BD58" s="122">
        <f>'04 - Slaboproud'!F37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pans="1:91" s="7" customFormat="1" ht="14.4" customHeight="1">
      <c r="A59" s="111" t="s">
        <v>76</v>
      </c>
      <c r="B59" s="112"/>
      <c r="C59" s="113"/>
      <c r="D59" s="114" t="s">
        <v>92</v>
      </c>
      <c r="E59" s="114"/>
      <c r="F59" s="114"/>
      <c r="G59" s="114"/>
      <c r="H59" s="114"/>
      <c r="I59" s="115"/>
      <c r="J59" s="114" t="s">
        <v>93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'05 - Vedlejší rozpočtové 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24">
        <v>0</v>
      </c>
      <c r="AT59" s="125">
        <f>ROUND(SUM(AV59:AW59),2)</f>
        <v>0</v>
      </c>
      <c r="AU59" s="126">
        <f>'05 - Vedlejší rozpočtové ...'!P82</f>
        <v>0</v>
      </c>
      <c r="AV59" s="125">
        <f>'05 - Vedlejší rozpočtové ...'!J33</f>
        <v>0</v>
      </c>
      <c r="AW59" s="125">
        <f>'05 - Vedlejší rozpočtové ...'!J34</f>
        <v>0</v>
      </c>
      <c r="AX59" s="125">
        <f>'05 - Vedlejší rozpočtové ...'!J35</f>
        <v>0</v>
      </c>
      <c r="AY59" s="125">
        <f>'05 - Vedlejší rozpočtové ...'!J36</f>
        <v>0</v>
      </c>
      <c r="AZ59" s="125">
        <f>'05 - Vedlejší rozpočtové ...'!F33</f>
        <v>0</v>
      </c>
      <c r="BA59" s="125">
        <f>'05 - Vedlejší rozpočtové ...'!F34</f>
        <v>0</v>
      </c>
      <c r="BB59" s="125">
        <f>'05 - Vedlejší rozpočtové ...'!F35</f>
        <v>0</v>
      </c>
      <c r="BC59" s="125">
        <f>'05 - Vedlejší rozpočtové ...'!F36</f>
        <v>0</v>
      </c>
      <c r="BD59" s="127">
        <f>'05 - Vedlejší rozpočtové ...'!F37</f>
        <v>0</v>
      </c>
      <c r="BE59" s="7"/>
      <c r="BT59" s="123" t="s">
        <v>80</v>
      </c>
      <c r="BV59" s="123" t="s">
        <v>74</v>
      </c>
      <c r="BW59" s="123" t="s">
        <v>94</v>
      </c>
      <c r="BX59" s="123" t="s">
        <v>5</v>
      </c>
      <c r="CL59" s="123" t="s">
        <v>19</v>
      </c>
      <c r="CM59" s="123" t="s">
        <v>82</v>
      </c>
    </row>
    <row r="60" spans="1:57" s="2" customFormat="1" ht="30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Vytápění'!C2" display="/"/>
    <hyperlink ref="A57" location="'03 - Silnoproud'!C2" display="/"/>
    <hyperlink ref="A58" location="'04 - Slaboproud'!C2" display="/"/>
    <hyperlink ref="A59" location="'05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97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ROUND(J94,2)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ROUND((SUM(BE94:BE301)),2)</f>
        <v>0</v>
      </c>
      <c r="G33" s="38"/>
      <c r="H33" s="38"/>
      <c r="I33" s="148">
        <v>0.21</v>
      </c>
      <c r="J33" s="147">
        <f>ROUND(((SUM(BE94:BE301))*I33),2)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ROUND((SUM(BF94:BF301)),2)</f>
        <v>0</v>
      </c>
      <c r="G34" s="38"/>
      <c r="H34" s="38"/>
      <c r="I34" s="148">
        <v>0.15</v>
      </c>
      <c r="J34" s="147">
        <f>ROUND(((SUM(BF94:BF301))*I34),2)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ROUND((SUM(BG94:BG301)),2)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ROUND((SUM(BH94:BH301)),2)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ROUND((SUM(BI94:BI301)),2)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01 - Stavební část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J94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102</v>
      </c>
      <c r="E60" s="168"/>
      <c r="F60" s="168"/>
      <c r="G60" s="168"/>
      <c r="H60" s="168"/>
      <c r="I60" s="168"/>
      <c r="J60" s="169">
        <f>J95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103</v>
      </c>
      <c r="E61" s="174"/>
      <c r="F61" s="174"/>
      <c r="G61" s="174"/>
      <c r="H61" s="174"/>
      <c r="I61" s="174"/>
      <c r="J61" s="175">
        <f>J96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104</v>
      </c>
      <c r="E62" s="174"/>
      <c r="F62" s="174"/>
      <c r="G62" s="174"/>
      <c r="H62" s="174"/>
      <c r="I62" s="174"/>
      <c r="J62" s="175">
        <f>J103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105</v>
      </c>
      <c r="E63" s="174"/>
      <c r="F63" s="174"/>
      <c r="G63" s="174"/>
      <c r="H63" s="174"/>
      <c r="I63" s="174"/>
      <c r="J63" s="175">
        <f>J143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106</v>
      </c>
      <c r="E64" s="174"/>
      <c r="F64" s="174"/>
      <c r="G64" s="174"/>
      <c r="H64" s="174"/>
      <c r="I64" s="174"/>
      <c r="J64" s="175">
        <f>J162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107</v>
      </c>
      <c r="E65" s="174"/>
      <c r="F65" s="174"/>
      <c r="G65" s="174"/>
      <c r="H65" s="174"/>
      <c r="I65" s="174"/>
      <c r="J65" s="175">
        <f>J172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108</v>
      </c>
      <c r="E66" s="168"/>
      <c r="F66" s="168"/>
      <c r="G66" s="168"/>
      <c r="H66" s="168"/>
      <c r="I66" s="168"/>
      <c r="J66" s="169">
        <f>J175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109</v>
      </c>
      <c r="E67" s="174"/>
      <c r="F67" s="174"/>
      <c r="G67" s="174"/>
      <c r="H67" s="174"/>
      <c r="I67" s="174"/>
      <c r="J67" s="175">
        <f>J176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110</v>
      </c>
      <c r="E68" s="174"/>
      <c r="F68" s="174"/>
      <c r="G68" s="174"/>
      <c r="H68" s="174"/>
      <c r="I68" s="174"/>
      <c r="J68" s="175">
        <f>J184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111</v>
      </c>
      <c r="E69" s="174"/>
      <c r="F69" s="174"/>
      <c r="G69" s="174"/>
      <c r="H69" s="174"/>
      <c r="I69" s="174"/>
      <c r="J69" s="175">
        <f>J195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112</v>
      </c>
      <c r="E70" s="174"/>
      <c r="F70" s="174"/>
      <c r="G70" s="174"/>
      <c r="H70" s="174"/>
      <c r="I70" s="174"/>
      <c r="J70" s="175">
        <f>J202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113</v>
      </c>
      <c r="E71" s="174"/>
      <c r="F71" s="174"/>
      <c r="G71" s="174"/>
      <c r="H71" s="174"/>
      <c r="I71" s="174"/>
      <c r="J71" s="175">
        <f>J209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1"/>
      <c r="C72" s="172"/>
      <c r="D72" s="173" t="s">
        <v>114</v>
      </c>
      <c r="E72" s="174"/>
      <c r="F72" s="174"/>
      <c r="G72" s="174"/>
      <c r="H72" s="174"/>
      <c r="I72" s="174"/>
      <c r="J72" s="175">
        <f>J252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1"/>
      <c r="C73" s="172"/>
      <c r="D73" s="173" t="s">
        <v>115</v>
      </c>
      <c r="E73" s="174"/>
      <c r="F73" s="174"/>
      <c r="G73" s="174"/>
      <c r="H73" s="174"/>
      <c r="I73" s="174"/>
      <c r="J73" s="175">
        <f>J269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1"/>
      <c r="C74" s="172"/>
      <c r="D74" s="173" t="s">
        <v>116</v>
      </c>
      <c r="E74" s="174"/>
      <c r="F74" s="174"/>
      <c r="G74" s="174"/>
      <c r="H74" s="174"/>
      <c r="I74" s="174"/>
      <c r="J74" s="175">
        <f>J282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117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4.4" customHeight="1">
      <c r="A84" s="38"/>
      <c r="B84" s="39"/>
      <c r="C84" s="40"/>
      <c r="D84" s="40"/>
      <c r="E84" s="160" t="str">
        <f>E7</f>
        <v>ZŠ Truhlářská 19, K.Vary -Učebna přírodopisu a robotiky</v>
      </c>
      <c r="F84" s="32"/>
      <c r="G84" s="32"/>
      <c r="H84" s="32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96</v>
      </c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6" customHeight="1">
      <c r="A86" s="38"/>
      <c r="B86" s="39"/>
      <c r="C86" s="40"/>
      <c r="D86" s="40"/>
      <c r="E86" s="69" t="str">
        <f>E9</f>
        <v>01 - Stavební část</v>
      </c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F12</f>
        <v xml:space="preserve"> </v>
      </c>
      <c r="G88" s="40"/>
      <c r="H88" s="40"/>
      <c r="I88" s="32" t="s">
        <v>23</v>
      </c>
      <c r="J88" s="72" t="str">
        <f>IF(J12="","",J12)</f>
        <v>5. 2. 2023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6.4" customHeight="1">
      <c r="A90" s="38"/>
      <c r="B90" s="39"/>
      <c r="C90" s="32" t="s">
        <v>25</v>
      </c>
      <c r="D90" s="40"/>
      <c r="E90" s="40"/>
      <c r="F90" s="27" t="str">
        <f>E15</f>
        <v>Statutární město K.Vary</v>
      </c>
      <c r="G90" s="40"/>
      <c r="H90" s="40"/>
      <c r="I90" s="32" t="s">
        <v>31</v>
      </c>
      <c r="J90" s="36" t="str">
        <f>E21</f>
        <v xml:space="preserve">Pavel Dindák, K.Vary </v>
      </c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32" t="s">
        <v>29</v>
      </c>
      <c r="D91" s="40"/>
      <c r="E91" s="40"/>
      <c r="F91" s="27" t="str">
        <f>IF(E18="","",E18)</f>
        <v>Vyplň údaj</v>
      </c>
      <c r="G91" s="40"/>
      <c r="H91" s="40"/>
      <c r="I91" s="32" t="s">
        <v>34</v>
      </c>
      <c r="J91" s="36" t="str">
        <f>E24</f>
        <v>Šimková Dita, K.Vary</v>
      </c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77"/>
      <c r="B93" s="178"/>
      <c r="C93" s="179" t="s">
        <v>118</v>
      </c>
      <c r="D93" s="180" t="s">
        <v>57</v>
      </c>
      <c r="E93" s="180" t="s">
        <v>53</v>
      </c>
      <c r="F93" s="180" t="s">
        <v>54</v>
      </c>
      <c r="G93" s="180" t="s">
        <v>119</v>
      </c>
      <c r="H93" s="180" t="s">
        <v>120</v>
      </c>
      <c r="I93" s="180" t="s">
        <v>121</v>
      </c>
      <c r="J93" s="180" t="s">
        <v>100</v>
      </c>
      <c r="K93" s="181" t="s">
        <v>122</v>
      </c>
      <c r="L93" s="182"/>
      <c r="M93" s="92" t="s">
        <v>19</v>
      </c>
      <c r="N93" s="93" t="s">
        <v>42</v>
      </c>
      <c r="O93" s="93" t="s">
        <v>123</v>
      </c>
      <c r="P93" s="93" t="s">
        <v>124</v>
      </c>
      <c r="Q93" s="93" t="s">
        <v>125</v>
      </c>
      <c r="R93" s="93" t="s">
        <v>126</v>
      </c>
      <c r="S93" s="93" t="s">
        <v>127</v>
      </c>
      <c r="T93" s="94" t="s">
        <v>128</v>
      </c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</row>
    <row r="94" spans="1:63" s="2" customFormat="1" ht="22.8" customHeight="1">
      <c r="A94" s="38"/>
      <c r="B94" s="39"/>
      <c r="C94" s="99" t="s">
        <v>129</v>
      </c>
      <c r="D94" s="40"/>
      <c r="E94" s="40"/>
      <c r="F94" s="40"/>
      <c r="G94" s="40"/>
      <c r="H94" s="40"/>
      <c r="I94" s="40"/>
      <c r="J94" s="183">
        <f>BK94</f>
        <v>0</v>
      </c>
      <c r="K94" s="40"/>
      <c r="L94" s="44"/>
      <c r="M94" s="95"/>
      <c r="N94" s="184"/>
      <c r="O94" s="96"/>
      <c r="P94" s="185">
        <f>P95+P175</f>
        <v>0</v>
      </c>
      <c r="Q94" s="96"/>
      <c r="R94" s="185">
        <f>R95+R175</f>
        <v>7.05605099</v>
      </c>
      <c r="S94" s="96"/>
      <c r="T94" s="186">
        <f>T95+T175</f>
        <v>2.8978812499999997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71</v>
      </c>
      <c r="AU94" s="17" t="s">
        <v>101</v>
      </c>
      <c r="BK94" s="187">
        <f>BK95+BK175</f>
        <v>0</v>
      </c>
    </row>
    <row r="95" spans="1:63" s="12" customFormat="1" ht="25.9" customHeight="1">
      <c r="A95" s="12"/>
      <c r="B95" s="188"/>
      <c r="C95" s="189"/>
      <c r="D95" s="190" t="s">
        <v>71</v>
      </c>
      <c r="E95" s="191" t="s">
        <v>130</v>
      </c>
      <c r="F95" s="191" t="s">
        <v>131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P96+P103+P143+P162+P172</f>
        <v>0</v>
      </c>
      <c r="Q95" s="196"/>
      <c r="R95" s="197">
        <f>R96+R103+R143+R162+R172</f>
        <v>3.4188098</v>
      </c>
      <c r="S95" s="196"/>
      <c r="T95" s="198">
        <f>T96+T103+T143+T162+T172</f>
        <v>2.3090599999999997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80</v>
      </c>
      <c r="AT95" s="200" t="s">
        <v>71</v>
      </c>
      <c r="AU95" s="200" t="s">
        <v>72</v>
      </c>
      <c r="AY95" s="199" t="s">
        <v>132</v>
      </c>
      <c r="BK95" s="201">
        <f>BK96+BK103+BK143+BK162+BK172</f>
        <v>0</v>
      </c>
    </row>
    <row r="96" spans="1:63" s="12" customFormat="1" ht="22.8" customHeight="1">
      <c r="A96" s="12"/>
      <c r="B96" s="188"/>
      <c r="C96" s="189"/>
      <c r="D96" s="190" t="s">
        <v>71</v>
      </c>
      <c r="E96" s="202" t="s">
        <v>133</v>
      </c>
      <c r="F96" s="202" t="s">
        <v>134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SUM(P97:P102)</f>
        <v>0</v>
      </c>
      <c r="Q96" s="196"/>
      <c r="R96" s="197">
        <f>SUM(R97:R102)</f>
        <v>0.41243199999999997</v>
      </c>
      <c r="S96" s="196"/>
      <c r="T96" s="198">
        <f>SUM(T97:T102)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80</v>
      </c>
      <c r="AT96" s="200" t="s">
        <v>71</v>
      </c>
      <c r="AU96" s="200" t="s">
        <v>80</v>
      </c>
      <c r="AY96" s="199" t="s">
        <v>132</v>
      </c>
      <c r="BK96" s="201">
        <f>SUM(BK97:BK102)</f>
        <v>0</v>
      </c>
    </row>
    <row r="97" spans="1:65" s="2" customFormat="1" ht="22.2" customHeight="1">
      <c r="A97" s="38"/>
      <c r="B97" s="39"/>
      <c r="C97" s="204" t="s">
        <v>80</v>
      </c>
      <c r="D97" s="204" t="s">
        <v>135</v>
      </c>
      <c r="E97" s="205" t="s">
        <v>136</v>
      </c>
      <c r="F97" s="206" t="s">
        <v>137</v>
      </c>
      <c r="G97" s="207" t="s">
        <v>138</v>
      </c>
      <c r="H97" s="208">
        <v>7.84</v>
      </c>
      <c r="I97" s="209"/>
      <c r="J97" s="210">
        <f>ROUND(I97*H97,2)</f>
        <v>0</v>
      </c>
      <c r="K97" s="206" t="s">
        <v>139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0.0525</v>
      </c>
      <c r="R97" s="213">
        <f>Q97*H97</f>
        <v>0.41159999999999997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140</v>
      </c>
      <c r="AT97" s="215" t="s">
        <v>135</v>
      </c>
      <c r="AU97" s="215" t="s">
        <v>82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140</v>
      </c>
      <c r="BM97" s="215" t="s">
        <v>141</v>
      </c>
    </row>
    <row r="98" spans="1:47" s="2" customFormat="1" ht="12">
      <c r="A98" s="38"/>
      <c r="B98" s="39"/>
      <c r="C98" s="40"/>
      <c r="D98" s="217" t="s">
        <v>142</v>
      </c>
      <c r="E98" s="40"/>
      <c r="F98" s="218" t="s">
        <v>143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142</v>
      </c>
      <c r="AU98" s="17" t="s">
        <v>82</v>
      </c>
    </row>
    <row r="99" spans="1:51" s="13" customFormat="1" ht="12">
      <c r="A99" s="13"/>
      <c r="B99" s="222"/>
      <c r="C99" s="223"/>
      <c r="D99" s="224" t="s">
        <v>144</v>
      </c>
      <c r="E99" s="225" t="s">
        <v>19</v>
      </c>
      <c r="F99" s="226" t="s">
        <v>145</v>
      </c>
      <c r="G99" s="223"/>
      <c r="H99" s="227">
        <v>7.84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144</v>
      </c>
      <c r="AU99" s="233" t="s">
        <v>82</v>
      </c>
      <c r="AV99" s="13" t="s">
        <v>82</v>
      </c>
      <c r="AW99" s="13" t="s">
        <v>33</v>
      </c>
      <c r="AX99" s="13" t="s">
        <v>80</v>
      </c>
      <c r="AY99" s="233" t="s">
        <v>132</v>
      </c>
    </row>
    <row r="100" spans="1:65" s="2" customFormat="1" ht="14.4" customHeight="1">
      <c r="A100" s="38"/>
      <c r="B100" s="39"/>
      <c r="C100" s="204" t="s">
        <v>82</v>
      </c>
      <c r="D100" s="204" t="s">
        <v>135</v>
      </c>
      <c r="E100" s="205" t="s">
        <v>146</v>
      </c>
      <c r="F100" s="206" t="s">
        <v>147</v>
      </c>
      <c r="G100" s="207" t="s">
        <v>148</v>
      </c>
      <c r="H100" s="208">
        <v>6.4</v>
      </c>
      <c r="I100" s="209"/>
      <c r="J100" s="210">
        <f>ROUND(I100*H100,2)</f>
        <v>0</v>
      </c>
      <c r="K100" s="206" t="s">
        <v>139</v>
      </c>
      <c r="L100" s="44"/>
      <c r="M100" s="211" t="s">
        <v>19</v>
      </c>
      <c r="N100" s="212" t="s">
        <v>43</v>
      </c>
      <c r="O100" s="84"/>
      <c r="P100" s="213">
        <f>O100*H100</f>
        <v>0</v>
      </c>
      <c r="Q100" s="213">
        <v>0.00013</v>
      </c>
      <c r="R100" s="213">
        <f>Q100*H100</f>
        <v>0.000832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140</v>
      </c>
      <c r="AT100" s="215" t="s">
        <v>135</v>
      </c>
      <c r="AU100" s="215" t="s">
        <v>82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140</v>
      </c>
      <c r="BM100" s="215" t="s">
        <v>149</v>
      </c>
    </row>
    <row r="101" spans="1:47" s="2" customFormat="1" ht="12">
      <c r="A101" s="38"/>
      <c r="B101" s="39"/>
      <c r="C101" s="40"/>
      <c r="D101" s="217" t="s">
        <v>142</v>
      </c>
      <c r="E101" s="40"/>
      <c r="F101" s="218" t="s">
        <v>150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142</v>
      </c>
      <c r="AU101" s="17" t="s">
        <v>82</v>
      </c>
    </row>
    <row r="102" spans="1:51" s="13" customFormat="1" ht="12">
      <c r="A102" s="13"/>
      <c r="B102" s="222"/>
      <c r="C102" s="223"/>
      <c r="D102" s="224" t="s">
        <v>144</v>
      </c>
      <c r="E102" s="225" t="s">
        <v>19</v>
      </c>
      <c r="F102" s="226" t="s">
        <v>151</v>
      </c>
      <c r="G102" s="223"/>
      <c r="H102" s="227">
        <v>6.4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144</v>
      </c>
      <c r="AU102" s="233" t="s">
        <v>82</v>
      </c>
      <c r="AV102" s="13" t="s">
        <v>82</v>
      </c>
      <c r="AW102" s="13" t="s">
        <v>33</v>
      </c>
      <c r="AX102" s="13" t="s">
        <v>80</v>
      </c>
      <c r="AY102" s="233" t="s">
        <v>132</v>
      </c>
    </row>
    <row r="103" spans="1:63" s="12" customFormat="1" ht="22.8" customHeight="1">
      <c r="A103" s="12"/>
      <c r="B103" s="188"/>
      <c r="C103" s="189"/>
      <c r="D103" s="190" t="s">
        <v>71</v>
      </c>
      <c r="E103" s="202" t="s">
        <v>152</v>
      </c>
      <c r="F103" s="202" t="s">
        <v>153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SUM(P104:P142)</f>
        <v>0</v>
      </c>
      <c r="Q103" s="196"/>
      <c r="R103" s="197">
        <f>SUM(R104:R142)</f>
        <v>2.9819624</v>
      </c>
      <c r="S103" s="196"/>
      <c r="T103" s="198">
        <f>SUM(T104:T142)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9" t="s">
        <v>80</v>
      </c>
      <c r="AT103" s="200" t="s">
        <v>71</v>
      </c>
      <c r="AU103" s="200" t="s">
        <v>80</v>
      </c>
      <c r="AY103" s="199" t="s">
        <v>132</v>
      </c>
      <c r="BK103" s="201">
        <f>SUM(BK104:BK142)</f>
        <v>0</v>
      </c>
    </row>
    <row r="104" spans="1:65" s="2" customFormat="1" ht="19.8" customHeight="1">
      <c r="A104" s="38"/>
      <c r="B104" s="39"/>
      <c r="C104" s="204" t="s">
        <v>133</v>
      </c>
      <c r="D104" s="204" t="s">
        <v>135</v>
      </c>
      <c r="E104" s="205" t="s">
        <v>154</v>
      </c>
      <c r="F104" s="206" t="s">
        <v>155</v>
      </c>
      <c r="G104" s="207" t="s">
        <v>138</v>
      </c>
      <c r="H104" s="208">
        <v>50.353</v>
      </c>
      <c r="I104" s="209"/>
      <c r="J104" s="210">
        <f>ROUND(I104*H104,2)</f>
        <v>0</v>
      </c>
      <c r="K104" s="206" t="s">
        <v>139</v>
      </c>
      <c r="L104" s="44"/>
      <c r="M104" s="211" t="s">
        <v>19</v>
      </c>
      <c r="N104" s="212" t="s">
        <v>43</v>
      </c>
      <c r="O104" s="84"/>
      <c r="P104" s="213">
        <f>O104*H104</f>
        <v>0</v>
      </c>
      <c r="Q104" s="213">
        <v>0.00438</v>
      </c>
      <c r="R104" s="213">
        <f>Q104*H104</f>
        <v>0.22054614000000003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140</v>
      </c>
      <c r="AT104" s="215" t="s">
        <v>135</v>
      </c>
      <c r="AU104" s="215" t="s">
        <v>82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140</v>
      </c>
      <c r="BM104" s="215" t="s">
        <v>156</v>
      </c>
    </row>
    <row r="105" spans="1:47" s="2" customFormat="1" ht="12">
      <c r="A105" s="38"/>
      <c r="B105" s="39"/>
      <c r="C105" s="40"/>
      <c r="D105" s="217" t="s">
        <v>142</v>
      </c>
      <c r="E105" s="40"/>
      <c r="F105" s="218" t="s">
        <v>157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142</v>
      </c>
      <c r="AU105" s="17" t="s">
        <v>82</v>
      </c>
    </row>
    <row r="106" spans="1:51" s="13" customFormat="1" ht="12">
      <c r="A106" s="13"/>
      <c r="B106" s="222"/>
      <c r="C106" s="223"/>
      <c r="D106" s="224" t="s">
        <v>144</v>
      </c>
      <c r="E106" s="225" t="s">
        <v>19</v>
      </c>
      <c r="F106" s="226" t="s">
        <v>158</v>
      </c>
      <c r="G106" s="223"/>
      <c r="H106" s="227">
        <v>34.673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144</v>
      </c>
      <c r="AU106" s="233" t="s">
        <v>82</v>
      </c>
      <c r="AV106" s="13" t="s">
        <v>82</v>
      </c>
      <c r="AW106" s="13" t="s">
        <v>33</v>
      </c>
      <c r="AX106" s="13" t="s">
        <v>72</v>
      </c>
      <c r="AY106" s="233" t="s">
        <v>132</v>
      </c>
    </row>
    <row r="107" spans="1:51" s="13" customFormat="1" ht="12">
      <c r="A107" s="13"/>
      <c r="B107" s="222"/>
      <c r="C107" s="223"/>
      <c r="D107" s="224" t="s">
        <v>144</v>
      </c>
      <c r="E107" s="225" t="s">
        <v>19</v>
      </c>
      <c r="F107" s="226" t="s">
        <v>159</v>
      </c>
      <c r="G107" s="223"/>
      <c r="H107" s="227">
        <v>15.68</v>
      </c>
      <c r="I107" s="228"/>
      <c r="J107" s="223"/>
      <c r="K107" s="223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144</v>
      </c>
      <c r="AU107" s="233" t="s">
        <v>82</v>
      </c>
      <c r="AV107" s="13" t="s">
        <v>82</v>
      </c>
      <c r="AW107" s="13" t="s">
        <v>33</v>
      </c>
      <c r="AX107" s="13" t="s">
        <v>72</v>
      </c>
      <c r="AY107" s="233" t="s">
        <v>132</v>
      </c>
    </row>
    <row r="108" spans="1:51" s="14" customFormat="1" ht="12">
      <c r="A108" s="14"/>
      <c r="B108" s="234"/>
      <c r="C108" s="235"/>
      <c r="D108" s="224" t="s">
        <v>144</v>
      </c>
      <c r="E108" s="236" t="s">
        <v>19</v>
      </c>
      <c r="F108" s="237" t="s">
        <v>160</v>
      </c>
      <c r="G108" s="235"/>
      <c r="H108" s="238">
        <v>50.353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144</v>
      </c>
      <c r="AU108" s="244" t="s">
        <v>82</v>
      </c>
      <c r="AV108" s="14" t="s">
        <v>140</v>
      </c>
      <c r="AW108" s="14" t="s">
        <v>33</v>
      </c>
      <c r="AX108" s="14" t="s">
        <v>80</v>
      </c>
      <c r="AY108" s="244" t="s">
        <v>132</v>
      </c>
    </row>
    <row r="109" spans="1:65" s="2" customFormat="1" ht="14.4" customHeight="1">
      <c r="A109" s="38"/>
      <c r="B109" s="39"/>
      <c r="C109" s="204" t="s">
        <v>140</v>
      </c>
      <c r="D109" s="204" t="s">
        <v>135</v>
      </c>
      <c r="E109" s="205" t="s">
        <v>161</v>
      </c>
      <c r="F109" s="206" t="s">
        <v>162</v>
      </c>
      <c r="G109" s="207" t="s">
        <v>138</v>
      </c>
      <c r="H109" s="208">
        <v>15.68</v>
      </c>
      <c r="I109" s="209"/>
      <c r="J109" s="210">
        <f>ROUND(I109*H109,2)</f>
        <v>0</v>
      </c>
      <c r="K109" s="206" t="s">
        <v>139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0.004</v>
      </c>
      <c r="R109" s="213">
        <f>Q109*H109</f>
        <v>0.06272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140</v>
      </c>
      <c r="AT109" s="215" t="s">
        <v>135</v>
      </c>
      <c r="AU109" s="215" t="s">
        <v>82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140</v>
      </c>
      <c r="BM109" s="215" t="s">
        <v>163</v>
      </c>
    </row>
    <row r="110" spans="1:47" s="2" customFormat="1" ht="12">
      <c r="A110" s="38"/>
      <c r="B110" s="39"/>
      <c r="C110" s="40"/>
      <c r="D110" s="217" t="s">
        <v>142</v>
      </c>
      <c r="E110" s="40"/>
      <c r="F110" s="218" t="s">
        <v>164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142</v>
      </c>
      <c r="AU110" s="17" t="s">
        <v>82</v>
      </c>
    </row>
    <row r="111" spans="1:51" s="13" customFormat="1" ht="12">
      <c r="A111" s="13"/>
      <c r="B111" s="222"/>
      <c r="C111" s="223"/>
      <c r="D111" s="224" t="s">
        <v>144</v>
      </c>
      <c r="E111" s="225" t="s">
        <v>19</v>
      </c>
      <c r="F111" s="226" t="s">
        <v>159</v>
      </c>
      <c r="G111" s="223"/>
      <c r="H111" s="227">
        <v>15.68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144</v>
      </c>
      <c r="AU111" s="233" t="s">
        <v>82</v>
      </c>
      <c r="AV111" s="13" t="s">
        <v>82</v>
      </c>
      <c r="AW111" s="13" t="s">
        <v>33</v>
      </c>
      <c r="AX111" s="13" t="s">
        <v>80</v>
      </c>
      <c r="AY111" s="233" t="s">
        <v>132</v>
      </c>
    </row>
    <row r="112" spans="1:65" s="2" customFormat="1" ht="22.2" customHeight="1">
      <c r="A112" s="38"/>
      <c r="B112" s="39"/>
      <c r="C112" s="204" t="s">
        <v>165</v>
      </c>
      <c r="D112" s="204" t="s">
        <v>135</v>
      </c>
      <c r="E112" s="205" t="s">
        <v>166</v>
      </c>
      <c r="F112" s="206" t="s">
        <v>167</v>
      </c>
      <c r="G112" s="207" t="s">
        <v>138</v>
      </c>
      <c r="H112" s="208">
        <v>4.275</v>
      </c>
      <c r="I112" s="209"/>
      <c r="J112" s="210">
        <f>ROUND(I112*H112,2)</f>
        <v>0</v>
      </c>
      <c r="K112" s="206" t="s">
        <v>139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0.0154</v>
      </c>
      <c r="R112" s="213">
        <f>Q112*H112</f>
        <v>0.065835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140</v>
      </c>
      <c r="AT112" s="215" t="s">
        <v>135</v>
      </c>
      <c r="AU112" s="215" t="s">
        <v>82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140</v>
      </c>
      <c r="BM112" s="215" t="s">
        <v>168</v>
      </c>
    </row>
    <row r="113" spans="1:47" s="2" customFormat="1" ht="12">
      <c r="A113" s="38"/>
      <c r="B113" s="39"/>
      <c r="C113" s="40"/>
      <c r="D113" s="217" t="s">
        <v>142</v>
      </c>
      <c r="E113" s="40"/>
      <c r="F113" s="218" t="s">
        <v>169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142</v>
      </c>
      <c r="AU113" s="17" t="s">
        <v>82</v>
      </c>
    </row>
    <row r="114" spans="1:51" s="13" customFormat="1" ht="12">
      <c r="A114" s="13"/>
      <c r="B114" s="222"/>
      <c r="C114" s="223"/>
      <c r="D114" s="224" t="s">
        <v>144</v>
      </c>
      <c r="E114" s="225" t="s">
        <v>19</v>
      </c>
      <c r="F114" s="226" t="s">
        <v>170</v>
      </c>
      <c r="G114" s="223"/>
      <c r="H114" s="227">
        <v>4.275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144</v>
      </c>
      <c r="AU114" s="233" t="s">
        <v>82</v>
      </c>
      <c r="AV114" s="13" t="s">
        <v>82</v>
      </c>
      <c r="AW114" s="13" t="s">
        <v>33</v>
      </c>
      <c r="AX114" s="13" t="s">
        <v>80</v>
      </c>
      <c r="AY114" s="233" t="s">
        <v>132</v>
      </c>
    </row>
    <row r="115" spans="1:65" s="2" customFormat="1" ht="22.2" customHeight="1">
      <c r="A115" s="38"/>
      <c r="B115" s="39"/>
      <c r="C115" s="204" t="s">
        <v>152</v>
      </c>
      <c r="D115" s="204" t="s">
        <v>135</v>
      </c>
      <c r="E115" s="205" t="s">
        <v>171</v>
      </c>
      <c r="F115" s="206" t="s">
        <v>172</v>
      </c>
      <c r="G115" s="207" t="s">
        <v>138</v>
      </c>
      <c r="H115" s="208">
        <v>226.875</v>
      </c>
      <c r="I115" s="209"/>
      <c r="J115" s="210">
        <f>ROUND(I115*H115,2)</f>
        <v>0</v>
      </c>
      <c r="K115" s="206" t="s">
        <v>139</v>
      </c>
      <c r="L115" s="44"/>
      <c r="M115" s="211" t="s">
        <v>19</v>
      </c>
      <c r="N115" s="212" t="s">
        <v>43</v>
      </c>
      <c r="O115" s="84"/>
      <c r="P115" s="213">
        <f>O115*H115</f>
        <v>0</v>
      </c>
      <c r="Q115" s="213">
        <v>0.0057</v>
      </c>
      <c r="R115" s="213">
        <f>Q115*H115</f>
        <v>1.2931875000000002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140</v>
      </c>
      <c r="AT115" s="215" t="s">
        <v>135</v>
      </c>
      <c r="AU115" s="215" t="s">
        <v>82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140</v>
      </c>
      <c r="BM115" s="215" t="s">
        <v>173</v>
      </c>
    </row>
    <row r="116" spans="1:47" s="2" customFormat="1" ht="12">
      <c r="A116" s="38"/>
      <c r="B116" s="39"/>
      <c r="C116" s="40"/>
      <c r="D116" s="217" t="s">
        <v>142</v>
      </c>
      <c r="E116" s="40"/>
      <c r="F116" s="218" t="s">
        <v>174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142</v>
      </c>
      <c r="AU116" s="17" t="s">
        <v>82</v>
      </c>
    </row>
    <row r="117" spans="1:51" s="13" customFormat="1" ht="12">
      <c r="A117" s="13"/>
      <c r="B117" s="222"/>
      <c r="C117" s="223"/>
      <c r="D117" s="224" t="s">
        <v>144</v>
      </c>
      <c r="E117" s="225" t="s">
        <v>19</v>
      </c>
      <c r="F117" s="226" t="s">
        <v>175</v>
      </c>
      <c r="G117" s="223"/>
      <c r="H117" s="227">
        <v>276.85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144</v>
      </c>
      <c r="AU117" s="233" t="s">
        <v>82</v>
      </c>
      <c r="AV117" s="13" t="s">
        <v>82</v>
      </c>
      <c r="AW117" s="13" t="s">
        <v>33</v>
      </c>
      <c r="AX117" s="13" t="s">
        <v>72</v>
      </c>
      <c r="AY117" s="233" t="s">
        <v>132</v>
      </c>
    </row>
    <row r="118" spans="1:51" s="13" customFormat="1" ht="12">
      <c r="A118" s="13"/>
      <c r="B118" s="222"/>
      <c r="C118" s="223"/>
      <c r="D118" s="224" t="s">
        <v>144</v>
      </c>
      <c r="E118" s="225" t="s">
        <v>19</v>
      </c>
      <c r="F118" s="226" t="s">
        <v>176</v>
      </c>
      <c r="G118" s="223"/>
      <c r="H118" s="227">
        <v>-43.2</v>
      </c>
      <c r="I118" s="228"/>
      <c r="J118" s="223"/>
      <c r="K118" s="223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144</v>
      </c>
      <c r="AU118" s="233" t="s">
        <v>82</v>
      </c>
      <c r="AV118" s="13" t="s">
        <v>82</v>
      </c>
      <c r="AW118" s="13" t="s">
        <v>33</v>
      </c>
      <c r="AX118" s="13" t="s">
        <v>72</v>
      </c>
      <c r="AY118" s="233" t="s">
        <v>132</v>
      </c>
    </row>
    <row r="119" spans="1:51" s="13" customFormat="1" ht="12">
      <c r="A119" s="13"/>
      <c r="B119" s="222"/>
      <c r="C119" s="223"/>
      <c r="D119" s="224" t="s">
        <v>144</v>
      </c>
      <c r="E119" s="225" t="s">
        <v>19</v>
      </c>
      <c r="F119" s="226" t="s">
        <v>177</v>
      </c>
      <c r="G119" s="223"/>
      <c r="H119" s="227">
        <v>-5.4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144</v>
      </c>
      <c r="AU119" s="233" t="s">
        <v>82</v>
      </c>
      <c r="AV119" s="13" t="s">
        <v>82</v>
      </c>
      <c r="AW119" s="13" t="s">
        <v>33</v>
      </c>
      <c r="AX119" s="13" t="s">
        <v>72</v>
      </c>
      <c r="AY119" s="233" t="s">
        <v>132</v>
      </c>
    </row>
    <row r="120" spans="1:51" s="13" customFormat="1" ht="12">
      <c r="A120" s="13"/>
      <c r="B120" s="222"/>
      <c r="C120" s="223"/>
      <c r="D120" s="224" t="s">
        <v>144</v>
      </c>
      <c r="E120" s="225" t="s">
        <v>19</v>
      </c>
      <c r="F120" s="226" t="s">
        <v>178</v>
      </c>
      <c r="G120" s="223"/>
      <c r="H120" s="227">
        <v>-3.2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144</v>
      </c>
      <c r="AU120" s="233" t="s">
        <v>82</v>
      </c>
      <c r="AV120" s="13" t="s">
        <v>82</v>
      </c>
      <c r="AW120" s="13" t="s">
        <v>33</v>
      </c>
      <c r="AX120" s="13" t="s">
        <v>72</v>
      </c>
      <c r="AY120" s="233" t="s">
        <v>132</v>
      </c>
    </row>
    <row r="121" spans="1:51" s="13" customFormat="1" ht="12">
      <c r="A121" s="13"/>
      <c r="B121" s="222"/>
      <c r="C121" s="223"/>
      <c r="D121" s="224" t="s">
        <v>144</v>
      </c>
      <c r="E121" s="225" t="s">
        <v>19</v>
      </c>
      <c r="F121" s="226" t="s">
        <v>179</v>
      </c>
      <c r="G121" s="223"/>
      <c r="H121" s="227">
        <v>3.84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144</v>
      </c>
      <c r="AU121" s="233" t="s">
        <v>82</v>
      </c>
      <c r="AV121" s="13" t="s">
        <v>82</v>
      </c>
      <c r="AW121" s="13" t="s">
        <v>33</v>
      </c>
      <c r="AX121" s="13" t="s">
        <v>72</v>
      </c>
      <c r="AY121" s="233" t="s">
        <v>132</v>
      </c>
    </row>
    <row r="122" spans="1:51" s="13" customFormat="1" ht="12">
      <c r="A122" s="13"/>
      <c r="B122" s="222"/>
      <c r="C122" s="223"/>
      <c r="D122" s="224" t="s">
        <v>144</v>
      </c>
      <c r="E122" s="225" t="s">
        <v>19</v>
      </c>
      <c r="F122" s="226" t="s">
        <v>179</v>
      </c>
      <c r="G122" s="223"/>
      <c r="H122" s="227">
        <v>3.84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144</v>
      </c>
      <c r="AU122" s="233" t="s">
        <v>82</v>
      </c>
      <c r="AV122" s="13" t="s">
        <v>82</v>
      </c>
      <c r="AW122" s="13" t="s">
        <v>33</v>
      </c>
      <c r="AX122" s="13" t="s">
        <v>72</v>
      </c>
      <c r="AY122" s="233" t="s">
        <v>132</v>
      </c>
    </row>
    <row r="123" spans="1:51" s="13" customFormat="1" ht="12">
      <c r="A123" s="13"/>
      <c r="B123" s="222"/>
      <c r="C123" s="223"/>
      <c r="D123" s="224" t="s">
        <v>144</v>
      </c>
      <c r="E123" s="225" t="s">
        <v>19</v>
      </c>
      <c r="F123" s="226" t="s">
        <v>180</v>
      </c>
      <c r="G123" s="223"/>
      <c r="H123" s="227">
        <v>14.1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144</v>
      </c>
      <c r="AU123" s="233" t="s">
        <v>82</v>
      </c>
      <c r="AV123" s="13" t="s">
        <v>82</v>
      </c>
      <c r="AW123" s="13" t="s">
        <v>33</v>
      </c>
      <c r="AX123" s="13" t="s">
        <v>72</v>
      </c>
      <c r="AY123" s="233" t="s">
        <v>132</v>
      </c>
    </row>
    <row r="124" spans="1:51" s="13" customFormat="1" ht="12">
      <c r="A124" s="13"/>
      <c r="B124" s="222"/>
      <c r="C124" s="223"/>
      <c r="D124" s="224" t="s">
        <v>144</v>
      </c>
      <c r="E124" s="225" t="s">
        <v>19</v>
      </c>
      <c r="F124" s="226" t="s">
        <v>181</v>
      </c>
      <c r="G124" s="223"/>
      <c r="H124" s="227">
        <v>-19.955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144</v>
      </c>
      <c r="AU124" s="233" t="s">
        <v>82</v>
      </c>
      <c r="AV124" s="13" t="s">
        <v>82</v>
      </c>
      <c r="AW124" s="13" t="s">
        <v>33</v>
      </c>
      <c r="AX124" s="13" t="s">
        <v>72</v>
      </c>
      <c r="AY124" s="233" t="s">
        <v>132</v>
      </c>
    </row>
    <row r="125" spans="1:51" s="14" customFormat="1" ht="12">
      <c r="A125" s="14"/>
      <c r="B125" s="234"/>
      <c r="C125" s="235"/>
      <c r="D125" s="224" t="s">
        <v>144</v>
      </c>
      <c r="E125" s="236" t="s">
        <v>19</v>
      </c>
      <c r="F125" s="237" t="s">
        <v>160</v>
      </c>
      <c r="G125" s="235"/>
      <c r="H125" s="238">
        <v>226.875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144</v>
      </c>
      <c r="AU125" s="244" t="s">
        <v>82</v>
      </c>
      <c r="AV125" s="14" t="s">
        <v>140</v>
      </c>
      <c r="AW125" s="14" t="s">
        <v>33</v>
      </c>
      <c r="AX125" s="14" t="s">
        <v>80</v>
      </c>
      <c r="AY125" s="244" t="s">
        <v>132</v>
      </c>
    </row>
    <row r="126" spans="1:65" s="2" customFormat="1" ht="14.4" customHeight="1">
      <c r="A126" s="38"/>
      <c r="B126" s="39"/>
      <c r="C126" s="204" t="s">
        <v>182</v>
      </c>
      <c r="D126" s="204" t="s">
        <v>135</v>
      </c>
      <c r="E126" s="205" t="s">
        <v>183</v>
      </c>
      <c r="F126" s="206" t="s">
        <v>184</v>
      </c>
      <c r="G126" s="207" t="s">
        <v>138</v>
      </c>
      <c r="H126" s="208">
        <v>143.62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43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82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80</v>
      </c>
      <c r="BK126" s="216">
        <f>ROUND(I126*H126,2)</f>
        <v>0</v>
      </c>
      <c r="BL126" s="17" t="s">
        <v>140</v>
      </c>
      <c r="BM126" s="215" t="s">
        <v>185</v>
      </c>
    </row>
    <row r="127" spans="1:47" s="2" customFormat="1" ht="12">
      <c r="A127" s="38"/>
      <c r="B127" s="39"/>
      <c r="C127" s="40"/>
      <c r="D127" s="217" t="s">
        <v>142</v>
      </c>
      <c r="E127" s="40"/>
      <c r="F127" s="218" t="s">
        <v>186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142</v>
      </c>
      <c r="AU127" s="17" t="s">
        <v>82</v>
      </c>
    </row>
    <row r="128" spans="1:65" s="2" customFormat="1" ht="22.2" customHeight="1">
      <c r="A128" s="38"/>
      <c r="B128" s="39"/>
      <c r="C128" s="204" t="s">
        <v>187</v>
      </c>
      <c r="D128" s="204" t="s">
        <v>135</v>
      </c>
      <c r="E128" s="205" t="s">
        <v>188</v>
      </c>
      <c r="F128" s="206" t="s">
        <v>189</v>
      </c>
      <c r="G128" s="207" t="s">
        <v>138</v>
      </c>
      <c r="H128" s="208">
        <v>57.2</v>
      </c>
      <c r="I128" s="209"/>
      <c r="J128" s="210">
        <f>ROUND(I128*H128,2)</f>
        <v>0</v>
      </c>
      <c r="K128" s="206" t="s">
        <v>139</v>
      </c>
      <c r="L128" s="44"/>
      <c r="M128" s="211" t="s">
        <v>19</v>
      </c>
      <c r="N128" s="212" t="s">
        <v>43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140</v>
      </c>
      <c r="AT128" s="215" t="s">
        <v>135</v>
      </c>
      <c r="AU128" s="215" t="s">
        <v>82</v>
      </c>
      <c r="AY128" s="17" t="s">
        <v>132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80</v>
      </c>
      <c r="BK128" s="216">
        <f>ROUND(I128*H128,2)</f>
        <v>0</v>
      </c>
      <c r="BL128" s="17" t="s">
        <v>140</v>
      </c>
      <c r="BM128" s="215" t="s">
        <v>190</v>
      </c>
    </row>
    <row r="129" spans="1:47" s="2" customFormat="1" ht="12">
      <c r="A129" s="38"/>
      <c r="B129" s="39"/>
      <c r="C129" s="40"/>
      <c r="D129" s="217" t="s">
        <v>142</v>
      </c>
      <c r="E129" s="40"/>
      <c r="F129" s="218" t="s">
        <v>191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142</v>
      </c>
      <c r="AU129" s="17" t="s">
        <v>82</v>
      </c>
    </row>
    <row r="130" spans="1:51" s="13" customFormat="1" ht="12">
      <c r="A130" s="13"/>
      <c r="B130" s="222"/>
      <c r="C130" s="223"/>
      <c r="D130" s="224" t="s">
        <v>144</v>
      </c>
      <c r="E130" s="225" t="s">
        <v>19</v>
      </c>
      <c r="F130" s="226" t="s">
        <v>192</v>
      </c>
      <c r="G130" s="223"/>
      <c r="H130" s="227">
        <v>10.8</v>
      </c>
      <c r="I130" s="228"/>
      <c r="J130" s="223"/>
      <c r="K130" s="223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144</v>
      </c>
      <c r="AU130" s="233" t="s">
        <v>82</v>
      </c>
      <c r="AV130" s="13" t="s">
        <v>82</v>
      </c>
      <c r="AW130" s="13" t="s">
        <v>33</v>
      </c>
      <c r="AX130" s="13" t="s">
        <v>72</v>
      </c>
      <c r="AY130" s="233" t="s">
        <v>132</v>
      </c>
    </row>
    <row r="131" spans="1:51" s="13" customFormat="1" ht="12">
      <c r="A131" s="13"/>
      <c r="B131" s="222"/>
      <c r="C131" s="223"/>
      <c r="D131" s="224" t="s">
        <v>144</v>
      </c>
      <c r="E131" s="225" t="s">
        <v>19</v>
      </c>
      <c r="F131" s="226" t="s">
        <v>193</v>
      </c>
      <c r="G131" s="223"/>
      <c r="H131" s="227">
        <v>3.2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144</v>
      </c>
      <c r="AU131" s="233" t="s">
        <v>82</v>
      </c>
      <c r="AV131" s="13" t="s">
        <v>82</v>
      </c>
      <c r="AW131" s="13" t="s">
        <v>33</v>
      </c>
      <c r="AX131" s="13" t="s">
        <v>72</v>
      </c>
      <c r="AY131" s="233" t="s">
        <v>132</v>
      </c>
    </row>
    <row r="132" spans="1:51" s="13" customFormat="1" ht="12">
      <c r="A132" s="13"/>
      <c r="B132" s="222"/>
      <c r="C132" s="223"/>
      <c r="D132" s="224" t="s">
        <v>144</v>
      </c>
      <c r="E132" s="225" t="s">
        <v>19</v>
      </c>
      <c r="F132" s="226" t="s">
        <v>194</v>
      </c>
      <c r="G132" s="223"/>
      <c r="H132" s="227">
        <v>43.2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144</v>
      </c>
      <c r="AU132" s="233" t="s">
        <v>82</v>
      </c>
      <c r="AV132" s="13" t="s">
        <v>82</v>
      </c>
      <c r="AW132" s="13" t="s">
        <v>33</v>
      </c>
      <c r="AX132" s="13" t="s">
        <v>72</v>
      </c>
      <c r="AY132" s="233" t="s">
        <v>132</v>
      </c>
    </row>
    <row r="133" spans="1:51" s="14" customFormat="1" ht="12">
      <c r="A133" s="14"/>
      <c r="B133" s="234"/>
      <c r="C133" s="235"/>
      <c r="D133" s="224" t="s">
        <v>144</v>
      </c>
      <c r="E133" s="236" t="s">
        <v>19</v>
      </c>
      <c r="F133" s="237" t="s">
        <v>160</v>
      </c>
      <c r="G133" s="235"/>
      <c r="H133" s="238">
        <v>57.2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144</v>
      </c>
      <c r="AU133" s="244" t="s">
        <v>82</v>
      </c>
      <c r="AV133" s="14" t="s">
        <v>140</v>
      </c>
      <c r="AW133" s="14" t="s">
        <v>33</v>
      </c>
      <c r="AX133" s="14" t="s">
        <v>80</v>
      </c>
      <c r="AY133" s="244" t="s">
        <v>132</v>
      </c>
    </row>
    <row r="134" spans="1:65" s="2" customFormat="1" ht="19.8" customHeight="1">
      <c r="A134" s="38"/>
      <c r="B134" s="39"/>
      <c r="C134" s="204" t="s">
        <v>195</v>
      </c>
      <c r="D134" s="204" t="s">
        <v>135</v>
      </c>
      <c r="E134" s="205" t="s">
        <v>196</v>
      </c>
      <c r="F134" s="206" t="s">
        <v>197</v>
      </c>
      <c r="G134" s="207" t="s">
        <v>198</v>
      </c>
      <c r="H134" s="208">
        <v>0.5</v>
      </c>
      <c r="I134" s="209"/>
      <c r="J134" s="210">
        <f>ROUND(I134*H134,2)</f>
        <v>0</v>
      </c>
      <c r="K134" s="206" t="s">
        <v>139</v>
      </c>
      <c r="L134" s="44"/>
      <c r="M134" s="211" t="s">
        <v>19</v>
      </c>
      <c r="N134" s="212" t="s">
        <v>43</v>
      </c>
      <c r="O134" s="84"/>
      <c r="P134" s="213">
        <f>O134*H134</f>
        <v>0</v>
      </c>
      <c r="Q134" s="213">
        <v>2.50187</v>
      </c>
      <c r="R134" s="213">
        <f>Q134*H134</f>
        <v>1.250935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140</v>
      </c>
      <c r="AT134" s="215" t="s">
        <v>135</v>
      </c>
      <c r="AU134" s="215" t="s">
        <v>82</v>
      </c>
      <c r="AY134" s="17" t="s">
        <v>132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80</v>
      </c>
      <c r="BK134" s="216">
        <f>ROUND(I134*H134,2)</f>
        <v>0</v>
      </c>
      <c r="BL134" s="17" t="s">
        <v>140</v>
      </c>
      <c r="BM134" s="215" t="s">
        <v>199</v>
      </c>
    </row>
    <row r="135" spans="1:47" s="2" customFormat="1" ht="12">
      <c r="A135" s="38"/>
      <c r="B135" s="39"/>
      <c r="C135" s="40"/>
      <c r="D135" s="217" t="s">
        <v>142</v>
      </c>
      <c r="E135" s="40"/>
      <c r="F135" s="218" t="s">
        <v>200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142</v>
      </c>
      <c r="AU135" s="17" t="s">
        <v>82</v>
      </c>
    </row>
    <row r="136" spans="1:51" s="13" customFormat="1" ht="12">
      <c r="A136" s="13"/>
      <c r="B136" s="222"/>
      <c r="C136" s="223"/>
      <c r="D136" s="224" t="s">
        <v>144</v>
      </c>
      <c r="E136" s="225" t="s">
        <v>19</v>
      </c>
      <c r="F136" s="226" t="s">
        <v>201</v>
      </c>
      <c r="G136" s="223"/>
      <c r="H136" s="227">
        <v>0.5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144</v>
      </c>
      <c r="AU136" s="233" t="s">
        <v>82</v>
      </c>
      <c r="AV136" s="13" t="s">
        <v>82</v>
      </c>
      <c r="AW136" s="13" t="s">
        <v>33</v>
      </c>
      <c r="AX136" s="13" t="s">
        <v>80</v>
      </c>
      <c r="AY136" s="233" t="s">
        <v>132</v>
      </c>
    </row>
    <row r="137" spans="1:65" s="2" customFormat="1" ht="22.2" customHeight="1">
      <c r="A137" s="38"/>
      <c r="B137" s="39"/>
      <c r="C137" s="204" t="s">
        <v>202</v>
      </c>
      <c r="D137" s="204" t="s">
        <v>135</v>
      </c>
      <c r="E137" s="205" t="s">
        <v>203</v>
      </c>
      <c r="F137" s="206" t="s">
        <v>204</v>
      </c>
      <c r="G137" s="207" t="s">
        <v>198</v>
      </c>
      <c r="H137" s="208">
        <v>0.038</v>
      </c>
      <c r="I137" s="209"/>
      <c r="J137" s="210">
        <f>ROUND(I137*H137,2)</f>
        <v>0</v>
      </c>
      <c r="K137" s="206" t="s">
        <v>139</v>
      </c>
      <c r="L137" s="44"/>
      <c r="M137" s="211" t="s">
        <v>19</v>
      </c>
      <c r="N137" s="212" t="s">
        <v>43</v>
      </c>
      <c r="O137" s="84"/>
      <c r="P137" s="213">
        <f>O137*H137</f>
        <v>0</v>
      </c>
      <c r="Q137" s="213">
        <v>2.30102</v>
      </c>
      <c r="R137" s="213">
        <f>Q137*H137</f>
        <v>0.08743875999999999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140</v>
      </c>
      <c r="AT137" s="215" t="s">
        <v>135</v>
      </c>
      <c r="AU137" s="215" t="s">
        <v>82</v>
      </c>
      <c r="AY137" s="17" t="s">
        <v>132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80</v>
      </c>
      <c r="BK137" s="216">
        <f>ROUND(I137*H137,2)</f>
        <v>0</v>
      </c>
      <c r="BL137" s="17" t="s">
        <v>140</v>
      </c>
      <c r="BM137" s="215" t="s">
        <v>205</v>
      </c>
    </row>
    <row r="138" spans="1:47" s="2" customFormat="1" ht="12">
      <c r="A138" s="38"/>
      <c r="B138" s="39"/>
      <c r="C138" s="40"/>
      <c r="D138" s="217" t="s">
        <v>142</v>
      </c>
      <c r="E138" s="40"/>
      <c r="F138" s="218" t="s">
        <v>206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142</v>
      </c>
      <c r="AU138" s="17" t="s">
        <v>82</v>
      </c>
    </row>
    <row r="139" spans="1:51" s="13" customFormat="1" ht="12">
      <c r="A139" s="13"/>
      <c r="B139" s="222"/>
      <c r="C139" s="223"/>
      <c r="D139" s="224" t="s">
        <v>144</v>
      </c>
      <c r="E139" s="225" t="s">
        <v>19</v>
      </c>
      <c r="F139" s="226" t="s">
        <v>207</v>
      </c>
      <c r="G139" s="223"/>
      <c r="H139" s="227">
        <v>0.038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144</v>
      </c>
      <c r="AU139" s="233" t="s">
        <v>82</v>
      </c>
      <c r="AV139" s="13" t="s">
        <v>82</v>
      </c>
      <c r="AW139" s="13" t="s">
        <v>33</v>
      </c>
      <c r="AX139" s="13" t="s">
        <v>80</v>
      </c>
      <c r="AY139" s="233" t="s">
        <v>132</v>
      </c>
    </row>
    <row r="140" spans="1:65" s="2" customFormat="1" ht="14.4" customHeight="1">
      <c r="A140" s="38"/>
      <c r="B140" s="39"/>
      <c r="C140" s="204" t="s">
        <v>208</v>
      </c>
      <c r="D140" s="204" t="s">
        <v>135</v>
      </c>
      <c r="E140" s="205" t="s">
        <v>209</v>
      </c>
      <c r="F140" s="206" t="s">
        <v>210</v>
      </c>
      <c r="G140" s="207" t="s">
        <v>138</v>
      </c>
      <c r="H140" s="208">
        <v>10</v>
      </c>
      <c r="I140" s="209"/>
      <c r="J140" s="210">
        <f>ROUND(I140*H140,2)</f>
        <v>0</v>
      </c>
      <c r="K140" s="206" t="s">
        <v>139</v>
      </c>
      <c r="L140" s="44"/>
      <c r="M140" s="211" t="s">
        <v>19</v>
      </c>
      <c r="N140" s="212" t="s">
        <v>43</v>
      </c>
      <c r="O140" s="84"/>
      <c r="P140" s="213">
        <f>O140*H140</f>
        <v>0</v>
      </c>
      <c r="Q140" s="213">
        <v>0.00013</v>
      </c>
      <c r="R140" s="213">
        <f>Q140*H140</f>
        <v>0.0013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140</v>
      </c>
      <c r="AT140" s="215" t="s">
        <v>135</v>
      </c>
      <c r="AU140" s="215" t="s">
        <v>82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80</v>
      </c>
      <c r="BK140" s="216">
        <f>ROUND(I140*H140,2)</f>
        <v>0</v>
      </c>
      <c r="BL140" s="17" t="s">
        <v>140</v>
      </c>
      <c r="BM140" s="215" t="s">
        <v>211</v>
      </c>
    </row>
    <row r="141" spans="1:47" s="2" customFormat="1" ht="12">
      <c r="A141" s="38"/>
      <c r="B141" s="39"/>
      <c r="C141" s="40"/>
      <c r="D141" s="217" t="s">
        <v>142</v>
      </c>
      <c r="E141" s="40"/>
      <c r="F141" s="218" t="s">
        <v>212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82</v>
      </c>
    </row>
    <row r="142" spans="1:51" s="13" customFormat="1" ht="12">
      <c r="A142" s="13"/>
      <c r="B142" s="222"/>
      <c r="C142" s="223"/>
      <c r="D142" s="224" t="s">
        <v>144</v>
      </c>
      <c r="E142" s="225" t="s">
        <v>19</v>
      </c>
      <c r="F142" s="226" t="s">
        <v>213</v>
      </c>
      <c r="G142" s="223"/>
      <c r="H142" s="227">
        <v>10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144</v>
      </c>
      <c r="AU142" s="233" t="s">
        <v>82</v>
      </c>
      <c r="AV142" s="13" t="s">
        <v>82</v>
      </c>
      <c r="AW142" s="13" t="s">
        <v>33</v>
      </c>
      <c r="AX142" s="13" t="s">
        <v>80</v>
      </c>
      <c r="AY142" s="233" t="s">
        <v>132</v>
      </c>
    </row>
    <row r="143" spans="1:63" s="12" customFormat="1" ht="22.8" customHeight="1">
      <c r="A143" s="12"/>
      <c r="B143" s="188"/>
      <c r="C143" s="189"/>
      <c r="D143" s="190" t="s">
        <v>71</v>
      </c>
      <c r="E143" s="202" t="s">
        <v>195</v>
      </c>
      <c r="F143" s="202" t="s">
        <v>214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SUM(P144:P161)</f>
        <v>0</v>
      </c>
      <c r="Q143" s="196"/>
      <c r="R143" s="197">
        <f>SUM(R144:R161)</f>
        <v>0.0244154</v>
      </c>
      <c r="S143" s="196"/>
      <c r="T143" s="198">
        <f>SUM(T144:T161)</f>
        <v>2.3090599999999997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9" t="s">
        <v>80</v>
      </c>
      <c r="AT143" s="200" t="s">
        <v>71</v>
      </c>
      <c r="AU143" s="200" t="s">
        <v>80</v>
      </c>
      <c r="AY143" s="199" t="s">
        <v>132</v>
      </c>
      <c r="BK143" s="201">
        <f>SUM(BK144:BK161)</f>
        <v>0</v>
      </c>
    </row>
    <row r="144" spans="1:65" s="2" customFormat="1" ht="22.2" customHeight="1">
      <c r="A144" s="38"/>
      <c r="B144" s="39"/>
      <c r="C144" s="204" t="s">
        <v>215</v>
      </c>
      <c r="D144" s="204" t="s">
        <v>135</v>
      </c>
      <c r="E144" s="205" t="s">
        <v>216</v>
      </c>
      <c r="F144" s="206" t="s">
        <v>217</v>
      </c>
      <c r="G144" s="207" t="s">
        <v>138</v>
      </c>
      <c r="H144" s="208">
        <v>143.62</v>
      </c>
      <c r="I144" s="209"/>
      <c r="J144" s="210">
        <f>ROUND(I144*H144,2)</f>
        <v>0</v>
      </c>
      <c r="K144" s="206" t="s">
        <v>139</v>
      </c>
      <c r="L144" s="44"/>
      <c r="M144" s="211" t="s">
        <v>19</v>
      </c>
      <c r="N144" s="212" t="s">
        <v>43</v>
      </c>
      <c r="O144" s="84"/>
      <c r="P144" s="213">
        <f>O144*H144</f>
        <v>0</v>
      </c>
      <c r="Q144" s="213">
        <v>0.00013</v>
      </c>
      <c r="R144" s="213">
        <f>Q144*H144</f>
        <v>0.0186706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140</v>
      </c>
      <c r="AT144" s="215" t="s">
        <v>135</v>
      </c>
      <c r="AU144" s="215" t="s">
        <v>82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80</v>
      </c>
      <c r="BK144" s="216">
        <f>ROUND(I144*H144,2)</f>
        <v>0</v>
      </c>
      <c r="BL144" s="17" t="s">
        <v>140</v>
      </c>
      <c r="BM144" s="215" t="s">
        <v>218</v>
      </c>
    </row>
    <row r="145" spans="1:47" s="2" customFormat="1" ht="12">
      <c r="A145" s="38"/>
      <c r="B145" s="39"/>
      <c r="C145" s="40"/>
      <c r="D145" s="217" t="s">
        <v>142</v>
      </c>
      <c r="E145" s="40"/>
      <c r="F145" s="218" t="s">
        <v>219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142</v>
      </c>
      <c r="AU145" s="17" t="s">
        <v>82</v>
      </c>
    </row>
    <row r="146" spans="1:65" s="2" customFormat="1" ht="22.2" customHeight="1">
      <c r="A146" s="38"/>
      <c r="B146" s="39"/>
      <c r="C146" s="204" t="s">
        <v>220</v>
      </c>
      <c r="D146" s="204" t="s">
        <v>135</v>
      </c>
      <c r="E146" s="205" t="s">
        <v>221</v>
      </c>
      <c r="F146" s="206" t="s">
        <v>222</v>
      </c>
      <c r="G146" s="207" t="s">
        <v>138</v>
      </c>
      <c r="H146" s="208">
        <v>143.62</v>
      </c>
      <c r="I146" s="209"/>
      <c r="J146" s="210">
        <f>ROUND(I146*H146,2)</f>
        <v>0</v>
      </c>
      <c r="K146" s="206" t="s">
        <v>139</v>
      </c>
      <c r="L146" s="44"/>
      <c r="M146" s="211" t="s">
        <v>19</v>
      </c>
      <c r="N146" s="212" t="s">
        <v>43</v>
      </c>
      <c r="O146" s="84"/>
      <c r="P146" s="213">
        <f>O146*H146</f>
        <v>0</v>
      </c>
      <c r="Q146" s="213">
        <v>4E-05</v>
      </c>
      <c r="R146" s="213">
        <f>Q146*H146</f>
        <v>0.0057448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140</v>
      </c>
      <c r="AT146" s="215" t="s">
        <v>135</v>
      </c>
      <c r="AU146" s="215" t="s">
        <v>82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80</v>
      </c>
      <c r="BK146" s="216">
        <f>ROUND(I146*H146,2)</f>
        <v>0</v>
      </c>
      <c r="BL146" s="17" t="s">
        <v>140</v>
      </c>
      <c r="BM146" s="215" t="s">
        <v>223</v>
      </c>
    </row>
    <row r="147" spans="1:47" s="2" customFormat="1" ht="12">
      <c r="A147" s="38"/>
      <c r="B147" s="39"/>
      <c r="C147" s="40"/>
      <c r="D147" s="217" t="s">
        <v>142</v>
      </c>
      <c r="E147" s="40"/>
      <c r="F147" s="218" t="s">
        <v>224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142</v>
      </c>
      <c r="AU147" s="17" t="s">
        <v>82</v>
      </c>
    </row>
    <row r="148" spans="1:65" s="2" customFormat="1" ht="22.2" customHeight="1">
      <c r="A148" s="38"/>
      <c r="B148" s="39"/>
      <c r="C148" s="204" t="s">
        <v>225</v>
      </c>
      <c r="D148" s="204" t="s">
        <v>135</v>
      </c>
      <c r="E148" s="205" t="s">
        <v>226</v>
      </c>
      <c r="F148" s="206" t="s">
        <v>227</v>
      </c>
      <c r="G148" s="207" t="s">
        <v>138</v>
      </c>
      <c r="H148" s="208">
        <v>7.84</v>
      </c>
      <c r="I148" s="209"/>
      <c r="J148" s="210">
        <f>ROUND(I148*H148,2)</f>
        <v>0</v>
      </c>
      <c r="K148" s="206" t="s">
        <v>139</v>
      </c>
      <c r="L148" s="44"/>
      <c r="M148" s="211" t="s">
        <v>19</v>
      </c>
      <c r="N148" s="212" t="s">
        <v>43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0.131</v>
      </c>
      <c r="T148" s="214">
        <f>S148*H148</f>
        <v>1.02704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140</v>
      </c>
      <c r="AT148" s="215" t="s">
        <v>135</v>
      </c>
      <c r="AU148" s="215" t="s">
        <v>82</v>
      </c>
      <c r="AY148" s="17" t="s">
        <v>132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80</v>
      </c>
      <c r="BK148" s="216">
        <f>ROUND(I148*H148,2)</f>
        <v>0</v>
      </c>
      <c r="BL148" s="17" t="s">
        <v>140</v>
      </c>
      <c r="BM148" s="215" t="s">
        <v>228</v>
      </c>
    </row>
    <row r="149" spans="1:47" s="2" customFormat="1" ht="12">
      <c r="A149" s="38"/>
      <c r="B149" s="39"/>
      <c r="C149" s="40"/>
      <c r="D149" s="217" t="s">
        <v>142</v>
      </c>
      <c r="E149" s="40"/>
      <c r="F149" s="218" t="s">
        <v>229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142</v>
      </c>
      <c r="AU149" s="17" t="s">
        <v>82</v>
      </c>
    </row>
    <row r="150" spans="1:51" s="13" customFormat="1" ht="12">
      <c r="A150" s="13"/>
      <c r="B150" s="222"/>
      <c r="C150" s="223"/>
      <c r="D150" s="224" t="s">
        <v>144</v>
      </c>
      <c r="E150" s="225" t="s">
        <v>19</v>
      </c>
      <c r="F150" s="226" t="s">
        <v>145</v>
      </c>
      <c r="G150" s="223"/>
      <c r="H150" s="227">
        <v>7.84</v>
      </c>
      <c r="I150" s="228"/>
      <c r="J150" s="223"/>
      <c r="K150" s="223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144</v>
      </c>
      <c r="AU150" s="233" t="s">
        <v>82</v>
      </c>
      <c r="AV150" s="13" t="s">
        <v>82</v>
      </c>
      <c r="AW150" s="13" t="s">
        <v>33</v>
      </c>
      <c r="AX150" s="13" t="s">
        <v>80</v>
      </c>
      <c r="AY150" s="233" t="s">
        <v>132</v>
      </c>
    </row>
    <row r="151" spans="1:65" s="2" customFormat="1" ht="19.8" customHeight="1">
      <c r="A151" s="38"/>
      <c r="B151" s="39"/>
      <c r="C151" s="204" t="s">
        <v>8</v>
      </c>
      <c r="D151" s="204" t="s">
        <v>135</v>
      </c>
      <c r="E151" s="205" t="s">
        <v>230</v>
      </c>
      <c r="F151" s="206" t="s">
        <v>231</v>
      </c>
      <c r="G151" s="207" t="s">
        <v>148</v>
      </c>
      <c r="H151" s="208">
        <v>3.81</v>
      </c>
      <c r="I151" s="209"/>
      <c r="J151" s="210">
        <f>ROUND(I151*H151,2)</f>
        <v>0</v>
      </c>
      <c r="K151" s="206" t="s">
        <v>139</v>
      </c>
      <c r="L151" s="44"/>
      <c r="M151" s="211" t="s">
        <v>19</v>
      </c>
      <c r="N151" s="212" t="s">
        <v>43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0.022</v>
      </c>
      <c r="T151" s="214">
        <f>S151*H151</f>
        <v>0.08381999999999999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140</v>
      </c>
      <c r="AT151" s="215" t="s">
        <v>135</v>
      </c>
      <c r="AU151" s="215" t="s">
        <v>82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80</v>
      </c>
      <c r="BK151" s="216">
        <f>ROUND(I151*H151,2)</f>
        <v>0</v>
      </c>
      <c r="BL151" s="17" t="s">
        <v>140</v>
      </c>
      <c r="BM151" s="215" t="s">
        <v>232</v>
      </c>
    </row>
    <row r="152" spans="1:47" s="2" customFormat="1" ht="12">
      <c r="A152" s="38"/>
      <c r="B152" s="39"/>
      <c r="C152" s="40"/>
      <c r="D152" s="217" t="s">
        <v>142</v>
      </c>
      <c r="E152" s="40"/>
      <c r="F152" s="218" t="s">
        <v>233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142</v>
      </c>
      <c r="AU152" s="17" t="s">
        <v>82</v>
      </c>
    </row>
    <row r="153" spans="1:51" s="13" customFormat="1" ht="12">
      <c r="A153" s="13"/>
      <c r="B153" s="222"/>
      <c r="C153" s="223"/>
      <c r="D153" s="224" t="s">
        <v>144</v>
      </c>
      <c r="E153" s="225" t="s">
        <v>19</v>
      </c>
      <c r="F153" s="226" t="s">
        <v>234</v>
      </c>
      <c r="G153" s="223"/>
      <c r="H153" s="227">
        <v>3.81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144</v>
      </c>
      <c r="AU153" s="233" t="s">
        <v>82</v>
      </c>
      <c r="AV153" s="13" t="s">
        <v>82</v>
      </c>
      <c r="AW153" s="13" t="s">
        <v>33</v>
      </c>
      <c r="AX153" s="13" t="s">
        <v>80</v>
      </c>
      <c r="AY153" s="233" t="s">
        <v>132</v>
      </c>
    </row>
    <row r="154" spans="1:65" s="2" customFormat="1" ht="22.2" customHeight="1">
      <c r="A154" s="38"/>
      <c r="B154" s="39"/>
      <c r="C154" s="204" t="s">
        <v>235</v>
      </c>
      <c r="D154" s="204" t="s">
        <v>135</v>
      </c>
      <c r="E154" s="205" t="s">
        <v>236</v>
      </c>
      <c r="F154" s="206" t="s">
        <v>237</v>
      </c>
      <c r="G154" s="207" t="s">
        <v>138</v>
      </c>
      <c r="H154" s="208">
        <v>226.875</v>
      </c>
      <c r="I154" s="209"/>
      <c r="J154" s="210">
        <f>ROUND(I154*H154,2)</f>
        <v>0</v>
      </c>
      <c r="K154" s="206" t="s">
        <v>139</v>
      </c>
      <c r="L154" s="44"/>
      <c r="M154" s="211" t="s">
        <v>19</v>
      </c>
      <c r="N154" s="212" t="s">
        <v>43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0.004</v>
      </c>
      <c r="T154" s="214">
        <f>S154*H154</f>
        <v>0.9075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140</v>
      </c>
      <c r="AT154" s="215" t="s">
        <v>135</v>
      </c>
      <c r="AU154" s="215" t="s">
        <v>82</v>
      </c>
      <c r="AY154" s="17" t="s">
        <v>132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80</v>
      </c>
      <c r="BK154" s="216">
        <f>ROUND(I154*H154,2)</f>
        <v>0</v>
      </c>
      <c r="BL154" s="17" t="s">
        <v>140</v>
      </c>
      <c r="BM154" s="215" t="s">
        <v>238</v>
      </c>
    </row>
    <row r="155" spans="1:47" s="2" customFormat="1" ht="12">
      <c r="A155" s="38"/>
      <c r="B155" s="39"/>
      <c r="C155" s="40"/>
      <c r="D155" s="217" t="s">
        <v>142</v>
      </c>
      <c r="E155" s="40"/>
      <c r="F155" s="218" t="s">
        <v>239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142</v>
      </c>
      <c r="AU155" s="17" t="s">
        <v>82</v>
      </c>
    </row>
    <row r="156" spans="1:65" s="2" customFormat="1" ht="22.2" customHeight="1">
      <c r="A156" s="38"/>
      <c r="B156" s="39"/>
      <c r="C156" s="204" t="s">
        <v>240</v>
      </c>
      <c r="D156" s="204" t="s">
        <v>135</v>
      </c>
      <c r="E156" s="205" t="s">
        <v>241</v>
      </c>
      <c r="F156" s="206" t="s">
        <v>242</v>
      </c>
      <c r="G156" s="207" t="s">
        <v>138</v>
      </c>
      <c r="H156" s="208">
        <v>4.275</v>
      </c>
      <c r="I156" s="209"/>
      <c r="J156" s="210">
        <f>ROUND(I156*H156,2)</f>
        <v>0</v>
      </c>
      <c r="K156" s="206" t="s">
        <v>139</v>
      </c>
      <c r="L156" s="44"/>
      <c r="M156" s="211" t="s">
        <v>19</v>
      </c>
      <c r="N156" s="212" t="s">
        <v>43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0.068</v>
      </c>
      <c r="T156" s="214">
        <f>S156*H156</f>
        <v>0.29070000000000007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140</v>
      </c>
      <c r="AT156" s="215" t="s">
        <v>135</v>
      </c>
      <c r="AU156" s="215" t="s">
        <v>82</v>
      </c>
      <c r="AY156" s="17" t="s">
        <v>132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80</v>
      </c>
      <c r="BK156" s="216">
        <f>ROUND(I156*H156,2)</f>
        <v>0</v>
      </c>
      <c r="BL156" s="17" t="s">
        <v>140</v>
      </c>
      <c r="BM156" s="215" t="s">
        <v>243</v>
      </c>
    </row>
    <row r="157" spans="1:47" s="2" customFormat="1" ht="12">
      <c r="A157" s="38"/>
      <c r="B157" s="39"/>
      <c r="C157" s="40"/>
      <c r="D157" s="217" t="s">
        <v>142</v>
      </c>
      <c r="E157" s="40"/>
      <c r="F157" s="218" t="s">
        <v>244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142</v>
      </c>
      <c r="AU157" s="17" t="s">
        <v>82</v>
      </c>
    </row>
    <row r="158" spans="1:51" s="13" customFormat="1" ht="12">
      <c r="A158" s="13"/>
      <c r="B158" s="222"/>
      <c r="C158" s="223"/>
      <c r="D158" s="224" t="s">
        <v>144</v>
      </c>
      <c r="E158" s="225" t="s">
        <v>19</v>
      </c>
      <c r="F158" s="226" t="s">
        <v>245</v>
      </c>
      <c r="G158" s="223"/>
      <c r="H158" s="227">
        <v>4.275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144</v>
      </c>
      <c r="AU158" s="233" t="s">
        <v>82</v>
      </c>
      <c r="AV158" s="13" t="s">
        <v>82</v>
      </c>
      <c r="AW158" s="13" t="s">
        <v>33</v>
      </c>
      <c r="AX158" s="13" t="s">
        <v>80</v>
      </c>
      <c r="AY158" s="233" t="s">
        <v>132</v>
      </c>
    </row>
    <row r="159" spans="1:65" s="2" customFormat="1" ht="14.4" customHeight="1">
      <c r="A159" s="38"/>
      <c r="B159" s="39"/>
      <c r="C159" s="204" t="s">
        <v>246</v>
      </c>
      <c r="D159" s="204" t="s">
        <v>135</v>
      </c>
      <c r="E159" s="205" t="s">
        <v>247</v>
      </c>
      <c r="F159" s="206" t="s">
        <v>248</v>
      </c>
      <c r="G159" s="207" t="s">
        <v>249</v>
      </c>
      <c r="H159" s="208">
        <v>12</v>
      </c>
      <c r="I159" s="209"/>
      <c r="J159" s="210">
        <f>ROUND(I159*H159,2)</f>
        <v>0</v>
      </c>
      <c r="K159" s="206" t="s">
        <v>19</v>
      </c>
      <c r="L159" s="44"/>
      <c r="M159" s="211" t="s">
        <v>19</v>
      </c>
      <c r="N159" s="212" t="s">
        <v>43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140</v>
      </c>
      <c r="AT159" s="215" t="s">
        <v>135</v>
      </c>
      <c r="AU159" s="215" t="s">
        <v>82</v>
      </c>
      <c r="AY159" s="17" t="s">
        <v>132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80</v>
      </c>
      <c r="BK159" s="216">
        <f>ROUND(I159*H159,2)</f>
        <v>0</v>
      </c>
      <c r="BL159" s="17" t="s">
        <v>140</v>
      </c>
      <c r="BM159" s="215" t="s">
        <v>250</v>
      </c>
    </row>
    <row r="160" spans="1:51" s="13" customFormat="1" ht="12">
      <c r="A160" s="13"/>
      <c r="B160" s="222"/>
      <c r="C160" s="223"/>
      <c r="D160" s="224" t="s">
        <v>144</v>
      </c>
      <c r="E160" s="225" t="s">
        <v>19</v>
      </c>
      <c r="F160" s="226" t="s">
        <v>215</v>
      </c>
      <c r="G160" s="223"/>
      <c r="H160" s="227">
        <v>12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144</v>
      </c>
      <c r="AU160" s="233" t="s">
        <v>82</v>
      </c>
      <c r="AV160" s="13" t="s">
        <v>82</v>
      </c>
      <c r="AW160" s="13" t="s">
        <v>33</v>
      </c>
      <c r="AX160" s="13" t="s">
        <v>80</v>
      </c>
      <c r="AY160" s="233" t="s">
        <v>132</v>
      </c>
    </row>
    <row r="161" spans="1:65" s="2" customFormat="1" ht="14.4" customHeight="1">
      <c r="A161" s="38"/>
      <c r="B161" s="39"/>
      <c r="C161" s="204" t="s">
        <v>251</v>
      </c>
      <c r="D161" s="204" t="s">
        <v>135</v>
      </c>
      <c r="E161" s="205" t="s">
        <v>252</v>
      </c>
      <c r="F161" s="206" t="s">
        <v>253</v>
      </c>
      <c r="G161" s="207" t="s">
        <v>254</v>
      </c>
      <c r="H161" s="208">
        <v>1</v>
      </c>
      <c r="I161" s="209"/>
      <c r="J161" s="210">
        <f>ROUND(I161*H161,2)</f>
        <v>0</v>
      </c>
      <c r="K161" s="206" t="s">
        <v>19</v>
      </c>
      <c r="L161" s="44"/>
      <c r="M161" s="211" t="s">
        <v>19</v>
      </c>
      <c r="N161" s="212" t="s">
        <v>43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140</v>
      </c>
      <c r="AT161" s="215" t="s">
        <v>135</v>
      </c>
      <c r="AU161" s="215" t="s">
        <v>82</v>
      </c>
      <c r="AY161" s="17" t="s">
        <v>132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140</v>
      </c>
      <c r="BM161" s="215" t="s">
        <v>255</v>
      </c>
    </row>
    <row r="162" spans="1:63" s="12" customFormat="1" ht="22.8" customHeight="1">
      <c r="A162" s="12"/>
      <c r="B162" s="188"/>
      <c r="C162" s="189"/>
      <c r="D162" s="190" t="s">
        <v>71</v>
      </c>
      <c r="E162" s="202" t="s">
        <v>256</v>
      </c>
      <c r="F162" s="202" t="s">
        <v>257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SUM(P163:P171)</f>
        <v>0</v>
      </c>
      <c r="Q162" s="196"/>
      <c r="R162" s="197">
        <f>SUM(R163:R171)</f>
        <v>0</v>
      </c>
      <c r="S162" s="196"/>
      <c r="T162" s="198">
        <f>SUM(T163:T171)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9" t="s">
        <v>80</v>
      </c>
      <c r="AT162" s="200" t="s">
        <v>71</v>
      </c>
      <c r="AU162" s="200" t="s">
        <v>80</v>
      </c>
      <c r="AY162" s="199" t="s">
        <v>132</v>
      </c>
      <c r="BK162" s="201">
        <f>SUM(BK163:BK171)</f>
        <v>0</v>
      </c>
    </row>
    <row r="163" spans="1:65" s="2" customFormat="1" ht="22.2" customHeight="1">
      <c r="A163" s="38"/>
      <c r="B163" s="39"/>
      <c r="C163" s="204" t="s">
        <v>258</v>
      </c>
      <c r="D163" s="204" t="s">
        <v>135</v>
      </c>
      <c r="E163" s="205" t="s">
        <v>259</v>
      </c>
      <c r="F163" s="206" t="s">
        <v>260</v>
      </c>
      <c r="G163" s="207" t="s">
        <v>261</v>
      </c>
      <c r="H163" s="208">
        <v>2.309</v>
      </c>
      <c r="I163" s="209"/>
      <c r="J163" s="210">
        <f>ROUND(I163*H163,2)</f>
        <v>0</v>
      </c>
      <c r="K163" s="206" t="s">
        <v>139</v>
      </c>
      <c r="L163" s="44"/>
      <c r="M163" s="211" t="s">
        <v>19</v>
      </c>
      <c r="N163" s="212" t="s">
        <v>43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140</v>
      </c>
      <c r="AT163" s="215" t="s">
        <v>135</v>
      </c>
      <c r="AU163" s="215" t="s">
        <v>82</v>
      </c>
      <c r="AY163" s="17" t="s">
        <v>132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80</v>
      </c>
      <c r="BK163" s="216">
        <f>ROUND(I163*H163,2)</f>
        <v>0</v>
      </c>
      <c r="BL163" s="17" t="s">
        <v>140</v>
      </c>
      <c r="BM163" s="215" t="s">
        <v>262</v>
      </c>
    </row>
    <row r="164" spans="1:47" s="2" customFormat="1" ht="12">
      <c r="A164" s="38"/>
      <c r="B164" s="39"/>
      <c r="C164" s="40"/>
      <c r="D164" s="217" t="s">
        <v>142</v>
      </c>
      <c r="E164" s="40"/>
      <c r="F164" s="218" t="s">
        <v>263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142</v>
      </c>
      <c r="AU164" s="17" t="s">
        <v>82</v>
      </c>
    </row>
    <row r="165" spans="1:65" s="2" customFormat="1" ht="19.8" customHeight="1">
      <c r="A165" s="38"/>
      <c r="B165" s="39"/>
      <c r="C165" s="204" t="s">
        <v>7</v>
      </c>
      <c r="D165" s="204" t="s">
        <v>135</v>
      </c>
      <c r="E165" s="205" t="s">
        <v>264</v>
      </c>
      <c r="F165" s="206" t="s">
        <v>265</v>
      </c>
      <c r="G165" s="207" t="s">
        <v>261</v>
      </c>
      <c r="H165" s="208">
        <v>2.309</v>
      </c>
      <c r="I165" s="209"/>
      <c r="J165" s="210">
        <f>ROUND(I165*H165,2)</f>
        <v>0</v>
      </c>
      <c r="K165" s="206" t="s">
        <v>139</v>
      </c>
      <c r="L165" s="44"/>
      <c r="M165" s="211" t="s">
        <v>19</v>
      </c>
      <c r="N165" s="212" t="s">
        <v>43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140</v>
      </c>
      <c r="AT165" s="215" t="s">
        <v>135</v>
      </c>
      <c r="AU165" s="215" t="s">
        <v>82</v>
      </c>
      <c r="AY165" s="17" t="s">
        <v>132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80</v>
      </c>
      <c r="BK165" s="216">
        <f>ROUND(I165*H165,2)</f>
        <v>0</v>
      </c>
      <c r="BL165" s="17" t="s">
        <v>140</v>
      </c>
      <c r="BM165" s="215" t="s">
        <v>266</v>
      </c>
    </row>
    <row r="166" spans="1:47" s="2" customFormat="1" ht="12">
      <c r="A166" s="38"/>
      <c r="B166" s="39"/>
      <c r="C166" s="40"/>
      <c r="D166" s="217" t="s">
        <v>142</v>
      </c>
      <c r="E166" s="40"/>
      <c r="F166" s="218" t="s">
        <v>267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142</v>
      </c>
      <c r="AU166" s="17" t="s">
        <v>82</v>
      </c>
    </row>
    <row r="167" spans="1:65" s="2" customFormat="1" ht="22.2" customHeight="1">
      <c r="A167" s="38"/>
      <c r="B167" s="39"/>
      <c r="C167" s="204" t="s">
        <v>268</v>
      </c>
      <c r="D167" s="204" t="s">
        <v>135</v>
      </c>
      <c r="E167" s="205" t="s">
        <v>269</v>
      </c>
      <c r="F167" s="206" t="s">
        <v>270</v>
      </c>
      <c r="G167" s="207" t="s">
        <v>261</v>
      </c>
      <c r="H167" s="208">
        <v>55.416</v>
      </c>
      <c r="I167" s="209"/>
      <c r="J167" s="210">
        <f>ROUND(I167*H167,2)</f>
        <v>0</v>
      </c>
      <c r="K167" s="206" t="s">
        <v>139</v>
      </c>
      <c r="L167" s="44"/>
      <c r="M167" s="211" t="s">
        <v>19</v>
      </c>
      <c r="N167" s="212" t="s">
        <v>43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140</v>
      </c>
      <c r="AT167" s="215" t="s">
        <v>135</v>
      </c>
      <c r="AU167" s="215" t="s">
        <v>82</v>
      </c>
      <c r="AY167" s="17" t="s">
        <v>132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80</v>
      </c>
      <c r="BK167" s="216">
        <f>ROUND(I167*H167,2)</f>
        <v>0</v>
      </c>
      <c r="BL167" s="17" t="s">
        <v>140</v>
      </c>
      <c r="BM167" s="215" t="s">
        <v>271</v>
      </c>
    </row>
    <row r="168" spans="1:47" s="2" customFormat="1" ht="12">
      <c r="A168" s="38"/>
      <c r="B168" s="39"/>
      <c r="C168" s="40"/>
      <c r="D168" s="217" t="s">
        <v>142</v>
      </c>
      <c r="E168" s="40"/>
      <c r="F168" s="218" t="s">
        <v>272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142</v>
      </c>
      <c r="AU168" s="17" t="s">
        <v>82</v>
      </c>
    </row>
    <row r="169" spans="1:51" s="13" customFormat="1" ht="12">
      <c r="A169" s="13"/>
      <c r="B169" s="222"/>
      <c r="C169" s="223"/>
      <c r="D169" s="224" t="s">
        <v>144</v>
      </c>
      <c r="E169" s="225" t="s">
        <v>19</v>
      </c>
      <c r="F169" s="226" t="s">
        <v>273</v>
      </c>
      <c r="G169" s="223"/>
      <c r="H169" s="227">
        <v>55.416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144</v>
      </c>
      <c r="AU169" s="233" t="s">
        <v>82</v>
      </c>
      <c r="AV169" s="13" t="s">
        <v>82</v>
      </c>
      <c r="AW169" s="13" t="s">
        <v>33</v>
      </c>
      <c r="AX169" s="13" t="s">
        <v>80</v>
      </c>
      <c r="AY169" s="233" t="s">
        <v>132</v>
      </c>
    </row>
    <row r="170" spans="1:65" s="2" customFormat="1" ht="22.2" customHeight="1">
      <c r="A170" s="38"/>
      <c r="B170" s="39"/>
      <c r="C170" s="204" t="s">
        <v>274</v>
      </c>
      <c r="D170" s="204" t="s">
        <v>135</v>
      </c>
      <c r="E170" s="205" t="s">
        <v>275</v>
      </c>
      <c r="F170" s="206" t="s">
        <v>276</v>
      </c>
      <c r="G170" s="207" t="s">
        <v>261</v>
      </c>
      <c r="H170" s="208">
        <v>2.309</v>
      </c>
      <c r="I170" s="209"/>
      <c r="J170" s="210">
        <f>ROUND(I170*H170,2)</f>
        <v>0</v>
      </c>
      <c r="K170" s="206" t="s">
        <v>139</v>
      </c>
      <c r="L170" s="44"/>
      <c r="M170" s="211" t="s">
        <v>19</v>
      </c>
      <c r="N170" s="212" t="s">
        <v>43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140</v>
      </c>
      <c r="AT170" s="215" t="s">
        <v>135</v>
      </c>
      <c r="AU170" s="215" t="s">
        <v>82</v>
      </c>
      <c r="AY170" s="17" t="s">
        <v>132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80</v>
      </c>
      <c r="BK170" s="216">
        <f>ROUND(I170*H170,2)</f>
        <v>0</v>
      </c>
      <c r="BL170" s="17" t="s">
        <v>140</v>
      </c>
      <c r="BM170" s="215" t="s">
        <v>277</v>
      </c>
    </row>
    <row r="171" spans="1:47" s="2" customFormat="1" ht="12">
      <c r="A171" s="38"/>
      <c r="B171" s="39"/>
      <c r="C171" s="40"/>
      <c r="D171" s="217" t="s">
        <v>142</v>
      </c>
      <c r="E171" s="40"/>
      <c r="F171" s="218" t="s">
        <v>278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142</v>
      </c>
      <c r="AU171" s="17" t="s">
        <v>82</v>
      </c>
    </row>
    <row r="172" spans="1:63" s="12" customFormat="1" ht="22.8" customHeight="1">
      <c r="A172" s="12"/>
      <c r="B172" s="188"/>
      <c r="C172" s="189"/>
      <c r="D172" s="190" t="s">
        <v>71</v>
      </c>
      <c r="E172" s="202" t="s">
        <v>279</v>
      </c>
      <c r="F172" s="202" t="s">
        <v>280</v>
      </c>
      <c r="G172" s="189"/>
      <c r="H172" s="189"/>
      <c r="I172" s="192"/>
      <c r="J172" s="203">
        <f>BK172</f>
        <v>0</v>
      </c>
      <c r="K172" s="189"/>
      <c r="L172" s="194"/>
      <c r="M172" s="195"/>
      <c r="N172" s="196"/>
      <c r="O172" s="196"/>
      <c r="P172" s="197">
        <f>SUM(P173:P174)</f>
        <v>0</v>
      </c>
      <c r="Q172" s="196"/>
      <c r="R172" s="197">
        <f>SUM(R173:R174)</f>
        <v>0</v>
      </c>
      <c r="S172" s="196"/>
      <c r="T172" s="198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9" t="s">
        <v>80</v>
      </c>
      <c r="AT172" s="200" t="s">
        <v>71</v>
      </c>
      <c r="AU172" s="200" t="s">
        <v>80</v>
      </c>
      <c r="AY172" s="199" t="s">
        <v>132</v>
      </c>
      <c r="BK172" s="201">
        <f>SUM(BK173:BK174)</f>
        <v>0</v>
      </c>
    </row>
    <row r="173" spans="1:65" s="2" customFormat="1" ht="30" customHeight="1">
      <c r="A173" s="38"/>
      <c r="B173" s="39"/>
      <c r="C173" s="204" t="s">
        <v>281</v>
      </c>
      <c r="D173" s="204" t="s">
        <v>135</v>
      </c>
      <c r="E173" s="205" t="s">
        <v>282</v>
      </c>
      <c r="F173" s="206" t="s">
        <v>283</v>
      </c>
      <c r="G173" s="207" t="s">
        <v>261</v>
      </c>
      <c r="H173" s="208">
        <v>3.374</v>
      </c>
      <c r="I173" s="209"/>
      <c r="J173" s="210">
        <f>ROUND(I173*H173,2)</f>
        <v>0</v>
      </c>
      <c r="K173" s="206" t="s">
        <v>139</v>
      </c>
      <c r="L173" s="44"/>
      <c r="M173" s="211" t="s">
        <v>19</v>
      </c>
      <c r="N173" s="212" t="s">
        <v>43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140</v>
      </c>
      <c r="AT173" s="215" t="s">
        <v>135</v>
      </c>
      <c r="AU173" s="215" t="s">
        <v>82</v>
      </c>
      <c r="AY173" s="17" t="s">
        <v>132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80</v>
      </c>
      <c r="BK173" s="216">
        <f>ROUND(I173*H173,2)</f>
        <v>0</v>
      </c>
      <c r="BL173" s="17" t="s">
        <v>140</v>
      </c>
      <c r="BM173" s="215" t="s">
        <v>284</v>
      </c>
    </row>
    <row r="174" spans="1:47" s="2" customFormat="1" ht="12">
      <c r="A174" s="38"/>
      <c r="B174" s="39"/>
      <c r="C174" s="40"/>
      <c r="D174" s="217" t="s">
        <v>142</v>
      </c>
      <c r="E174" s="40"/>
      <c r="F174" s="218" t="s">
        <v>285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142</v>
      </c>
      <c r="AU174" s="17" t="s">
        <v>82</v>
      </c>
    </row>
    <row r="175" spans="1:63" s="12" customFormat="1" ht="25.9" customHeight="1">
      <c r="A175" s="12"/>
      <c r="B175" s="188"/>
      <c r="C175" s="189"/>
      <c r="D175" s="190" t="s">
        <v>71</v>
      </c>
      <c r="E175" s="191" t="s">
        <v>286</v>
      </c>
      <c r="F175" s="191" t="s">
        <v>287</v>
      </c>
      <c r="G175" s="189"/>
      <c r="H175" s="189"/>
      <c r="I175" s="192"/>
      <c r="J175" s="193">
        <f>BK175</f>
        <v>0</v>
      </c>
      <c r="K175" s="189"/>
      <c r="L175" s="194"/>
      <c r="M175" s="195"/>
      <c r="N175" s="196"/>
      <c r="O175" s="196"/>
      <c r="P175" s="197">
        <f>P176+P184+P195+P202+P209+P252+P269+P282</f>
        <v>0</v>
      </c>
      <c r="Q175" s="196"/>
      <c r="R175" s="197">
        <f>R176+R184+R195+R202+R209+R252+R269+R282</f>
        <v>3.63724119</v>
      </c>
      <c r="S175" s="196"/>
      <c r="T175" s="198">
        <f>T176+T184+T195+T202+T209+T252+T269+T282</f>
        <v>0.58882125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9" t="s">
        <v>82</v>
      </c>
      <c r="AT175" s="200" t="s">
        <v>71</v>
      </c>
      <c r="AU175" s="200" t="s">
        <v>72</v>
      </c>
      <c r="AY175" s="199" t="s">
        <v>132</v>
      </c>
      <c r="BK175" s="201">
        <f>BK176+BK184+BK195+BK202+BK209+BK252+BK269+BK282</f>
        <v>0</v>
      </c>
    </row>
    <row r="176" spans="1:63" s="12" customFormat="1" ht="22.8" customHeight="1">
      <c r="A176" s="12"/>
      <c r="B176" s="188"/>
      <c r="C176" s="189"/>
      <c r="D176" s="190" t="s">
        <v>71</v>
      </c>
      <c r="E176" s="202" t="s">
        <v>288</v>
      </c>
      <c r="F176" s="202" t="s">
        <v>289</v>
      </c>
      <c r="G176" s="189"/>
      <c r="H176" s="189"/>
      <c r="I176" s="192"/>
      <c r="J176" s="203">
        <f>BK176</f>
        <v>0</v>
      </c>
      <c r="K176" s="189"/>
      <c r="L176" s="194"/>
      <c r="M176" s="195"/>
      <c r="N176" s="196"/>
      <c r="O176" s="196"/>
      <c r="P176" s="197">
        <f>SUM(P177:P183)</f>
        <v>0</v>
      </c>
      <c r="Q176" s="196"/>
      <c r="R176" s="197">
        <f>SUM(R177:R183)</f>
        <v>0.0255</v>
      </c>
      <c r="S176" s="196"/>
      <c r="T176" s="198">
        <f>SUM(T177:T183)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9" t="s">
        <v>82</v>
      </c>
      <c r="AT176" s="200" t="s">
        <v>71</v>
      </c>
      <c r="AU176" s="200" t="s">
        <v>80</v>
      </c>
      <c r="AY176" s="199" t="s">
        <v>132</v>
      </c>
      <c r="BK176" s="201">
        <f>SUM(BK177:BK183)</f>
        <v>0</v>
      </c>
    </row>
    <row r="177" spans="1:65" s="2" customFormat="1" ht="22.2" customHeight="1">
      <c r="A177" s="38"/>
      <c r="B177" s="39"/>
      <c r="C177" s="204" t="s">
        <v>290</v>
      </c>
      <c r="D177" s="204" t="s">
        <v>135</v>
      </c>
      <c r="E177" s="205" t="s">
        <v>291</v>
      </c>
      <c r="F177" s="206" t="s">
        <v>292</v>
      </c>
      <c r="G177" s="207" t="s">
        <v>138</v>
      </c>
      <c r="H177" s="208">
        <v>10</v>
      </c>
      <c r="I177" s="209"/>
      <c r="J177" s="210">
        <f>ROUND(I177*H177,2)</f>
        <v>0</v>
      </c>
      <c r="K177" s="206" t="s">
        <v>139</v>
      </c>
      <c r="L177" s="44"/>
      <c r="M177" s="211" t="s">
        <v>19</v>
      </c>
      <c r="N177" s="212" t="s">
        <v>43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235</v>
      </c>
      <c r="AT177" s="215" t="s">
        <v>135</v>
      </c>
      <c r="AU177" s="215" t="s">
        <v>82</v>
      </c>
      <c r="AY177" s="17" t="s">
        <v>132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80</v>
      </c>
      <c r="BK177" s="216">
        <f>ROUND(I177*H177,2)</f>
        <v>0</v>
      </c>
      <c r="BL177" s="17" t="s">
        <v>235</v>
      </c>
      <c r="BM177" s="215" t="s">
        <v>293</v>
      </c>
    </row>
    <row r="178" spans="1:47" s="2" customFormat="1" ht="12">
      <c r="A178" s="38"/>
      <c r="B178" s="39"/>
      <c r="C178" s="40"/>
      <c r="D178" s="217" t="s">
        <v>142</v>
      </c>
      <c r="E178" s="40"/>
      <c r="F178" s="218" t="s">
        <v>294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142</v>
      </c>
      <c r="AU178" s="17" t="s">
        <v>82</v>
      </c>
    </row>
    <row r="179" spans="1:51" s="13" customFormat="1" ht="12">
      <c r="A179" s="13"/>
      <c r="B179" s="222"/>
      <c r="C179" s="223"/>
      <c r="D179" s="224" t="s">
        <v>144</v>
      </c>
      <c r="E179" s="225" t="s">
        <v>19</v>
      </c>
      <c r="F179" s="226" t="s">
        <v>213</v>
      </c>
      <c r="G179" s="223"/>
      <c r="H179" s="227">
        <v>10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144</v>
      </c>
      <c r="AU179" s="233" t="s">
        <v>82</v>
      </c>
      <c r="AV179" s="13" t="s">
        <v>82</v>
      </c>
      <c r="AW179" s="13" t="s">
        <v>33</v>
      </c>
      <c r="AX179" s="13" t="s">
        <v>80</v>
      </c>
      <c r="AY179" s="233" t="s">
        <v>132</v>
      </c>
    </row>
    <row r="180" spans="1:65" s="2" customFormat="1" ht="14.4" customHeight="1">
      <c r="A180" s="38"/>
      <c r="B180" s="39"/>
      <c r="C180" s="245" t="s">
        <v>295</v>
      </c>
      <c r="D180" s="245" t="s">
        <v>296</v>
      </c>
      <c r="E180" s="246" t="s">
        <v>297</v>
      </c>
      <c r="F180" s="247" t="s">
        <v>298</v>
      </c>
      <c r="G180" s="248" t="s">
        <v>138</v>
      </c>
      <c r="H180" s="249">
        <v>10.2</v>
      </c>
      <c r="I180" s="250"/>
      <c r="J180" s="251">
        <f>ROUND(I180*H180,2)</f>
        <v>0</v>
      </c>
      <c r="K180" s="247" t="s">
        <v>139</v>
      </c>
      <c r="L180" s="252"/>
      <c r="M180" s="253" t="s">
        <v>19</v>
      </c>
      <c r="N180" s="254" t="s">
        <v>43</v>
      </c>
      <c r="O180" s="84"/>
      <c r="P180" s="213">
        <f>O180*H180</f>
        <v>0</v>
      </c>
      <c r="Q180" s="213">
        <v>0.0025</v>
      </c>
      <c r="R180" s="213">
        <f>Q180*H180</f>
        <v>0.0255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299</v>
      </c>
      <c r="AT180" s="215" t="s">
        <v>296</v>
      </c>
      <c r="AU180" s="215" t="s">
        <v>82</v>
      </c>
      <c r="AY180" s="17" t="s">
        <v>132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80</v>
      </c>
      <c r="BK180" s="216">
        <f>ROUND(I180*H180,2)</f>
        <v>0</v>
      </c>
      <c r="BL180" s="17" t="s">
        <v>235</v>
      </c>
      <c r="BM180" s="215" t="s">
        <v>300</v>
      </c>
    </row>
    <row r="181" spans="1:51" s="13" customFormat="1" ht="12">
      <c r="A181" s="13"/>
      <c r="B181" s="222"/>
      <c r="C181" s="223"/>
      <c r="D181" s="224" t="s">
        <v>144</v>
      </c>
      <c r="E181" s="223"/>
      <c r="F181" s="226" t="s">
        <v>301</v>
      </c>
      <c r="G181" s="223"/>
      <c r="H181" s="227">
        <v>10.2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144</v>
      </c>
      <c r="AU181" s="233" t="s">
        <v>82</v>
      </c>
      <c r="AV181" s="13" t="s">
        <v>82</v>
      </c>
      <c r="AW181" s="13" t="s">
        <v>4</v>
      </c>
      <c r="AX181" s="13" t="s">
        <v>80</v>
      </c>
      <c r="AY181" s="233" t="s">
        <v>132</v>
      </c>
    </row>
    <row r="182" spans="1:65" s="2" customFormat="1" ht="22.2" customHeight="1">
      <c r="A182" s="38"/>
      <c r="B182" s="39"/>
      <c r="C182" s="204" t="s">
        <v>302</v>
      </c>
      <c r="D182" s="204" t="s">
        <v>135</v>
      </c>
      <c r="E182" s="205" t="s">
        <v>303</v>
      </c>
      <c r="F182" s="206" t="s">
        <v>304</v>
      </c>
      <c r="G182" s="207" t="s">
        <v>305</v>
      </c>
      <c r="H182" s="255"/>
      <c r="I182" s="209"/>
      <c r="J182" s="210">
        <f>ROUND(I182*H182,2)</f>
        <v>0</v>
      </c>
      <c r="K182" s="206" t="s">
        <v>139</v>
      </c>
      <c r="L182" s="44"/>
      <c r="M182" s="211" t="s">
        <v>19</v>
      </c>
      <c r="N182" s="212" t="s">
        <v>43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235</v>
      </c>
      <c r="AT182" s="215" t="s">
        <v>135</v>
      </c>
      <c r="AU182" s="215" t="s">
        <v>82</v>
      </c>
      <c r="AY182" s="17" t="s">
        <v>132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80</v>
      </c>
      <c r="BK182" s="216">
        <f>ROUND(I182*H182,2)</f>
        <v>0</v>
      </c>
      <c r="BL182" s="17" t="s">
        <v>235</v>
      </c>
      <c r="BM182" s="215" t="s">
        <v>306</v>
      </c>
    </row>
    <row r="183" spans="1:47" s="2" customFormat="1" ht="12">
      <c r="A183" s="38"/>
      <c r="B183" s="39"/>
      <c r="C183" s="40"/>
      <c r="D183" s="217" t="s">
        <v>142</v>
      </c>
      <c r="E183" s="40"/>
      <c r="F183" s="218" t="s">
        <v>307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142</v>
      </c>
      <c r="AU183" s="17" t="s">
        <v>82</v>
      </c>
    </row>
    <row r="184" spans="1:63" s="12" customFormat="1" ht="22.8" customHeight="1">
      <c r="A184" s="12"/>
      <c r="B184" s="188"/>
      <c r="C184" s="189"/>
      <c r="D184" s="190" t="s">
        <v>71</v>
      </c>
      <c r="E184" s="202" t="s">
        <v>308</v>
      </c>
      <c r="F184" s="202" t="s">
        <v>309</v>
      </c>
      <c r="G184" s="189"/>
      <c r="H184" s="189"/>
      <c r="I184" s="192"/>
      <c r="J184" s="203">
        <f>BK184</f>
        <v>0</v>
      </c>
      <c r="K184" s="189"/>
      <c r="L184" s="194"/>
      <c r="M184" s="195"/>
      <c r="N184" s="196"/>
      <c r="O184" s="196"/>
      <c r="P184" s="197">
        <f>SUM(P185:P194)</f>
        <v>0</v>
      </c>
      <c r="Q184" s="196"/>
      <c r="R184" s="197">
        <f>SUM(R185:R194)</f>
        <v>0.04814</v>
      </c>
      <c r="S184" s="196"/>
      <c r="T184" s="198">
        <f>SUM(T185:T194)</f>
        <v>0.04064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9" t="s">
        <v>82</v>
      </c>
      <c r="AT184" s="200" t="s">
        <v>71</v>
      </c>
      <c r="AU184" s="200" t="s">
        <v>80</v>
      </c>
      <c r="AY184" s="199" t="s">
        <v>132</v>
      </c>
      <c r="BK184" s="201">
        <f>SUM(BK185:BK194)</f>
        <v>0</v>
      </c>
    </row>
    <row r="185" spans="1:65" s="2" customFormat="1" ht="14.4" customHeight="1">
      <c r="A185" s="38"/>
      <c r="B185" s="39"/>
      <c r="C185" s="204" t="s">
        <v>310</v>
      </c>
      <c r="D185" s="204" t="s">
        <v>135</v>
      </c>
      <c r="E185" s="205" t="s">
        <v>311</v>
      </c>
      <c r="F185" s="206" t="s">
        <v>312</v>
      </c>
      <c r="G185" s="207" t="s">
        <v>313</v>
      </c>
      <c r="H185" s="208">
        <v>2</v>
      </c>
      <c r="I185" s="209"/>
      <c r="J185" s="210">
        <f>ROUND(I185*H185,2)</f>
        <v>0</v>
      </c>
      <c r="K185" s="206" t="s">
        <v>139</v>
      </c>
      <c r="L185" s="44"/>
      <c r="M185" s="211" t="s">
        <v>19</v>
      </c>
      <c r="N185" s="212" t="s">
        <v>43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0.01946</v>
      </c>
      <c r="T185" s="214">
        <f>S185*H185</f>
        <v>0.03892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235</v>
      </c>
      <c r="AT185" s="215" t="s">
        <v>135</v>
      </c>
      <c r="AU185" s="215" t="s">
        <v>82</v>
      </c>
      <c r="AY185" s="17" t="s">
        <v>132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80</v>
      </c>
      <c r="BK185" s="216">
        <f>ROUND(I185*H185,2)</f>
        <v>0</v>
      </c>
      <c r="BL185" s="17" t="s">
        <v>235</v>
      </c>
      <c r="BM185" s="215" t="s">
        <v>314</v>
      </c>
    </row>
    <row r="186" spans="1:47" s="2" customFormat="1" ht="12">
      <c r="A186" s="38"/>
      <c r="B186" s="39"/>
      <c r="C186" s="40"/>
      <c r="D186" s="217" t="s">
        <v>142</v>
      </c>
      <c r="E186" s="40"/>
      <c r="F186" s="218" t="s">
        <v>315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142</v>
      </c>
      <c r="AU186" s="17" t="s">
        <v>82</v>
      </c>
    </row>
    <row r="187" spans="1:65" s="2" customFormat="1" ht="22.2" customHeight="1">
      <c r="A187" s="38"/>
      <c r="B187" s="39"/>
      <c r="C187" s="204" t="s">
        <v>316</v>
      </c>
      <c r="D187" s="204" t="s">
        <v>135</v>
      </c>
      <c r="E187" s="205" t="s">
        <v>317</v>
      </c>
      <c r="F187" s="206" t="s">
        <v>318</v>
      </c>
      <c r="G187" s="207" t="s">
        <v>313</v>
      </c>
      <c r="H187" s="208">
        <v>2</v>
      </c>
      <c r="I187" s="209"/>
      <c r="J187" s="210">
        <f>ROUND(I187*H187,2)</f>
        <v>0</v>
      </c>
      <c r="K187" s="206" t="s">
        <v>139</v>
      </c>
      <c r="L187" s="44"/>
      <c r="M187" s="211" t="s">
        <v>19</v>
      </c>
      <c r="N187" s="212" t="s">
        <v>43</v>
      </c>
      <c r="O187" s="84"/>
      <c r="P187" s="213">
        <f>O187*H187</f>
        <v>0</v>
      </c>
      <c r="Q187" s="213">
        <v>0.02223</v>
      </c>
      <c r="R187" s="213">
        <f>Q187*H187</f>
        <v>0.04446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235</v>
      </c>
      <c r="AT187" s="215" t="s">
        <v>135</v>
      </c>
      <c r="AU187" s="215" t="s">
        <v>82</v>
      </c>
      <c r="AY187" s="17" t="s">
        <v>132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80</v>
      </c>
      <c r="BK187" s="216">
        <f>ROUND(I187*H187,2)</f>
        <v>0</v>
      </c>
      <c r="BL187" s="17" t="s">
        <v>235</v>
      </c>
      <c r="BM187" s="215" t="s">
        <v>319</v>
      </c>
    </row>
    <row r="188" spans="1:47" s="2" customFormat="1" ht="12">
      <c r="A188" s="38"/>
      <c r="B188" s="39"/>
      <c r="C188" s="40"/>
      <c r="D188" s="217" t="s">
        <v>142</v>
      </c>
      <c r="E188" s="40"/>
      <c r="F188" s="218" t="s">
        <v>320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142</v>
      </c>
      <c r="AU188" s="17" t="s">
        <v>82</v>
      </c>
    </row>
    <row r="189" spans="1:65" s="2" customFormat="1" ht="14.4" customHeight="1">
      <c r="A189" s="38"/>
      <c r="B189" s="39"/>
      <c r="C189" s="204" t="s">
        <v>321</v>
      </c>
      <c r="D189" s="204" t="s">
        <v>135</v>
      </c>
      <c r="E189" s="205" t="s">
        <v>322</v>
      </c>
      <c r="F189" s="206" t="s">
        <v>323</v>
      </c>
      <c r="G189" s="207" t="s">
        <v>313</v>
      </c>
      <c r="H189" s="208">
        <v>2</v>
      </c>
      <c r="I189" s="209"/>
      <c r="J189" s="210">
        <f>ROUND(I189*H189,2)</f>
        <v>0</v>
      </c>
      <c r="K189" s="206" t="s">
        <v>139</v>
      </c>
      <c r="L189" s="44"/>
      <c r="M189" s="211" t="s">
        <v>19</v>
      </c>
      <c r="N189" s="212" t="s">
        <v>43</v>
      </c>
      <c r="O189" s="84"/>
      <c r="P189" s="213">
        <f>O189*H189</f>
        <v>0</v>
      </c>
      <c r="Q189" s="213">
        <v>0</v>
      </c>
      <c r="R189" s="213">
        <f>Q189*H189</f>
        <v>0</v>
      </c>
      <c r="S189" s="213">
        <v>0.00086</v>
      </c>
      <c r="T189" s="214">
        <f>S189*H189</f>
        <v>0.00172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235</v>
      </c>
      <c r="AT189" s="215" t="s">
        <v>135</v>
      </c>
      <c r="AU189" s="215" t="s">
        <v>82</v>
      </c>
      <c r="AY189" s="17" t="s">
        <v>132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80</v>
      </c>
      <c r="BK189" s="216">
        <f>ROUND(I189*H189,2)</f>
        <v>0</v>
      </c>
      <c r="BL189" s="17" t="s">
        <v>235</v>
      </c>
      <c r="BM189" s="215" t="s">
        <v>324</v>
      </c>
    </row>
    <row r="190" spans="1:47" s="2" customFormat="1" ht="12">
      <c r="A190" s="38"/>
      <c r="B190" s="39"/>
      <c r="C190" s="40"/>
      <c r="D190" s="217" t="s">
        <v>142</v>
      </c>
      <c r="E190" s="40"/>
      <c r="F190" s="218" t="s">
        <v>325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142</v>
      </c>
      <c r="AU190" s="17" t="s">
        <v>82</v>
      </c>
    </row>
    <row r="191" spans="1:65" s="2" customFormat="1" ht="14.4" customHeight="1">
      <c r="A191" s="38"/>
      <c r="B191" s="39"/>
      <c r="C191" s="204" t="s">
        <v>326</v>
      </c>
      <c r="D191" s="204" t="s">
        <v>135</v>
      </c>
      <c r="E191" s="205" t="s">
        <v>327</v>
      </c>
      <c r="F191" s="206" t="s">
        <v>328</v>
      </c>
      <c r="G191" s="207" t="s">
        <v>313</v>
      </c>
      <c r="H191" s="208">
        <v>2</v>
      </c>
      <c r="I191" s="209"/>
      <c r="J191" s="210">
        <f>ROUND(I191*H191,2)</f>
        <v>0</v>
      </c>
      <c r="K191" s="206" t="s">
        <v>139</v>
      </c>
      <c r="L191" s="44"/>
      <c r="M191" s="211" t="s">
        <v>19</v>
      </c>
      <c r="N191" s="212" t="s">
        <v>43</v>
      </c>
      <c r="O191" s="84"/>
      <c r="P191" s="213">
        <f>O191*H191</f>
        <v>0</v>
      </c>
      <c r="Q191" s="213">
        <v>0.00184</v>
      </c>
      <c r="R191" s="213">
        <f>Q191*H191</f>
        <v>0.00368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235</v>
      </c>
      <c r="AT191" s="215" t="s">
        <v>135</v>
      </c>
      <c r="AU191" s="215" t="s">
        <v>82</v>
      </c>
      <c r="AY191" s="17" t="s">
        <v>132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80</v>
      </c>
      <c r="BK191" s="216">
        <f>ROUND(I191*H191,2)</f>
        <v>0</v>
      </c>
      <c r="BL191" s="17" t="s">
        <v>235</v>
      </c>
      <c r="BM191" s="215" t="s">
        <v>329</v>
      </c>
    </row>
    <row r="192" spans="1:47" s="2" customFormat="1" ht="12">
      <c r="A192" s="38"/>
      <c r="B192" s="39"/>
      <c r="C192" s="40"/>
      <c r="D192" s="217" t="s">
        <v>142</v>
      </c>
      <c r="E192" s="40"/>
      <c r="F192" s="218" t="s">
        <v>330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142</v>
      </c>
      <c r="AU192" s="17" t="s">
        <v>82</v>
      </c>
    </row>
    <row r="193" spans="1:65" s="2" customFormat="1" ht="22.2" customHeight="1">
      <c r="A193" s="38"/>
      <c r="B193" s="39"/>
      <c r="C193" s="204" t="s">
        <v>299</v>
      </c>
      <c r="D193" s="204" t="s">
        <v>135</v>
      </c>
      <c r="E193" s="205" t="s">
        <v>331</v>
      </c>
      <c r="F193" s="206" t="s">
        <v>332</v>
      </c>
      <c r="G193" s="207" t="s">
        <v>305</v>
      </c>
      <c r="H193" s="255"/>
      <c r="I193" s="209"/>
      <c r="J193" s="210">
        <f>ROUND(I193*H193,2)</f>
        <v>0</v>
      </c>
      <c r="K193" s="206" t="s">
        <v>139</v>
      </c>
      <c r="L193" s="44"/>
      <c r="M193" s="211" t="s">
        <v>19</v>
      </c>
      <c r="N193" s="212" t="s">
        <v>43</v>
      </c>
      <c r="O193" s="8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235</v>
      </c>
      <c r="AT193" s="215" t="s">
        <v>135</v>
      </c>
      <c r="AU193" s="215" t="s">
        <v>82</v>
      </c>
      <c r="AY193" s="17" t="s">
        <v>132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80</v>
      </c>
      <c r="BK193" s="216">
        <f>ROUND(I193*H193,2)</f>
        <v>0</v>
      </c>
      <c r="BL193" s="17" t="s">
        <v>235</v>
      </c>
      <c r="BM193" s="215" t="s">
        <v>333</v>
      </c>
    </row>
    <row r="194" spans="1:47" s="2" customFormat="1" ht="12">
      <c r="A194" s="38"/>
      <c r="B194" s="39"/>
      <c r="C194" s="40"/>
      <c r="D194" s="217" t="s">
        <v>142</v>
      </c>
      <c r="E194" s="40"/>
      <c r="F194" s="218" t="s">
        <v>334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142</v>
      </c>
      <c r="AU194" s="17" t="s">
        <v>82</v>
      </c>
    </row>
    <row r="195" spans="1:63" s="12" customFormat="1" ht="22.8" customHeight="1">
      <c r="A195" s="12"/>
      <c r="B195" s="188"/>
      <c r="C195" s="189"/>
      <c r="D195" s="190" t="s">
        <v>71</v>
      </c>
      <c r="E195" s="202" t="s">
        <v>335</v>
      </c>
      <c r="F195" s="202" t="s">
        <v>336</v>
      </c>
      <c r="G195" s="189"/>
      <c r="H195" s="189"/>
      <c r="I195" s="192"/>
      <c r="J195" s="203">
        <f>BK195</f>
        <v>0</v>
      </c>
      <c r="K195" s="189"/>
      <c r="L195" s="194"/>
      <c r="M195" s="195"/>
      <c r="N195" s="196"/>
      <c r="O195" s="196"/>
      <c r="P195" s="197">
        <f>SUM(P196:P201)</f>
        <v>0</v>
      </c>
      <c r="Q195" s="196"/>
      <c r="R195" s="197">
        <f>SUM(R196:R201)</f>
        <v>2.003499</v>
      </c>
      <c r="S195" s="196"/>
      <c r="T195" s="198">
        <f>SUM(T196:T201)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99" t="s">
        <v>82</v>
      </c>
      <c r="AT195" s="200" t="s">
        <v>71</v>
      </c>
      <c r="AU195" s="200" t="s">
        <v>80</v>
      </c>
      <c r="AY195" s="199" t="s">
        <v>132</v>
      </c>
      <c r="BK195" s="201">
        <f>SUM(BK196:BK201)</f>
        <v>0</v>
      </c>
    </row>
    <row r="196" spans="1:65" s="2" customFormat="1" ht="22.2" customHeight="1">
      <c r="A196" s="38"/>
      <c r="B196" s="39"/>
      <c r="C196" s="204" t="s">
        <v>337</v>
      </c>
      <c r="D196" s="204" t="s">
        <v>135</v>
      </c>
      <c r="E196" s="205" t="s">
        <v>338</v>
      </c>
      <c r="F196" s="206" t="s">
        <v>339</v>
      </c>
      <c r="G196" s="207" t="s">
        <v>138</v>
      </c>
      <c r="H196" s="208">
        <v>143.62</v>
      </c>
      <c r="I196" s="209"/>
      <c r="J196" s="210">
        <f>ROUND(I196*H196,2)</f>
        <v>0</v>
      </c>
      <c r="K196" s="206" t="s">
        <v>139</v>
      </c>
      <c r="L196" s="44"/>
      <c r="M196" s="211" t="s">
        <v>19</v>
      </c>
      <c r="N196" s="212" t="s">
        <v>43</v>
      </c>
      <c r="O196" s="84"/>
      <c r="P196" s="213">
        <f>O196*H196</f>
        <v>0</v>
      </c>
      <c r="Q196" s="213">
        <v>0.01385</v>
      </c>
      <c r="R196" s="213">
        <f>Q196*H196</f>
        <v>1.989137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235</v>
      </c>
      <c r="AT196" s="215" t="s">
        <v>135</v>
      </c>
      <c r="AU196" s="215" t="s">
        <v>82</v>
      </c>
      <c r="AY196" s="17" t="s">
        <v>132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80</v>
      </c>
      <c r="BK196" s="216">
        <f>ROUND(I196*H196,2)</f>
        <v>0</v>
      </c>
      <c r="BL196" s="17" t="s">
        <v>235</v>
      </c>
      <c r="BM196" s="215" t="s">
        <v>340</v>
      </c>
    </row>
    <row r="197" spans="1:47" s="2" customFormat="1" ht="12">
      <c r="A197" s="38"/>
      <c r="B197" s="39"/>
      <c r="C197" s="40"/>
      <c r="D197" s="217" t="s">
        <v>142</v>
      </c>
      <c r="E197" s="40"/>
      <c r="F197" s="218" t="s">
        <v>341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142</v>
      </c>
      <c r="AU197" s="17" t="s">
        <v>82</v>
      </c>
    </row>
    <row r="198" spans="1:65" s="2" customFormat="1" ht="22.2" customHeight="1">
      <c r="A198" s="38"/>
      <c r="B198" s="39"/>
      <c r="C198" s="204" t="s">
        <v>342</v>
      </c>
      <c r="D198" s="204" t="s">
        <v>135</v>
      </c>
      <c r="E198" s="205" t="s">
        <v>343</v>
      </c>
      <c r="F198" s="206" t="s">
        <v>344</v>
      </c>
      <c r="G198" s="207" t="s">
        <v>138</v>
      </c>
      <c r="H198" s="208">
        <v>143.62</v>
      </c>
      <c r="I198" s="209"/>
      <c r="J198" s="210">
        <f>ROUND(I198*H198,2)</f>
        <v>0</v>
      </c>
      <c r="K198" s="206" t="s">
        <v>139</v>
      </c>
      <c r="L198" s="44"/>
      <c r="M198" s="211" t="s">
        <v>19</v>
      </c>
      <c r="N198" s="212" t="s">
        <v>43</v>
      </c>
      <c r="O198" s="84"/>
      <c r="P198" s="213">
        <f>O198*H198</f>
        <v>0</v>
      </c>
      <c r="Q198" s="213">
        <v>0.0001</v>
      </c>
      <c r="R198" s="213">
        <f>Q198*H198</f>
        <v>0.014362000000000002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235</v>
      </c>
      <c r="AT198" s="215" t="s">
        <v>135</v>
      </c>
      <c r="AU198" s="215" t="s">
        <v>82</v>
      </c>
      <c r="AY198" s="17" t="s">
        <v>132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80</v>
      </c>
      <c r="BK198" s="216">
        <f>ROUND(I198*H198,2)</f>
        <v>0</v>
      </c>
      <c r="BL198" s="17" t="s">
        <v>235</v>
      </c>
      <c r="BM198" s="215" t="s">
        <v>345</v>
      </c>
    </row>
    <row r="199" spans="1:47" s="2" customFormat="1" ht="12">
      <c r="A199" s="38"/>
      <c r="B199" s="39"/>
      <c r="C199" s="40"/>
      <c r="D199" s="217" t="s">
        <v>142</v>
      </c>
      <c r="E199" s="40"/>
      <c r="F199" s="218" t="s">
        <v>346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142</v>
      </c>
      <c r="AU199" s="17" t="s">
        <v>82</v>
      </c>
    </row>
    <row r="200" spans="1:65" s="2" customFormat="1" ht="22.2" customHeight="1">
      <c r="A200" s="38"/>
      <c r="B200" s="39"/>
      <c r="C200" s="204" t="s">
        <v>347</v>
      </c>
      <c r="D200" s="204" t="s">
        <v>135</v>
      </c>
      <c r="E200" s="205" t="s">
        <v>348</v>
      </c>
      <c r="F200" s="206" t="s">
        <v>349</v>
      </c>
      <c r="G200" s="207" t="s">
        <v>305</v>
      </c>
      <c r="H200" s="255"/>
      <c r="I200" s="209"/>
      <c r="J200" s="210">
        <f>ROUND(I200*H200,2)</f>
        <v>0</v>
      </c>
      <c r="K200" s="206" t="s">
        <v>139</v>
      </c>
      <c r="L200" s="44"/>
      <c r="M200" s="211" t="s">
        <v>19</v>
      </c>
      <c r="N200" s="212" t="s">
        <v>43</v>
      </c>
      <c r="O200" s="8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235</v>
      </c>
      <c r="AT200" s="215" t="s">
        <v>135</v>
      </c>
      <c r="AU200" s="215" t="s">
        <v>82</v>
      </c>
      <c r="AY200" s="17" t="s">
        <v>132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80</v>
      </c>
      <c r="BK200" s="216">
        <f>ROUND(I200*H200,2)</f>
        <v>0</v>
      </c>
      <c r="BL200" s="17" t="s">
        <v>235</v>
      </c>
      <c r="BM200" s="215" t="s">
        <v>350</v>
      </c>
    </row>
    <row r="201" spans="1:47" s="2" customFormat="1" ht="12">
      <c r="A201" s="38"/>
      <c r="B201" s="39"/>
      <c r="C201" s="40"/>
      <c r="D201" s="217" t="s">
        <v>142</v>
      </c>
      <c r="E201" s="40"/>
      <c r="F201" s="218" t="s">
        <v>351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142</v>
      </c>
      <c r="AU201" s="17" t="s">
        <v>82</v>
      </c>
    </row>
    <row r="202" spans="1:63" s="12" customFormat="1" ht="22.8" customHeight="1">
      <c r="A202" s="12"/>
      <c r="B202" s="188"/>
      <c r="C202" s="189"/>
      <c r="D202" s="190" t="s">
        <v>71</v>
      </c>
      <c r="E202" s="202" t="s">
        <v>352</v>
      </c>
      <c r="F202" s="202" t="s">
        <v>353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SUM(P203:P208)</f>
        <v>0</v>
      </c>
      <c r="Q202" s="196"/>
      <c r="R202" s="197">
        <f>SUM(R203:R208)</f>
        <v>0.0036</v>
      </c>
      <c r="S202" s="196"/>
      <c r="T202" s="198">
        <f>SUM(T203:T208)</f>
        <v>0.096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9" t="s">
        <v>82</v>
      </c>
      <c r="AT202" s="200" t="s">
        <v>71</v>
      </c>
      <c r="AU202" s="200" t="s">
        <v>80</v>
      </c>
      <c r="AY202" s="199" t="s">
        <v>132</v>
      </c>
      <c r="BK202" s="201">
        <f>SUM(BK203:BK208)</f>
        <v>0</v>
      </c>
    </row>
    <row r="203" spans="1:65" s="2" customFormat="1" ht="14.4" customHeight="1">
      <c r="A203" s="38"/>
      <c r="B203" s="39"/>
      <c r="C203" s="204" t="s">
        <v>354</v>
      </c>
      <c r="D203" s="204" t="s">
        <v>135</v>
      </c>
      <c r="E203" s="205" t="s">
        <v>355</v>
      </c>
      <c r="F203" s="206" t="s">
        <v>356</v>
      </c>
      <c r="G203" s="207" t="s">
        <v>357</v>
      </c>
      <c r="H203" s="208">
        <v>3</v>
      </c>
      <c r="I203" s="209"/>
      <c r="J203" s="210">
        <f>ROUND(I203*H203,2)</f>
        <v>0</v>
      </c>
      <c r="K203" s="206" t="s">
        <v>19</v>
      </c>
      <c r="L203" s="44"/>
      <c r="M203" s="211" t="s">
        <v>19</v>
      </c>
      <c r="N203" s="212" t="s">
        <v>43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235</v>
      </c>
      <c r="AT203" s="215" t="s">
        <v>135</v>
      </c>
      <c r="AU203" s="215" t="s">
        <v>82</v>
      </c>
      <c r="AY203" s="17" t="s">
        <v>132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80</v>
      </c>
      <c r="BK203" s="216">
        <f>ROUND(I203*H203,2)</f>
        <v>0</v>
      </c>
      <c r="BL203" s="17" t="s">
        <v>235</v>
      </c>
      <c r="BM203" s="215" t="s">
        <v>358</v>
      </c>
    </row>
    <row r="204" spans="1:65" s="2" customFormat="1" ht="14.4" customHeight="1">
      <c r="A204" s="38"/>
      <c r="B204" s="39"/>
      <c r="C204" s="245" t="s">
        <v>359</v>
      </c>
      <c r="D204" s="245" t="s">
        <v>296</v>
      </c>
      <c r="E204" s="246" t="s">
        <v>360</v>
      </c>
      <c r="F204" s="247" t="s">
        <v>361</v>
      </c>
      <c r="G204" s="248" t="s">
        <v>357</v>
      </c>
      <c r="H204" s="249">
        <v>3</v>
      </c>
      <c r="I204" s="250"/>
      <c r="J204" s="251">
        <f>ROUND(I204*H204,2)</f>
        <v>0</v>
      </c>
      <c r="K204" s="247" t="s">
        <v>19</v>
      </c>
      <c r="L204" s="252"/>
      <c r="M204" s="253" t="s">
        <v>19</v>
      </c>
      <c r="N204" s="254" t="s">
        <v>43</v>
      </c>
      <c r="O204" s="84"/>
      <c r="P204" s="213">
        <f>O204*H204</f>
        <v>0</v>
      </c>
      <c r="Q204" s="213">
        <v>0.0012</v>
      </c>
      <c r="R204" s="213">
        <f>Q204*H204</f>
        <v>0.0036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299</v>
      </c>
      <c r="AT204" s="215" t="s">
        <v>296</v>
      </c>
      <c r="AU204" s="215" t="s">
        <v>82</v>
      </c>
      <c r="AY204" s="17" t="s">
        <v>132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80</v>
      </c>
      <c r="BK204" s="216">
        <f>ROUND(I204*H204,2)</f>
        <v>0</v>
      </c>
      <c r="BL204" s="17" t="s">
        <v>235</v>
      </c>
      <c r="BM204" s="215" t="s">
        <v>362</v>
      </c>
    </row>
    <row r="205" spans="1:65" s="2" customFormat="1" ht="14.4" customHeight="1">
      <c r="A205" s="38"/>
      <c r="B205" s="39"/>
      <c r="C205" s="204" t="s">
        <v>363</v>
      </c>
      <c r="D205" s="204" t="s">
        <v>135</v>
      </c>
      <c r="E205" s="205" t="s">
        <v>364</v>
      </c>
      <c r="F205" s="206" t="s">
        <v>365</v>
      </c>
      <c r="G205" s="207" t="s">
        <v>357</v>
      </c>
      <c r="H205" s="208">
        <v>4</v>
      </c>
      <c r="I205" s="209"/>
      <c r="J205" s="210">
        <f>ROUND(I205*H205,2)</f>
        <v>0</v>
      </c>
      <c r="K205" s="206" t="s">
        <v>139</v>
      </c>
      <c r="L205" s="44"/>
      <c r="M205" s="211" t="s">
        <v>19</v>
      </c>
      <c r="N205" s="212" t="s">
        <v>43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0.024</v>
      </c>
      <c r="T205" s="214">
        <f>S205*H205</f>
        <v>0.096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235</v>
      </c>
      <c r="AT205" s="215" t="s">
        <v>135</v>
      </c>
      <c r="AU205" s="215" t="s">
        <v>82</v>
      </c>
      <c r="AY205" s="17" t="s">
        <v>132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80</v>
      </c>
      <c r="BK205" s="216">
        <f>ROUND(I205*H205,2)</f>
        <v>0</v>
      </c>
      <c r="BL205" s="17" t="s">
        <v>235</v>
      </c>
      <c r="BM205" s="215" t="s">
        <v>366</v>
      </c>
    </row>
    <row r="206" spans="1:47" s="2" customFormat="1" ht="12">
      <c r="A206" s="38"/>
      <c r="B206" s="39"/>
      <c r="C206" s="40"/>
      <c r="D206" s="217" t="s">
        <v>142</v>
      </c>
      <c r="E206" s="40"/>
      <c r="F206" s="218" t="s">
        <v>367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142</v>
      </c>
      <c r="AU206" s="17" t="s">
        <v>82</v>
      </c>
    </row>
    <row r="207" spans="1:65" s="2" customFormat="1" ht="22.2" customHeight="1">
      <c r="A207" s="38"/>
      <c r="B207" s="39"/>
      <c r="C207" s="204" t="s">
        <v>368</v>
      </c>
      <c r="D207" s="204" t="s">
        <v>135</v>
      </c>
      <c r="E207" s="205" t="s">
        <v>369</v>
      </c>
      <c r="F207" s="206" t="s">
        <v>370</v>
      </c>
      <c r="G207" s="207" t="s">
        <v>305</v>
      </c>
      <c r="H207" s="255"/>
      <c r="I207" s="209"/>
      <c r="J207" s="210">
        <f>ROUND(I207*H207,2)</f>
        <v>0</v>
      </c>
      <c r="K207" s="206" t="s">
        <v>139</v>
      </c>
      <c r="L207" s="44"/>
      <c r="M207" s="211" t="s">
        <v>19</v>
      </c>
      <c r="N207" s="212" t="s">
        <v>43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235</v>
      </c>
      <c r="AT207" s="215" t="s">
        <v>135</v>
      </c>
      <c r="AU207" s="215" t="s">
        <v>82</v>
      </c>
      <c r="AY207" s="17" t="s">
        <v>132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80</v>
      </c>
      <c r="BK207" s="216">
        <f>ROUND(I207*H207,2)</f>
        <v>0</v>
      </c>
      <c r="BL207" s="17" t="s">
        <v>235</v>
      </c>
      <c r="BM207" s="215" t="s">
        <v>371</v>
      </c>
    </row>
    <row r="208" spans="1:47" s="2" customFormat="1" ht="12">
      <c r="A208" s="38"/>
      <c r="B208" s="39"/>
      <c r="C208" s="40"/>
      <c r="D208" s="217" t="s">
        <v>142</v>
      </c>
      <c r="E208" s="40"/>
      <c r="F208" s="218" t="s">
        <v>372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142</v>
      </c>
      <c r="AU208" s="17" t="s">
        <v>82</v>
      </c>
    </row>
    <row r="209" spans="1:63" s="12" customFormat="1" ht="22.8" customHeight="1">
      <c r="A209" s="12"/>
      <c r="B209" s="188"/>
      <c r="C209" s="189"/>
      <c r="D209" s="190" t="s">
        <v>71</v>
      </c>
      <c r="E209" s="202" t="s">
        <v>373</v>
      </c>
      <c r="F209" s="202" t="s">
        <v>374</v>
      </c>
      <c r="G209" s="189"/>
      <c r="H209" s="189"/>
      <c r="I209" s="192"/>
      <c r="J209" s="203">
        <f>BK209</f>
        <v>0</v>
      </c>
      <c r="K209" s="189"/>
      <c r="L209" s="194"/>
      <c r="M209" s="195"/>
      <c r="N209" s="196"/>
      <c r="O209" s="196"/>
      <c r="P209" s="197">
        <f>SUM(P210:P251)</f>
        <v>0</v>
      </c>
      <c r="Q209" s="196"/>
      <c r="R209" s="197">
        <f>SUM(R210:R251)</f>
        <v>1.08236204</v>
      </c>
      <c r="S209" s="196"/>
      <c r="T209" s="198">
        <f>SUM(T210:T251)</f>
        <v>0.38185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9" t="s">
        <v>82</v>
      </c>
      <c r="AT209" s="200" t="s">
        <v>71</v>
      </c>
      <c r="AU209" s="200" t="s">
        <v>80</v>
      </c>
      <c r="AY209" s="199" t="s">
        <v>132</v>
      </c>
      <c r="BK209" s="201">
        <f>SUM(BK210:BK251)</f>
        <v>0</v>
      </c>
    </row>
    <row r="210" spans="1:65" s="2" customFormat="1" ht="14.4" customHeight="1">
      <c r="A210" s="38"/>
      <c r="B210" s="39"/>
      <c r="C210" s="204" t="s">
        <v>375</v>
      </c>
      <c r="D210" s="204" t="s">
        <v>135</v>
      </c>
      <c r="E210" s="205" t="s">
        <v>376</v>
      </c>
      <c r="F210" s="206" t="s">
        <v>377</v>
      </c>
      <c r="G210" s="207" t="s">
        <v>138</v>
      </c>
      <c r="H210" s="208">
        <v>143.62</v>
      </c>
      <c r="I210" s="209"/>
      <c r="J210" s="210">
        <f>ROUND(I210*H210,2)</f>
        <v>0</v>
      </c>
      <c r="K210" s="206" t="s">
        <v>139</v>
      </c>
      <c r="L210" s="44"/>
      <c r="M210" s="211" t="s">
        <v>19</v>
      </c>
      <c r="N210" s="212" t="s">
        <v>43</v>
      </c>
      <c r="O210" s="84"/>
      <c r="P210" s="213">
        <f>O210*H210</f>
        <v>0</v>
      </c>
      <c r="Q210" s="213">
        <v>0.0002</v>
      </c>
      <c r="R210" s="213">
        <f>Q210*H210</f>
        <v>0.028724000000000003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235</v>
      </c>
      <c r="AT210" s="215" t="s">
        <v>135</v>
      </c>
      <c r="AU210" s="215" t="s">
        <v>82</v>
      </c>
      <c r="AY210" s="17" t="s">
        <v>132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80</v>
      </c>
      <c r="BK210" s="216">
        <f>ROUND(I210*H210,2)</f>
        <v>0</v>
      </c>
      <c r="BL210" s="17" t="s">
        <v>235</v>
      </c>
      <c r="BM210" s="215" t="s">
        <v>378</v>
      </c>
    </row>
    <row r="211" spans="1:47" s="2" customFormat="1" ht="12">
      <c r="A211" s="38"/>
      <c r="B211" s="39"/>
      <c r="C211" s="40"/>
      <c r="D211" s="217" t="s">
        <v>142</v>
      </c>
      <c r="E211" s="40"/>
      <c r="F211" s="218" t="s">
        <v>379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142</v>
      </c>
      <c r="AU211" s="17" t="s">
        <v>82</v>
      </c>
    </row>
    <row r="212" spans="1:51" s="13" customFormat="1" ht="12">
      <c r="A212" s="13"/>
      <c r="B212" s="222"/>
      <c r="C212" s="223"/>
      <c r="D212" s="224" t="s">
        <v>144</v>
      </c>
      <c r="E212" s="225" t="s">
        <v>19</v>
      </c>
      <c r="F212" s="226" t="s">
        <v>380</v>
      </c>
      <c r="G212" s="223"/>
      <c r="H212" s="227">
        <v>143.62</v>
      </c>
      <c r="I212" s="228"/>
      <c r="J212" s="223"/>
      <c r="K212" s="223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144</v>
      </c>
      <c r="AU212" s="233" t="s">
        <v>82</v>
      </c>
      <c r="AV212" s="13" t="s">
        <v>82</v>
      </c>
      <c r="AW212" s="13" t="s">
        <v>33</v>
      </c>
      <c r="AX212" s="13" t="s">
        <v>80</v>
      </c>
      <c r="AY212" s="233" t="s">
        <v>132</v>
      </c>
    </row>
    <row r="213" spans="1:65" s="2" customFormat="1" ht="14.4" customHeight="1">
      <c r="A213" s="38"/>
      <c r="B213" s="39"/>
      <c r="C213" s="204" t="s">
        <v>381</v>
      </c>
      <c r="D213" s="204" t="s">
        <v>135</v>
      </c>
      <c r="E213" s="205" t="s">
        <v>382</v>
      </c>
      <c r="F213" s="206" t="s">
        <v>383</v>
      </c>
      <c r="G213" s="207" t="s">
        <v>138</v>
      </c>
      <c r="H213" s="208">
        <v>0.762</v>
      </c>
      <c r="I213" s="209"/>
      <c r="J213" s="210">
        <f>ROUND(I213*H213,2)</f>
        <v>0</v>
      </c>
      <c r="K213" s="206" t="s">
        <v>19</v>
      </c>
      <c r="L213" s="44"/>
      <c r="M213" s="211" t="s">
        <v>19</v>
      </c>
      <c r="N213" s="212" t="s">
        <v>43</v>
      </c>
      <c r="O213" s="84"/>
      <c r="P213" s="213">
        <f>O213*H213</f>
        <v>0</v>
      </c>
      <c r="Q213" s="213">
        <v>0.0002</v>
      </c>
      <c r="R213" s="213">
        <f>Q213*H213</f>
        <v>0.00015240000000000002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235</v>
      </c>
      <c r="AT213" s="215" t="s">
        <v>135</v>
      </c>
      <c r="AU213" s="215" t="s">
        <v>82</v>
      </c>
      <c r="AY213" s="17" t="s">
        <v>132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80</v>
      </c>
      <c r="BK213" s="216">
        <f>ROUND(I213*H213,2)</f>
        <v>0</v>
      </c>
      <c r="BL213" s="17" t="s">
        <v>235</v>
      </c>
      <c r="BM213" s="215" t="s">
        <v>384</v>
      </c>
    </row>
    <row r="214" spans="1:51" s="13" customFormat="1" ht="12">
      <c r="A214" s="13"/>
      <c r="B214" s="222"/>
      <c r="C214" s="223"/>
      <c r="D214" s="224" t="s">
        <v>144</v>
      </c>
      <c r="E214" s="225" t="s">
        <v>19</v>
      </c>
      <c r="F214" s="226" t="s">
        <v>385</v>
      </c>
      <c r="G214" s="223"/>
      <c r="H214" s="227">
        <v>0.762</v>
      </c>
      <c r="I214" s="228"/>
      <c r="J214" s="223"/>
      <c r="K214" s="223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144</v>
      </c>
      <c r="AU214" s="233" t="s">
        <v>82</v>
      </c>
      <c r="AV214" s="13" t="s">
        <v>82</v>
      </c>
      <c r="AW214" s="13" t="s">
        <v>33</v>
      </c>
      <c r="AX214" s="13" t="s">
        <v>80</v>
      </c>
      <c r="AY214" s="233" t="s">
        <v>132</v>
      </c>
    </row>
    <row r="215" spans="1:65" s="2" customFormat="1" ht="14.4" customHeight="1">
      <c r="A215" s="38"/>
      <c r="B215" s="39"/>
      <c r="C215" s="204" t="s">
        <v>386</v>
      </c>
      <c r="D215" s="204" t="s">
        <v>135</v>
      </c>
      <c r="E215" s="205" t="s">
        <v>387</v>
      </c>
      <c r="F215" s="206" t="s">
        <v>388</v>
      </c>
      <c r="G215" s="207" t="s">
        <v>138</v>
      </c>
      <c r="H215" s="208">
        <v>143.62</v>
      </c>
      <c r="I215" s="209"/>
      <c r="J215" s="210">
        <f>ROUND(I215*H215,2)</f>
        <v>0</v>
      </c>
      <c r="K215" s="206" t="s">
        <v>139</v>
      </c>
      <c r="L215" s="44"/>
      <c r="M215" s="211" t="s">
        <v>19</v>
      </c>
      <c r="N215" s="212" t="s">
        <v>43</v>
      </c>
      <c r="O215" s="84"/>
      <c r="P215" s="213">
        <f>O215*H215</f>
        <v>0</v>
      </c>
      <c r="Q215" s="213">
        <v>0.0045</v>
      </c>
      <c r="R215" s="213">
        <f>Q215*H215</f>
        <v>0.6462899999999999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235</v>
      </c>
      <c r="AT215" s="215" t="s">
        <v>135</v>
      </c>
      <c r="AU215" s="215" t="s">
        <v>82</v>
      </c>
      <c r="AY215" s="17" t="s">
        <v>132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80</v>
      </c>
      <c r="BK215" s="216">
        <f>ROUND(I215*H215,2)</f>
        <v>0</v>
      </c>
      <c r="BL215" s="17" t="s">
        <v>235</v>
      </c>
      <c r="BM215" s="215" t="s">
        <v>389</v>
      </c>
    </row>
    <row r="216" spans="1:47" s="2" customFormat="1" ht="12">
      <c r="A216" s="38"/>
      <c r="B216" s="39"/>
      <c r="C216" s="40"/>
      <c r="D216" s="217" t="s">
        <v>142</v>
      </c>
      <c r="E216" s="40"/>
      <c r="F216" s="218" t="s">
        <v>390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142</v>
      </c>
      <c r="AU216" s="17" t="s">
        <v>82</v>
      </c>
    </row>
    <row r="217" spans="1:65" s="2" customFormat="1" ht="14.4" customHeight="1">
      <c r="A217" s="38"/>
      <c r="B217" s="39"/>
      <c r="C217" s="204" t="s">
        <v>391</v>
      </c>
      <c r="D217" s="204" t="s">
        <v>135</v>
      </c>
      <c r="E217" s="205" t="s">
        <v>392</v>
      </c>
      <c r="F217" s="206" t="s">
        <v>393</v>
      </c>
      <c r="G217" s="207" t="s">
        <v>138</v>
      </c>
      <c r="H217" s="208">
        <v>143.62</v>
      </c>
      <c r="I217" s="209"/>
      <c r="J217" s="210">
        <f>ROUND(I217*H217,2)</f>
        <v>0</v>
      </c>
      <c r="K217" s="206" t="s">
        <v>139</v>
      </c>
      <c r="L217" s="44"/>
      <c r="M217" s="211" t="s">
        <v>19</v>
      </c>
      <c r="N217" s="212" t="s">
        <v>43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0.0025</v>
      </c>
      <c r="T217" s="214">
        <f>S217*H217</f>
        <v>0.35905000000000004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235</v>
      </c>
      <c r="AT217" s="215" t="s">
        <v>135</v>
      </c>
      <c r="AU217" s="215" t="s">
        <v>82</v>
      </c>
      <c r="AY217" s="17" t="s">
        <v>132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80</v>
      </c>
      <c r="BK217" s="216">
        <f>ROUND(I217*H217,2)</f>
        <v>0</v>
      </c>
      <c r="BL217" s="17" t="s">
        <v>235</v>
      </c>
      <c r="BM217" s="215" t="s">
        <v>394</v>
      </c>
    </row>
    <row r="218" spans="1:47" s="2" customFormat="1" ht="12">
      <c r="A218" s="38"/>
      <c r="B218" s="39"/>
      <c r="C218" s="40"/>
      <c r="D218" s="217" t="s">
        <v>142</v>
      </c>
      <c r="E218" s="40"/>
      <c r="F218" s="218" t="s">
        <v>395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142</v>
      </c>
      <c r="AU218" s="17" t="s">
        <v>82</v>
      </c>
    </row>
    <row r="219" spans="1:51" s="13" customFormat="1" ht="12">
      <c r="A219" s="13"/>
      <c r="B219" s="222"/>
      <c r="C219" s="223"/>
      <c r="D219" s="224" t="s">
        <v>144</v>
      </c>
      <c r="E219" s="225" t="s">
        <v>19</v>
      </c>
      <c r="F219" s="226" t="s">
        <v>396</v>
      </c>
      <c r="G219" s="223"/>
      <c r="H219" s="227">
        <v>143.62</v>
      </c>
      <c r="I219" s="228"/>
      <c r="J219" s="223"/>
      <c r="K219" s="223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144</v>
      </c>
      <c r="AU219" s="233" t="s">
        <v>82</v>
      </c>
      <c r="AV219" s="13" t="s">
        <v>82</v>
      </c>
      <c r="AW219" s="13" t="s">
        <v>33</v>
      </c>
      <c r="AX219" s="13" t="s">
        <v>80</v>
      </c>
      <c r="AY219" s="233" t="s">
        <v>132</v>
      </c>
    </row>
    <row r="220" spans="1:65" s="2" customFormat="1" ht="14.4" customHeight="1">
      <c r="A220" s="38"/>
      <c r="B220" s="39"/>
      <c r="C220" s="204" t="s">
        <v>397</v>
      </c>
      <c r="D220" s="204" t="s">
        <v>135</v>
      </c>
      <c r="E220" s="205" t="s">
        <v>398</v>
      </c>
      <c r="F220" s="206" t="s">
        <v>399</v>
      </c>
      <c r="G220" s="207" t="s">
        <v>138</v>
      </c>
      <c r="H220" s="208">
        <v>57.57</v>
      </c>
      <c r="I220" s="209"/>
      <c r="J220" s="210">
        <f>ROUND(I220*H220,2)</f>
        <v>0</v>
      </c>
      <c r="K220" s="206" t="s">
        <v>139</v>
      </c>
      <c r="L220" s="44"/>
      <c r="M220" s="211" t="s">
        <v>19</v>
      </c>
      <c r="N220" s="212" t="s">
        <v>43</v>
      </c>
      <c r="O220" s="84"/>
      <c r="P220" s="213">
        <f>O220*H220</f>
        <v>0</v>
      </c>
      <c r="Q220" s="213">
        <v>0.0005</v>
      </c>
      <c r="R220" s="213">
        <f>Q220*H220</f>
        <v>0.028785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235</v>
      </c>
      <c r="AT220" s="215" t="s">
        <v>135</v>
      </c>
      <c r="AU220" s="215" t="s">
        <v>82</v>
      </c>
      <c r="AY220" s="17" t="s">
        <v>132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80</v>
      </c>
      <c r="BK220" s="216">
        <f>ROUND(I220*H220,2)</f>
        <v>0</v>
      </c>
      <c r="BL220" s="17" t="s">
        <v>235</v>
      </c>
      <c r="BM220" s="215" t="s">
        <v>400</v>
      </c>
    </row>
    <row r="221" spans="1:47" s="2" customFormat="1" ht="12">
      <c r="A221" s="38"/>
      <c r="B221" s="39"/>
      <c r="C221" s="40"/>
      <c r="D221" s="217" t="s">
        <v>142</v>
      </c>
      <c r="E221" s="40"/>
      <c r="F221" s="218" t="s">
        <v>401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142</v>
      </c>
      <c r="AU221" s="17" t="s">
        <v>82</v>
      </c>
    </row>
    <row r="222" spans="1:51" s="13" customFormat="1" ht="12">
      <c r="A222" s="13"/>
      <c r="B222" s="222"/>
      <c r="C222" s="223"/>
      <c r="D222" s="224" t="s">
        <v>144</v>
      </c>
      <c r="E222" s="225" t="s">
        <v>19</v>
      </c>
      <c r="F222" s="226" t="s">
        <v>402</v>
      </c>
      <c r="G222" s="223"/>
      <c r="H222" s="227">
        <v>57.57</v>
      </c>
      <c r="I222" s="228"/>
      <c r="J222" s="223"/>
      <c r="K222" s="223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144</v>
      </c>
      <c r="AU222" s="233" t="s">
        <v>82</v>
      </c>
      <c r="AV222" s="13" t="s">
        <v>82</v>
      </c>
      <c r="AW222" s="13" t="s">
        <v>33</v>
      </c>
      <c r="AX222" s="13" t="s">
        <v>80</v>
      </c>
      <c r="AY222" s="233" t="s">
        <v>132</v>
      </c>
    </row>
    <row r="223" spans="1:65" s="2" customFormat="1" ht="19.8" customHeight="1">
      <c r="A223" s="38"/>
      <c r="B223" s="39"/>
      <c r="C223" s="245" t="s">
        <v>403</v>
      </c>
      <c r="D223" s="245" t="s">
        <v>296</v>
      </c>
      <c r="E223" s="246" t="s">
        <v>404</v>
      </c>
      <c r="F223" s="247" t="s">
        <v>405</v>
      </c>
      <c r="G223" s="248" t="s">
        <v>138</v>
      </c>
      <c r="H223" s="249">
        <v>60.449</v>
      </c>
      <c r="I223" s="250"/>
      <c r="J223" s="251">
        <f>ROUND(I223*H223,2)</f>
        <v>0</v>
      </c>
      <c r="K223" s="247" t="s">
        <v>139</v>
      </c>
      <c r="L223" s="252"/>
      <c r="M223" s="253" t="s">
        <v>19</v>
      </c>
      <c r="N223" s="254" t="s">
        <v>43</v>
      </c>
      <c r="O223" s="84"/>
      <c r="P223" s="213">
        <f>O223*H223</f>
        <v>0</v>
      </c>
      <c r="Q223" s="213">
        <v>0.00115</v>
      </c>
      <c r="R223" s="213">
        <f>Q223*H223</f>
        <v>0.06951634999999999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299</v>
      </c>
      <c r="AT223" s="215" t="s">
        <v>296</v>
      </c>
      <c r="AU223" s="215" t="s">
        <v>82</v>
      </c>
      <c r="AY223" s="17" t="s">
        <v>132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80</v>
      </c>
      <c r="BK223" s="216">
        <f>ROUND(I223*H223,2)</f>
        <v>0</v>
      </c>
      <c r="BL223" s="17" t="s">
        <v>235</v>
      </c>
      <c r="BM223" s="215" t="s">
        <v>406</v>
      </c>
    </row>
    <row r="224" spans="1:51" s="13" customFormat="1" ht="12">
      <c r="A224" s="13"/>
      <c r="B224" s="222"/>
      <c r="C224" s="223"/>
      <c r="D224" s="224" t="s">
        <v>144</v>
      </c>
      <c r="E224" s="223"/>
      <c r="F224" s="226" t="s">
        <v>407</v>
      </c>
      <c r="G224" s="223"/>
      <c r="H224" s="227">
        <v>60.449</v>
      </c>
      <c r="I224" s="228"/>
      <c r="J224" s="223"/>
      <c r="K224" s="223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144</v>
      </c>
      <c r="AU224" s="233" t="s">
        <v>82</v>
      </c>
      <c r="AV224" s="13" t="s">
        <v>82</v>
      </c>
      <c r="AW224" s="13" t="s">
        <v>4</v>
      </c>
      <c r="AX224" s="13" t="s">
        <v>80</v>
      </c>
      <c r="AY224" s="233" t="s">
        <v>132</v>
      </c>
    </row>
    <row r="225" spans="1:65" s="2" customFormat="1" ht="14.4" customHeight="1">
      <c r="A225" s="38"/>
      <c r="B225" s="39"/>
      <c r="C225" s="204" t="s">
        <v>408</v>
      </c>
      <c r="D225" s="204" t="s">
        <v>135</v>
      </c>
      <c r="E225" s="205" t="s">
        <v>409</v>
      </c>
      <c r="F225" s="206" t="s">
        <v>410</v>
      </c>
      <c r="G225" s="207" t="s">
        <v>138</v>
      </c>
      <c r="H225" s="208">
        <v>86.05</v>
      </c>
      <c r="I225" s="209"/>
      <c r="J225" s="210">
        <f>ROUND(I225*H225,2)</f>
        <v>0</v>
      </c>
      <c r="K225" s="206" t="s">
        <v>139</v>
      </c>
      <c r="L225" s="44"/>
      <c r="M225" s="211" t="s">
        <v>19</v>
      </c>
      <c r="N225" s="212" t="s">
        <v>43</v>
      </c>
      <c r="O225" s="84"/>
      <c r="P225" s="213">
        <f>O225*H225</f>
        <v>0</v>
      </c>
      <c r="Q225" s="213">
        <v>0.0003</v>
      </c>
      <c r="R225" s="213">
        <f>Q225*H225</f>
        <v>0.025814999999999998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235</v>
      </c>
      <c r="AT225" s="215" t="s">
        <v>135</v>
      </c>
      <c r="AU225" s="215" t="s">
        <v>82</v>
      </c>
      <c r="AY225" s="17" t="s">
        <v>132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80</v>
      </c>
      <c r="BK225" s="216">
        <f>ROUND(I225*H225,2)</f>
        <v>0</v>
      </c>
      <c r="BL225" s="17" t="s">
        <v>235</v>
      </c>
      <c r="BM225" s="215" t="s">
        <v>411</v>
      </c>
    </row>
    <row r="226" spans="1:47" s="2" customFormat="1" ht="12">
      <c r="A226" s="38"/>
      <c r="B226" s="39"/>
      <c r="C226" s="40"/>
      <c r="D226" s="217" t="s">
        <v>142</v>
      </c>
      <c r="E226" s="40"/>
      <c r="F226" s="218" t="s">
        <v>412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142</v>
      </c>
      <c r="AU226" s="17" t="s">
        <v>82</v>
      </c>
    </row>
    <row r="227" spans="1:51" s="13" customFormat="1" ht="12">
      <c r="A227" s="13"/>
      <c r="B227" s="222"/>
      <c r="C227" s="223"/>
      <c r="D227" s="224" t="s">
        <v>144</v>
      </c>
      <c r="E227" s="225" t="s">
        <v>19</v>
      </c>
      <c r="F227" s="226" t="s">
        <v>413</v>
      </c>
      <c r="G227" s="223"/>
      <c r="H227" s="227">
        <v>86.05</v>
      </c>
      <c r="I227" s="228"/>
      <c r="J227" s="223"/>
      <c r="K227" s="223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144</v>
      </c>
      <c r="AU227" s="233" t="s">
        <v>82</v>
      </c>
      <c r="AV227" s="13" t="s">
        <v>82</v>
      </c>
      <c r="AW227" s="13" t="s">
        <v>33</v>
      </c>
      <c r="AX227" s="13" t="s">
        <v>80</v>
      </c>
      <c r="AY227" s="233" t="s">
        <v>132</v>
      </c>
    </row>
    <row r="228" spans="1:65" s="2" customFormat="1" ht="14.4" customHeight="1">
      <c r="A228" s="38"/>
      <c r="B228" s="39"/>
      <c r="C228" s="245" t="s">
        <v>414</v>
      </c>
      <c r="D228" s="245" t="s">
        <v>296</v>
      </c>
      <c r="E228" s="246" t="s">
        <v>415</v>
      </c>
      <c r="F228" s="247" t="s">
        <v>416</v>
      </c>
      <c r="G228" s="248" t="s">
        <v>138</v>
      </c>
      <c r="H228" s="249">
        <v>90.353</v>
      </c>
      <c r="I228" s="250"/>
      <c r="J228" s="251">
        <f>ROUND(I228*H228,2)</f>
        <v>0</v>
      </c>
      <c r="K228" s="247" t="s">
        <v>139</v>
      </c>
      <c r="L228" s="252"/>
      <c r="M228" s="253" t="s">
        <v>19</v>
      </c>
      <c r="N228" s="254" t="s">
        <v>43</v>
      </c>
      <c r="O228" s="84"/>
      <c r="P228" s="213">
        <f>O228*H228</f>
        <v>0</v>
      </c>
      <c r="Q228" s="213">
        <v>0.00283</v>
      </c>
      <c r="R228" s="213">
        <f>Q228*H228</f>
        <v>0.25569899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299</v>
      </c>
      <c r="AT228" s="215" t="s">
        <v>296</v>
      </c>
      <c r="AU228" s="215" t="s">
        <v>82</v>
      </c>
      <c r="AY228" s="17" t="s">
        <v>132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80</v>
      </c>
      <c r="BK228" s="216">
        <f>ROUND(I228*H228,2)</f>
        <v>0</v>
      </c>
      <c r="BL228" s="17" t="s">
        <v>235</v>
      </c>
      <c r="BM228" s="215" t="s">
        <v>417</v>
      </c>
    </row>
    <row r="229" spans="1:51" s="13" customFormat="1" ht="12">
      <c r="A229" s="13"/>
      <c r="B229" s="222"/>
      <c r="C229" s="223"/>
      <c r="D229" s="224" t="s">
        <v>144</v>
      </c>
      <c r="E229" s="225" t="s">
        <v>19</v>
      </c>
      <c r="F229" s="226" t="s">
        <v>418</v>
      </c>
      <c r="G229" s="223"/>
      <c r="H229" s="227">
        <v>86.05</v>
      </c>
      <c r="I229" s="228"/>
      <c r="J229" s="223"/>
      <c r="K229" s="223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144</v>
      </c>
      <c r="AU229" s="233" t="s">
        <v>82</v>
      </c>
      <c r="AV229" s="13" t="s">
        <v>82</v>
      </c>
      <c r="AW229" s="13" t="s">
        <v>33</v>
      </c>
      <c r="AX229" s="13" t="s">
        <v>80</v>
      </c>
      <c r="AY229" s="233" t="s">
        <v>132</v>
      </c>
    </row>
    <row r="230" spans="1:51" s="13" customFormat="1" ht="12">
      <c r="A230" s="13"/>
      <c r="B230" s="222"/>
      <c r="C230" s="223"/>
      <c r="D230" s="224" t="s">
        <v>144</v>
      </c>
      <c r="E230" s="223"/>
      <c r="F230" s="226" t="s">
        <v>419</v>
      </c>
      <c r="G230" s="223"/>
      <c r="H230" s="227">
        <v>90.353</v>
      </c>
      <c r="I230" s="228"/>
      <c r="J230" s="223"/>
      <c r="K230" s="223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144</v>
      </c>
      <c r="AU230" s="233" t="s">
        <v>82</v>
      </c>
      <c r="AV230" s="13" t="s">
        <v>82</v>
      </c>
      <c r="AW230" s="13" t="s">
        <v>4</v>
      </c>
      <c r="AX230" s="13" t="s">
        <v>80</v>
      </c>
      <c r="AY230" s="233" t="s">
        <v>132</v>
      </c>
    </row>
    <row r="231" spans="1:65" s="2" customFormat="1" ht="14.4" customHeight="1">
      <c r="A231" s="38"/>
      <c r="B231" s="39"/>
      <c r="C231" s="204" t="s">
        <v>420</v>
      </c>
      <c r="D231" s="204" t="s">
        <v>135</v>
      </c>
      <c r="E231" s="205" t="s">
        <v>421</v>
      </c>
      <c r="F231" s="206" t="s">
        <v>422</v>
      </c>
      <c r="G231" s="207" t="s">
        <v>148</v>
      </c>
      <c r="H231" s="208">
        <v>76</v>
      </c>
      <c r="I231" s="209"/>
      <c r="J231" s="210">
        <f>ROUND(I231*H231,2)</f>
        <v>0</v>
      </c>
      <c r="K231" s="206" t="s">
        <v>139</v>
      </c>
      <c r="L231" s="44"/>
      <c r="M231" s="211" t="s">
        <v>19</v>
      </c>
      <c r="N231" s="212" t="s">
        <v>43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0.0003</v>
      </c>
      <c r="T231" s="214">
        <f>S231*H231</f>
        <v>0.022799999999999997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235</v>
      </c>
      <c r="AT231" s="215" t="s">
        <v>135</v>
      </c>
      <c r="AU231" s="215" t="s">
        <v>82</v>
      </c>
      <c r="AY231" s="17" t="s">
        <v>132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80</v>
      </c>
      <c r="BK231" s="216">
        <f>ROUND(I231*H231,2)</f>
        <v>0</v>
      </c>
      <c r="BL231" s="17" t="s">
        <v>235</v>
      </c>
      <c r="BM231" s="215" t="s">
        <v>423</v>
      </c>
    </row>
    <row r="232" spans="1:47" s="2" customFormat="1" ht="12">
      <c r="A232" s="38"/>
      <c r="B232" s="39"/>
      <c r="C232" s="40"/>
      <c r="D232" s="217" t="s">
        <v>142</v>
      </c>
      <c r="E232" s="40"/>
      <c r="F232" s="218" t="s">
        <v>424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142</v>
      </c>
      <c r="AU232" s="17" t="s">
        <v>82</v>
      </c>
    </row>
    <row r="233" spans="1:51" s="13" customFormat="1" ht="12">
      <c r="A233" s="13"/>
      <c r="B233" s="222"/>
      <c r="C233" s="223"/>
      <c r="D233" s="224" t="s">
        <v>144</v>
      </c>
      <c r="E233" s="225" t="s">
        <v>19</v>
      </c>
      <c r="F233" s="226" t="s">
        <v>425</v>
      </c>
      <c r="G233" s="223"/>
      <c r="H233" s="227">
        <v>80.3</v>
      </c>
      <c r="I233" s="228"/>
      <c r="J233" s="223"/>
      <c r="K233" s="223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144</v>
      </c>
      <c r="AU233" s="233" t="s">
        <v>82</v>
      </c>
      <c r="AV233" s="13" t="s">
        <v>82</v>
      </c>
      <c r="AW233" s="13" t="s">
        <v>33</v>
      </c>
      <c r="AX233" s="13" t="s">
        <v>72</v>
      </c>
      <c r="AY233" s="233" t="s">
        <v>132</v>
      </c>
    </row>
    <row r="234" spans="1:51" s="13" customFormat="1" ht="12">
      <c r="A234" s="13"/>
      <c r="B234" s="222"/>
      <c r="C234" s="223"/>
      <c r="D234" s="224" t="s">
        <v>144</v>
      </c>
      <c r="E234" s="225" t="s">
        <v>19</v>
      </c>
      <c r="F234" s="226" t="s">
        <v>426</v>
      </c>
      <c r="G234" s="223"/>
      <c r="H234" s="227">
        <v>-2.7</v>
      </c>
      <c r="I234" s="228"/>
      <c r="J234" s="223"/>
      <c r="K234" s="223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144</v>
      </c>
      <c r="AU234" s="233" t="s">
        <v>82</v>
      </c>
      <c r="AV234" s="13" t="s">
        <v>82</v>
      </c>
      <c r="AW234" s="13" t="s">
        <v>33</v>
      </c>
      <c r="AX234" s="13" t="s">
        <v>72</v>
      </c>
      <c r="AY234" s="233" t="s">
        <v>132</v>
      </c>
    </row>
    <row r="235" spans="1:51" s="13" customFormat="1" ht="12">
      <c r="A235" s="13"/>
      <c r="B235" s="222"/>
      <c r="C235" s="223"/>
      <c r="D235" s="224" t="s">
        <v>144</v>
      </c>
      <c r="E235" s="225" t="s">
        <v>19</v>
      </c>
      <c r="F235" s="226" t="s">
        <v>427</v>
      </c>
      <c r="G235" s="223"/>
      <c r="H235" s="227">
        <v>-1.6</v>
      </c>
      <c r="I235" s="228"/>
      <c r="J235" s="223"/>
      <c r="K235" s="223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144</v>
      </c>
      <c r="AU235" s="233" t="s">
        <v>82</v>
      </c>
      <c r="AV235" s="13" t="s">
        <v>82</v>
      </c>
      <c r="AW235" s="13" t="s">
        <v>33</v>
      </c>
      <c r="AX235" s="13" t="s">
        <v>72</v>
      </c>
      <c r="AY235" s="233" t="s">
        <v>132</v>
      </c>
    </row>
    <row r="236" spans="1:51" s="14" customFormat="1" ht="12">
      <c r="A236" s="14"/>
      <c r="B236" s="234"/>
      <c r="C236" s="235"/>
      <c r="D236" s="224" t="s">
        <v>144</v>
      </c>
      <c r="E236" s="236" t="s">
        <v>19</v>
      </c>
      <c r="F236" s="237" t="s">
        <v>160</v>
      </c>
      <c r="G236" s="235"/>
      <c r="H236" s="238">
        <v>76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144</v>
      </c>
      <c r="AU236" s="244" t="s">
        <v>82</v>
      </c>
      <c r="AV236" s="14" t="s">
        <v>140</v>
      </c>
      <c r="AW236" s="14" t="s">
        <v>33</v>
      </c>
      <c r="AX236" s="14" t="s">
        <v>80</v>
      </c>
      <c r="AY236" s="244" t="s">
        <v>132</v>
      </c>
    </row>
    <row r="237" spans="1:65" s="2" customFormat="1" ht="14.4" customHeight="1">
      <c r="A237" s="38"/>
      <c r="B237" s="39"/>
      <c r="C237" s="204" t="s">
        <v>428</v>
      </c>
      <c r="D237" s="204" t="s">
        <v>135</v>
      </c>
      <c r="E237" s="205" t="s">
        <v>429</v>
      </c>
      <c r="F237" s="206" t="s">
        <v>430</v>
      </c>
      <c r="G237" s="207" t="s">
        <v>148</v>
      </c>
      <c r="H237" s="208">
        <v>76</v>
      </c>
      <c r="I237" s="209"/>
      <c r="J237" s="210">
        <f>ROUND(I237*H237,2)</f>
        <v>0</v>
      </c>
      <c r="K237" s="206" t="s">
        <v>139</v>
      </c>
      <c r="L237" s="44"/>
      <c r="M237" s="211" t="s">
        <v>19</v>
      </c>
      <c r="N237" s="212" t="s">
        <v>43</v>
      </c>
      <c r="O237" s="84"/>
      <c r="P237" s="213">
        <f>O237*H237</f>
        <v>0</v>
      </c>
      <c r="Q237" s="213">
        <v>1E-05</v>
      </c>
      <c r="R237" s="213">
        <f>Q237*H237</f>
        <v>0.00076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235</v>
      </c>
      <c r="AT237" s="215" t="s">
        <v>135</v>
      </c>
      <c r="AU237" s="215" t="s">
        <v>82</v>
      </c>
      <c r="AY237" s="17" t="s">
        <v>132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80</v>
      </c>
      <c r="BK237" s="216">
        <f>ROUND(I237*H237,2)</f>
        <v>0</v>
      </c>
      <c r="BL237" s="17" t="s">
        <v>235</v>
      </c>
      <c r="BM237" s="215" t="s">
        <v>431</v>
      </c>
    </row>
    <row r="238" spans="1:47" s="2" customFormat="1" ht="12">
      <c r="A238" s="38"/>
      <c r="B238" s="39"/>
      <c r="C238" s="40"/>
      <c r="D238" s="217" t="s">
        <v>142</v>
      </c>
      <c r="E238" s="40"/>
      <c r="F238" s="218" t="s">
        <v>432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142</v>
      </c>
      <c r="AU238" s="17" t="s">
        <v>82</v>
      </c>
    </row>
    <row r="239" spans="1:65" s="2" customFormat="1" ht="14.4" customHeight="1">
      <c r="A239" s="38"/>
      <c r="B239" s="39"/>
      <c r="C239" s="245" t="s">
        <v>433</v>
      </c>
      <c r="D239" s="245" t="s">
        <v>296</v>
      </c>
      <c r="E239" s="246" t="s">
        <v>434</v>
      </c>
      <c r="F239" s="247" t="s">
        <v>435</v>
      </c>
      <c r="G239" s="248" t="s">
        <v>148</v>
      </c>
      <c r="H239" s="249">
        <v>47.998</v>
      </c>
      <c r="I239" s="250"/>
      <c r="J239" s="251">
        <f>ROUND(I239*H239,2)</f>
        <v>0</v>
      </c>
      <c r="K239" s="247" t="s">
        <v>139</v>
      </c>
      <c r="L239" s="252"/>
      <c r="M239" s="253" t="s">
        <v>19</v>
      </c>
      <c r="N239" s="254" t="s">
        <v>43</v>
      </c>
      <c r="O239" s="84"/>
      <c r="P239" s="213">
        <f>O239*H239</f>
        <v>0</v>
      </c>
      <c r="Q239" s="213">
        <v>0.00035</v>
      </c>
      <c r="R239" s="213">
        <f>Q239*H239</f>
        <v>0.0167993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299</v>
      </c>
      <c r="AT239" s="215" t="s">
        <v>296</v>
      </c>
      <c r="AU239" s="215" t="s">
        <v>82</v>
      </c>
      <c r="AY239" s="17" t="s">
        <v>132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80</v>
      </c>
      <c r="BK239" s="216">
        <f>ROUND(I239*H239,2)</f>
        <v>0</v>
      </c>
      <c r="BL239" s="17" t="s">
        <v>235</v>
      </c>
      <c r="BM239" s="215" t="s">
        <v>436</v>
      </c>
    </row>
    <row r="240" spans="1:51" s="13" customFormat="1" ht="12">
      <c r="A240" s="13"/>
      <c r="B240" s="222"/>
      <c r="C240" s="223"/>
      <c r="D240" s="224" t="s">
        <v>144</v>
      </c>
      <c r="E240" s="225" t="s">
        <v>19</v>
      </c>
      <c r="F240" s="226" t="s">
        <v>437</v>
      </c>
      <c r="G240" s="223"/>
      <c r="H240" s="227">
        <v>46.6</v>
      </c>
      <c r="I240" s="228"/>
      <c r="J240" s="223"/>
      <c r="K240" s="223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144</v>
      </c>
      <c r="AU240" s="233" t="s">
        <v>82</v>
      </c>
      <c r="AV240" s="13" t="s">
        <v>82</v>
      </c>
      <c r="AW240" s="13" t="s">
        <v>33</v>
      </c>
      <c r="AX240" s="13" t="s">
        <v>80</v>
      </c>
      <c r="AY240" s="233" t="s">
        <v>132</v>
      </c>
    </row>
    <row r="241" spans="1:51" s="13" customFormat="1" ht="12">
      <c r="A241" s="13"/>
      <c r="B241" s="222"/>
      <c r="C241" s="223"/>
      <c r="D241" s="224" t="s">
        <v>144</v>
      </c>
      <c r="E241" s="223"/>
      <c r="F241" s="226" t="s">
        <v>438</v>
      </c>
      <c r="G241" s="223"/>
      <c r="H241" s="227">
        <v>47.998</v>
      </c>
      <c r="I241" s="228"/>
      <c r="J241" s="223"/>
      <c r="K241" s="223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144</v>
      </c>
      <c r="AU241" s="233" t="s">
        <v>82</v>
      </c>
      <c r="AV241" s="13" t="s">
        <v>82</v>
      </c>
      <c r="AW241" s="13" t="s">
        <v>4</v>
      </c>
      <c r="AX241" s="13" t="s">
        <v>80</v>
      </c>
      <c r="AY241" s="233" t="s">
        <v>132</v>
      </c>
    </row>
    <row r="242" spans="1:65" s="2" customFormat="1" ht="14.4" customHeight="1">
      <c r="A242" s="38"/>
      <c r="B242" s="39"/>
      <c r="C242" s="245" t="s">
        <v>439</v>
      </c>
      <c r="D242" s="245" t="s">
        <v>296</v>
      </c>
      <c r="E242" s="246" t="s">
        <v>440</v>
      </c>
      <c r="F242" s="247" t="s">
        <v>441</v>
      </c>
      <c r="G242" s="248" t="s">
        <v>148</v>
      </c>
      <c r="H242" s="249">
        <v>30.87</v>
      </c>
      <c r="I242" s="250"/>
      <c r="J242" s="251">
        <f>ROUND(I242*H242,2)</f>
        <v>0</v>
      </c>
      <c r="K242" s="247" t="s">
        <v>139</v>
      </c>
      <c r="L242" s="252"/>
      <c r="M242" s="253" t="s">
        <v>19</v>
      </c>
      <c r="N242" s="254" t="s">
        <v>43</v>
      </c>
      <c r="O242" s="84"/>
      <c r="P242" s="213">
        <f>O242*H242</f>
        <v>0</v>
      </c>
      <c r="Q242" s="213">
        <v>0.0003</v>
      </c>
      <c r="R242" s="213">
        <f>Q242*H242</f>
        <v>0.009261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299</v>
      </c>
      <c r="AT242" s="215" t="s">
        <v>296</v>
      </c>
      <c r="AU242" s="215" t="s">
        <v>82</v>
      </c>
      <c r="AY242" s="17" t="s">
        <v>132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80</v>
      </c>
      <c r="BK242" s="216">
        <f>ROUND(I242*H242,2)</f>
        <v>0</v>
      </c>
      <c r="BL242" s="17" t="s">
        <v>235</v>
      </c>
      <c r="BM242" s="215" t="s">
        <v>442</v>
      </c>
    </row>
    <row r="243" spans="1:51" s="13" customFormat="1" ht="12">
      <c r="A243" s="13"/>
      <c r="B243" s="222"/>
      <c r="C243" s="223"/>
      <c r="D243" s="224" t="s">
        <v>144</v>
      </c>
      <c r="E243" s="225" t="s">
        <v>19</v>
      </c>
      <c r="F243" s="226" t="s">
        <v>443</v>
      </c>
      <c r="G243" s="223"/>
      <c r="H243" s="227">
        <v>29.4</v>
      </c>
      <c r="I243" s="228"/>
      <c r="J243" s="223"/>
      <c r="K243" s="223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144</v>
      </c>
      <c r="AU243" s="233" t="s">
        <v>82</v>
      </c>
      <c r="AV243" s="13" t="s">
        <v>82</v>
      </c>
      <c r="AW243" s="13" t="s">
        <v>33</v>
      </c>
      <c r="AX243" s="13" t="s">
        <v>80</v>
      </c>
      <c r="AY243" s="233" t="s">
        <v>132</v>
      </c>
    </row>
    <row r="244" spans="1:51" s="13" customFormat="1" ht="12">
      <c r="A244" s="13"/>
      <c r="B244" s="222"/>
      <c r="C244" s="223"/>
      <c r="D244" s="224" t="s">
        <v>144</v>
      </c>
      <c r="E244" s="223"/>
      <c r="F244" s="226" t="s">
        <v>444</v>
      </c>
      <c r="G244" s="223"/>
      <c r="H244" s="227">
        <v>30.87</v>
      </c>
      <c r="I244" s="228"/>
      <c r="J244" s="223"/>
      <c r="K244" s="223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144</v>
      </c>
      <c r="AU244" s="233" t="s">
        <v>82</v>
      </c>
      <c r="AV244" s="13" t="s">
        <v>82</v>
      </c>
      <c r="AW244" s="13" t="s">
        <v>4</v>
      </c>
      <c r="AX244" s="13" t="s">
        <v>80</v>
      </c>
      <c r="AY244" s="233" t="s">
        <v>132</v>
      </c>
    </row>
    <row r="245" spans="1:65" s="2" customFormat="1" ht="14.4" customHeight="1">
      <c r="A245" s="38"/>
      <c r="B245" s="39"/>
      <c r="C245" s="204" t="s">
        <v>445</v>
      </c>
      <c r="D245" s="204" t="s">
        <v>135</v>
      </c>
      <c r="E245" s="205" t="s">
        <v>446</v>
      </c>
      <c r="F245" s="206" t="s">
        <v>447</v>
      </c>
      <c r="G245" s="207" t="s">
        <v>148</v>
      </c>
      <c r="H245" s="208">
        <v>3.5</v>
      </c>
      <c r="I245" s="209"/>
      <c r="J245" s="210">
        <f>ROUND(I245*H245,2)</f>
        <v>0</v>
      </c>
      <c r="K245" s="206" t="s">
        <v>139</v>
      </c>
      <c r="L245" s="44"/>
      <c r="M245" s="211" t="s">
        <v>19</v>
      </c>
      <c r="N245" s="212" t="s">
        <v>43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235</v>
      </c>
      <c r="AT245" s="215" t="s">
        <v>135</v>
      </c>
      <c r="AU245" s="215" t="s">
        <v>82</v>
      </c>
      <c r="AY245" s="17" t="s">
        <v>132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80</v>
      </c>
      <c r="BK245" s="216">
        <f>ROUND(I245*H245,2)</f>
        <v>0</v>
      </c>
      <c r="BL245" s="17" t="s">
        <v>235</v>
      </c>
      <c r="BM245" s="215" t="s">
        <v>448</v>
      </c>
    </row>
    <row r="246" spans="1:47" s="2" customFormat="1" ht="12">
      <c r="A246" s="38"/>
      <c r="B246" s="39"/>
      <c r="C246" s="40"/>
      <c r="D246" s="217" t="s">
        <v>142</v>
      </c>
      <c r="E246" s="40"/>
      <c r="F246" s="218" t="s">
        <v>449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142</v>
      </c>
      <c r="AU246" s="17" t="s">
        <v>82</v>
      </c>
    </row>
    <row r="247" spans="1:51" s="13" customFormat="1" ht="12">
      <c r="A247" s="13"/>
      <c r="B247" s="222"/>
      <c r="C247" s="223"/>
      <c r="D247" s="224" t="s">
        <v>144</v>
      </c>
      <c r="E247" s="225" t="s">
        <v>19</v>
      </c>
      <c r="F247" s="226" t="s">
        <v>450</v>
      </c>
      <c r="G247" s="223"/>
      <c r="H247" s="227">
        <v>3.5</v>
      </c>
      <c r="I247" s="228"/>
      <c r="J247" s="223"/>
      <c r="K247" s="223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144</v>
      </c>
      <c r="AU247" s="233" t="s">
        <v>82</v>
      </c>
      <c r="AV247" s="13" t="s">
        <v>82</v>
      </c>
      <c r="AW247" s="13" t="s">
        <v>33</v>
      </c>
      <c r="AX247" s="13" t="s">
        <v>80</v>
      </c>
      <c r="AY247" s="233" t="s">
        <v>132</v>
      </c>
    </row>
    <row r="248" spans="1:65" s="2" customFormat="1" ht="14.4" customHeight="1">
      <c r="A248" s="38"/>
      <c r="B248" s="39"/>
      <c r="C248" s="245" t="s">
        <v>451</v>
      </c>
      <c r="D248" s="245" t="s">
        <v>296</v>
      </c>
      <c r="E248" s="246" t="s">
        <v>452</v>
      </c>
      <c r="F248" s="247" t="s">
        <v>453</v>
      </c>
      <c r="G248" s="248" t="s">
        <v>148</v>
      </c>
      <c r="H248" s="249">
        <v>3.5</v>
      </c>
      <c r="I248" s="250"/>
      <c r="J248" s="251">
        <f>ROUND(I248*H248,2)</f>
        <v>0</v>
      </c>
      <c r="K248" s="247" t="s">
        <v>139</v>
      </c>
      <c r="L248" s="252"/>
      <c r="M248" s="253" t="s">
        <v>19</v>
      </c>
      <c r="N248" s="254" t="s">
        <v>43</v>
      </c>
      <c r="O248" s="84"/>
      <c r="P248" s="213">
        <f>O248*H248</f>
        <v>0</v>
      </c>
      <c r="Q248" s="213">
        <v>0.00016</v>
      </c>
      <c r="R248" s="213">
        <f>Q248*H248</f>
        <v>0.0005600000000000001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299</v>
      </c>
      <c r="AT248" s="215" t="s">
        <v>296</v>
      </c>
      <c r="AU248" s="215" t="s">
        <v>82</v>
      </c>
      <c r="AY248" s="17" t="s">
        <v>132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80</v>
      </c>
      <c r="BK248" s="216">
        <f>ROUND(I248*H248,2)</f>
        <v>0</v>
      </c>
      <c r="BL248" s="17" t="s">
        <v>235</v>
      </c>
      <c r="BM248" s="215" t="s">
        <v>454</v>
      </c>
    </row>
    <row r="249" spans="1:51" s="13" customFormat="1" ht="12">
      <c r="A249" s="13"/>
      <c r="B249" s="222"/>
      <c r="C249" s="223"/>
      <c r="D249" s="224" t="s">
        <v>144</v>
      </c>
      <c r="E249" s="225" t="s">
        <v>19</v>
      </c>
      <c r="F249" s="226" t="s">
        <v>455</v>
      </c>
      <c r="G249" s="223"/>
      <c r="H249" s="227">
        <v>3.5</v>
      </c>
      <c r="I249" s="228"/>
      <c r="J249" s="223"/>
      <c r="K249" s="223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144</v>
      </c>
      <c r="AU249" s="233" t="s">
        <v>82</v>
      </c>
      <c r="AV249" s="13" t="s">
        <v>82</v>
      </c>
      <c r="AW249" s="13" t="s">
        <v>33</v>
      </c>
      <c r="AX249" s="13" t="s">
        <v>80</v>
      </c>
      <c r="AY249" s="233" t="s">
        <v>132</v>
      </c>
    </row>
    <row r="250" spans="1:65" s="2" customFormat="1" ht="22.2" customHeight="1">
      <c r="A250" s="38"/>
      <c r="B250" s="39"/>
      <c r="C250" s="204" t="s">
        <v>456</v>
      </c>
      <c r="D250" s="204" t="s">
        <v>135</v>
      </c>
      <c r="E250" s="205" t="s">
        <v>457</v>
      </c>
      <c r="F250" s="206" t="s">
        <v>458</v>
      </c>
      <c r="G250" s="207" t="s">
        <v>305</v>
      </c>
      <c r="H250" s="255"/>
      <c r="I250" s="209"/>
      <c r="J250" s="210">
        <f>ROUND(I250*H250,2)</f>
        <v>0</v>
      </c>
      <c r="K250" s="206" t="s">
        <v>139</v>
      </c>
      <c r="L250" s="44"/>
      <c r="M250" s="211" t="s">
        <v>19</v>
      </c>
      <c r="N250" s="212" t="s">
        <v>43</v>
      </c>
      <c r="O250" s="8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235</v>
      </c>
      <c r="AT250" s="215" t="s">
        <v>135</v>
      </c>
      <c r="AU250" s="215" t="s">
        <v>82</v>
      </c>
      <c r="AY250" s="17" t="s">
        <v>132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80</v>
      </c>
      <c r="BK250" s="216">
        <f>ROUND(I250*H250,2)</f>
        <v>0</v>
      </c>
      <c r="BL250" s="17" t="s">
        <v>235</v>
      </c>
      <c r="BM250" s="215" t="s">
        <v>459</v>
      </c>
    </row>
    <row r="251" spans="1:47" s="2" customFormat="1" ht="12">
      <c r="A251" s="38"/>
      <c r="B251" s="39"/>
      <c r="C251" s="40"/>
      <c r="D251" s="217" t="s">
        <v>142</v>
      </c>
      <c r="E251" s="40"/>
      <c r="F251" s="218" t="s">
        <v>460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142</v>
      </c>
      <c r="AU251" s="17" t="s">
        <v>82</v>
      </c>
    </row>
    <row r="252" spans="1:63" s="12" customFormat="1" ht="22.8" customHeight="1">
      <c r="A252" s="12"/>
      <c r="B252" s="188"/>
      <c r="C252" s="189"/>
      <c r="D252" s="190" t="s">
        <v>71</v>
      </c>
      <c r="E252" s="202" t="s">
        <v>461</v>
      </c>
      <c r="F252" s="202" t="s">
        <v>462</v>
      </c>
      <c r="G252" s="189"/>
      <c r="H252" s="189"/>
      <c r="I252" s="192"/>
      <c r="J252" s="203">
        <f>BK252</f>
        <v>0</v>
      </c>
      <c r="K252" s="189"/>
      <c r="L252" s="194"/>
      <c r="M252" s="195"/>
      <c r="N252" s="196"/>
      <c r="O252" s="196"/>
      <c r="P252" s="197">
        <f>SUM(P253:P268)</f>
        <v>0</v>
      </c>
      <c r="Q252" s="196"/>
      <c r="R252" s="197">
        <f>SUM(R253:R268)</f>
        <v>0.09143055000000001</v>
      </c>
      <c r="S252" s="196"/>
      <c r="T252" s="198">
        <f>SUM(T253:T268)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99" t="s">
        <v>82</v>
      </c>
      <c r="AT252" s="200" t="s">
        <v>71</v>
      </c>
      <c r="AU252" s="200" t="s">
        <v>80</v>
      </c>
      <c r="AY252" s="199" t="s">
        <v>132</v>
      </c>
      <c r="BK252" s="201">
        <f>SUM(BK253:BK268)</f>
        <v>0</v>
      </c>
    </row>
    <row r="253" spans="1:65" s="2" customFormat="1" ht="14.4" customHeight="1">
      <c r="A253" s="38"/>
      <c r="B253" s="39"/>
      <c r="C253" s="204" t="s">
        <v>463</v>
      </c>
      <c r="D253" s="204" t="s">
        <v>135</v>
      </c>
      <c r="E253" s="205" t="s">
        <v>464</v>
      </c>
      <c r="F253" s="206" t="s">
        <v>465</v>
      </c>
      <c r="G253" s="207" t="s">
        <v>138</v>
      </c>
      <c r="H253" s="208">
        <v>4.275</v>
      </c>
      <c r="I253" s="209"/>
      <c r="J253" s="210">
        <f>ROUND(I253*H253,2)</f>
        <v>0</v>
      </c>
      <c r="K253" s="206" t="s">
        <v>139</v>
      </c>
      <c r="L253" s="44"/>
      <c r="M253" s="211" t="s">
        <v>19</v>
      </c>
      <c r="N253" s="212" t="s">
        <v>43</v>
      </c>
      <c r="O253" s="84"/>
      <c r="P253" s="213">
        <f>O253*H253</f>
        <v>0</v>
      </c>
      <c r="Q253" s="213">
        <v>0.0003</v>
      </c>
      <c r="R253" s="213">
        <f>Q253*H253</f>
        <v>0.0012825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235</v>
      </c>
      <c r="AT253" s="215" t="s">
        <v>135</v>
      </c>
      <c r="AU253" s="215" t="s">
        <v>82</v>
      </c>
      <c r="AY253" s="17" t="s">
        <v>132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80</v>
      </c>
      <c r="BK253" s="216">
        <f>ROUND(I253*H253,2)</f>
        <v>0</v>
      </c>
      <c r="BL253" s="17" t="s">
        <v>235</v>
      </c>
      <c r="BM253" s="215" t="s">
        <v>466</v>
      </c>
    </row>
    <row r="254" spans="1:47" s="2" customFormat="1" ht="12">
      <c r="A254" s="38"/>
      <c r="B254" s="39"/>
      <c r="C254" s="40"/>
      <c r="D254" s="217" t="s">
        <v>142</v>
      </c>
      <c r="E254" s="40"/>
      <c r="F254" s="218" t="s">
        <v>467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142</v>
      </c>
      <c r="AU254" s="17" t="s">
        <v>82</v>
      </c>
    </row>
    <row r="255" spans="1:65" s="2" customFormat="1" ht="22.2" customHeight="1">
      <c r="A255" s="38"/>
      <c r="B255" s="39"/>
      <c r="C255" s="204" t="s">
        <v>468</v>
      </c>
      <c r="D255" s="204" t="s">
        <v>135</v>
      </c>
      <c r="E255" s="205" t="s">
        <v>469</v>
      </c>
      <c r="F255" s="206" t="s">
        <v>470</v>
      </c>
      <c r="G255" s="207" t="s">
        <v>138</v>
      </c>
      <c r="H255" s="208">
        <v>4.275</v>
      </c>
      <c r="I255" s="209"/>
      <c r="J255" s="210">
        <f>ROUND(I255*H255,2)</f>
        <v>0</v>
      </c>
      <c r="K255" s="206" t="s">
        <v>139</v>
      </c>
      <c r="L255" s="44"/>
      <c r="M255" s="211" t="s">
        <v>19</v>
      </c>
      <c r="N255" s="212" t="s">
        <v>43</v>
      </c>
      <c r="O255" s="84"/>
      <c r="P255" s="213">
        <f>O255*H255</f>
        <v>0</v>
      </c>
      <c r="Q255" s="213">
        <v>0.00605</v>
      </c>
      <c r="R255" s="213">
        <f>Q255*H255</f>
        <v>0.02586375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235</v>
      </c>
      <c r="AT255" s="215" t="s">
        <v>135</v>
      </c>
      <c r="AU255" s="215" t="s">
        <v>82</v>
      </c>
      <c r="AY255" s="17" t="s">
        <v>132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80</v>
      </c>
      <c r="BK255" s="216">
        <f>ROUND(I255*H255,2)</f>
        <v>0</v>
      </c>
      <c r="BL255" s="17" t="s">
        <v>235</v>
      </c>
      <c r="BM255" s="215" t="s">
        <v>471</v>
      </c>
    </row>
    <row r="256" spans="1:47" s="2" customFormat="1" ht="12">
      <c r="A256" s="38"/>
      <c r="B256" s="39"/>
      <c r="C256" s="40"/>
      <c r="D256" s="217" t="s">
        <v>142</v>
      </c>
      <c r="E256" s="40"/>
      <c r="F256" s="218" t="s">
        <v>472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142</v>
      </c>
      <c r="AU256" s="17" t="s">
        <v>82</v>
      </c>
    </row>
    <row r="257" spans="1:51" s="13" customFormat="1" ht="12">
      <c r="A257" s="13"/>
      <c r="B257" s="222"/>
      <c r="C257" s="223"/>
      <c r="D257" s="224" t="s">
        <v>144</v>
      </c>
      <c r="E257" s="225" t="s">
        <v>19</v>
      </c>
      <c r="F257" s="226" t="s">
        <v>245</v>
      </c>
      <c r="G257" s="223"/>
      <c r="H257" s="227">
        <v>4.275</v>
      </c>
      <c r="I257" s="228"/>
      <c r="J257" s="223"/>
      <c r="K257" s="223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144</v>
      </c>
      <c r="AU257" s="233" t="s">
        <v>82</v>
      </c>
      <c r="AV257" s="13" t="s">
        <v>82</v>
      </c>
      <c r="AW257" s="13" t="s">
        <v>33</v>
      </c>
      <c r="AX257" s="13" t="s">
        <v>80</v>
      </c>
      <c r="AY257" s="233" t="s">
        <v>132</v>
      </c>
    </row>
    <row r="258" spans="1:65" s="2" customFormat="1" ht="14.4" customHeight="1">
      <c r="A258" s="38"/>
      <c r="B258" s="39"/>
      <c r="C258" s="245" t="s">
        <v>473</v>
      </c>
      <c r="D258" s="245" t="s">
        <v>296</v>
      </c>
      <c r="E258" s="246" t="s">
        <v>474</v>
      </c>
      <c r="F258" s="247" t="s">
        <v>475</v>
      </c>
      <c r="G258" s="248" t="s">
        <v>138</v>
      </c>
      <c r="H258" s="249">
        <v>4.617</v>
      </c>
      <c r="I258" s="250"/>
      <c r="J258" s="251">
        <f>ROUND(I258*H258,2)</f>
        <v>0</v>
      </c>
      <c r="K258" s="247" t="s">
        <v>139</v>
      </c>
      <c r="L258" s="252"/>
      <c r="M258" s="253" t="s">
        <v>19</v>
      </c>
      <c r="N258" s="254" t="s">
        <v>43</v>
      </c>
      <c r="O258" s="84"/>
      <c r="P258" s="213">
        <f>O258*H258</f>
        <v>0</v>
      </c>
      <c r="Q258" s="213">
        <v>0.0129</v>
      </c>
      <c r="R258" s="213">
        <f>Q258*H258</f>
        <v>0.0595593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299</v>
      </c>
      <c r="AT258" s="215" t="s">
        <v>296</v>
      </c>
      <c r="AU258" s="215" t="s">
        <v>82</v>
      </c>
      <c r="AY258" s="17" t="s">
        <v>132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80</v>
      </c>
      <c r="BK258" s="216">
        <f>ROUND(I258*H258,2)</f>
        <v>0</v>
      </c>
      <c r="BL258" s="17" t="s">
        <v>235</v>
      </c>
      <c r="BM258" s="215" t="s">
        <v>476</v>
      </c>
    </row>
    <row r="259" spans="1:51" s="13" customFormat="1" ht="12">
      <c r="A259" s="13"/>
      <c r="B259" s="222"/>
      <c r="C259" s="223"/>
      <c r="D259" s="224" t="s">
        <v>144</v>
      </c>
      <c r="E259" s="225" t="s">
        <v>19</v>
      </c>
      <c r="F259" s="226" t="s">
        <v>477</v>
      </c>
      <c r="G259" s="223"/>
      <c r="H259" s="227">
        <v>4.275</v>
      </c>
      <c r="I259" s="228"/>
      <c r="J259" s="223"/>
      <c r="K259" s="223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144</v>
      </c>
      <c r="AU259" s="233" t="s">
        <v>82</v>
      </c>
      <c r="AV259" s="13" t="s">
        <v>82</v>
      </c>
      <c r="AW259" s="13" t="s">
        <v>33</v>
      </c>
      <c r="AX259" s="13" t="s">
        <v>80</v>
      </c>
      <c r="AY259" s="233" t="s">
        <v>132</v>
      </c>
    </row>
    <row r="260" spans="1:51" s="13" customFormat="1" ht="12">
      <c r="A260" s="13"/>
      <c r="B260" s="222"/>
      <c r="C260" s="223"/>
      <c r="D260" s="224" t="s">
        <v>144</v>
      </c>
      <c r="E260" s="223"/>
      <c r="F260" s="226" t="s">
        <v>478</v>
      </c>
      <c r="G260" s="223"/>
      <c r="H260" s="227">
        <v>4.617</v>
      </c>
      <c r="I260" s="228"/>
      <c r="J260" s="223"/>
      <c r="K260" s="223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144</v>
      </c>
      <c r="AU260" s="233" t="s">
        <v>82</v>
      </c>
      <c r="AV260" s="13" t="s">
        <v>82</v>
      </c>
      <c r="AW260" s="13" t="s">
        <v>4</v>
      </c>
      <c r="AX260" s="13" t="s">
        <v>80</v>
      </c>
      <c r="AY260" s="233" t="s">
        <v>132</v>
      </c>
    </row>
    <row r="261" spans="1:65" s="2" customFormat="1" ht="14.4" customHeight="1">
      <c r="A261" s="38"/>
      <c r="B261" s="39"/>
      <c r="C261" s="204" t="s">
        <v>479</v>
      </c>
      <c r="D261" s="204" t="s">
        <v>135</v>
      </c>
      <c r="E261" s="205" t="s">
        <v>480</v>
      </c>
      <c r="F261" s="206" t="s">
        <v>481</v>
      </c>
      <c r="G261" s="207" t="s">
        <v>148</v>
      </c>
      <c r="H261" s="208">
        <v>6</v>
      </c>
      <c r="I261" s="209"/>
      <c r="J261" s="210">
        <f>ROUND(I261*H261,2)</f>
        <v>0</v>
      </c>
      <c r="K261" s="206" t="s">
        <v>139</v>
      </c>
      <c r="L261" s="44"/>
      <c r="M261" s="211" t="s">
        <v>19</v>
      </c>
      <c r="N261" s="212" t="s">
        <v>43</v>
      </c>
      <c r="O261" s="84"/>
      <c r="P261" s="213">
        <f>O261*H261</f>
        <v>0</v>
      </c>
      <c r="Q261" s="213">
        <v>0.00055</v>
      </c>
      <c r="R261" s="213">
        <f>Q261*H261</f>
        <v>0.0033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235</v>
      </c>
      <c r="AT261" s="215" t="s">
        <v>135</v>
      </c>
      <c r="AU261" s="215" t="s">
        <v>82</v>
      </c>
      <c r="AY261" s="17" t="s">
        <v>132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80</v>
      </c>
      <c r="BK261" s="216">
        <f>ROUND(I261*H261,2)</f>
        <v>0</v>
      </c>
      <c r="BL261" s="17" t="s">
        <v>235</v>
      </c>
      <c r="BM261" s="215" t="s">
        <v>482</v>
      </c>
    </row>
    <row r="262" spans="1:47" s="2" customFormat="1" ht="12">
      <c r="A262" s="38"/>
      <c r="B262" s="39"/>
      <c r="C262" s="40"/>
      <c r="D262" s="217" t="s">
        <v>142</v>
      </c>
      <c r="E262" s="40"/>
      <c r="F262" s="218" t="s">
        <v>483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142</v>
      </c>
      <c r="AU262" s="17" t="s">
        <v>82</v>
      </c>
    </row>
    <row r="263" spans="1:51" s="13" customFormat="1" ht="12">
      <c r="A263" s="13"/>
      <c r="B263" s="222"/>
      <c r="C263" s="223"/>
      <c r="D263" s="224" t="s">
        <v>144</v>
      </c>
      <c r="E263" s="225" t="s">
        <v>19</v>
      </c>
      <c r="F263" s="226" t="s">
        <v>484</v>
      </c>
      <c r="G263" s="223"/>
      <c r="H263" s="227">
        <v>6</v>
      </c>
      <c r="I263" s="228"/>
      <c r="J263" s="223"/>
      <c r="K263" s="223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144</v>
      </c>
      <c r="AU263" s="233" t="s">
        <v>82</v>
      </c>
      <c r="AV263" s="13" t="s">
        <v>82</v>
      </c>
      <c r="AW263" s="13" t="s">
        <v>33</v>
      </c>
      <c r="AX263" s="13" t="s">
        <v>80</v>
      </c>
      <c r="AY263" s="233" t="s">
        <v>132</v>
      </c>
    </row>
    <row r="264" spans="1:65" s="2" customFormat="1" ht="14.4" customHeight="1">
      <c r="A264" s="38"/>
      <c r="B264" s="39"/>
      <c r="C264" s="204" t="s">
        <v>485</v>
      </c>
      <c r="D264" s="204" t="s">
        <v>135</v>
      </c>
      <c r="E264" s="205" t="s">
        <v>486</v>
      </c>
      <c r="F264" s="206" t="s">
        <v>487</v>
      </c>
      <c r="G264" s="207" t="s">
        <v>148</v>
      </c>
      <c r="H264" s="208">
        <v>2.85</v>
      </c>
      <c r="I264" s="209"/>
      <c r="J264" s="210">
        <f>ROUND(I264*H264,2)</f>
        <v>0</v>
      </c>
      <c r="K264" s="206" t="s">
        <v>139</v>
      </c>
      <c r="L264" s="44"/>
      <c r="M264" s="211" t="s">
        <v>19</v>
      </c>
      <c r="N264" s="212" t="s">
        <v>43</v>
      </c>
      <c r="O264" s="84"/>
      <c r="P264" s="213">
        <f>O264*H264</f>
        <v>0</v>
      </c>
      <c r="Q264" s="213">
        <v>0.0005</v>
      </c>
      <c r="R264" s="213">
        <f>Q264*H264</f>
        <v>0.001425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235</v>
      </c>
      <c r="AT264" s="215" t="s">
        <v>135</v>
      </c>
      <c r="AU264" s="215" t="s">
        <v>82</v>
      </c>
      <c r="AY264" s="17" t="s">
        <v>132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80</v>
      </c>
      <c r="BK264" s="216">
        <f>ROUND(I264*H264,2)</f>
        <v>0</v>
      </c>
      <c r="BL264" s="17" t="s">
        <v>235</v>
      </c>
      <c r="BM264" s="215" t="s">
        <v>488</v>
      </c>
    </row>
    <row r="265" spans="1:47" s="2" customFormat="1" ht="12">
      <c r="A265" s="38"/>
      <c r="B265" s="39"/>
      <c r="C265" s="40"/>
      <c r="D265" s="217" t="s">
        <v>142</v>
      </c>
      <c r="E265" s="40"/>
      <c r="F265" s="218" t="s">
        <v>489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142</v>
      </c>
      <c r="AU265" s="17" t="s">
        <v>82</v>
      </c>
    </row>
    <row r="266" spans="1:51" s="13" customFormat="1" ht="12">
      <c r="A266" s="13"/>
      <c r="B266" s="222"/>
      <c r="C266" s="223"/>
      <c r="D266" s="224" t="s">
        <v>144</v>
      </c>
      <c r="E266" s="225" t="s">
        <v>19</v>
      </c>
      <c r="F266" s="226" t="s">
        <v>490</v>
      </c>
      <c r="G266" s="223"/>
      <c r="H266" s="227">
        <v>2.85</v>
      </c>
      <c r="I266" s="228"/>
      <c r="J266" s="223"/>
      <c r="K266" s="223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144</v>
      </c>
      <c r="AU266" s="233" t="s">
        <v>82</v>
      </c>
      <c r="AV266" s="13" t="s">
        <v>82</v>
      </c>
      <c r="AW266" s="13" t="s">
        <v>33</v>
      </c>
      <c r="AX266" s="13" t="s">
        <v>80</v>
      </c>
      <c r="AY266" s="233" t="s">
        <v>132</v>
      </c>
    </row>
    <row r="267" spans="1:65" s="2" customFormat="1" ht="22.2" customHeight="1">
      <c r="A267" s="38"/>
      <c r="B267" s="39"/>
      <c r="C267" s="204" t="s">
        <v>491</v>
      </c>
      <c r="D267" s="204" t="s">
        <v>135</v>
      </c>
      <c r="E267" s="205" t="s">
        <v>492</v>
      </c>
      <c r="F267" s="206" t="s">
        <v>493</v>
      </c>
      <c r="G267" s="207" t="s">
        <v>305</v>
      </c>
      <c r="H267" s="255"/>
      <c r="I267" s="209"/>
      <c r="J267" s="210">
        <f>ROUND(I267*H267,2)</f>
        <v>0</v>
      </c>
      <c r="K267" s="206" t="s">
        <v>139</v>
      </c>
      <c r="L267" s="44"/>
      <c r="M267" s="211" t="s">
        <v>19</v>
      </c>
      <c r="N267" s="212" t="s">
        <v>43</v>
      </c>
      <c r="O267" s="84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235</v>
      </c>
      <c r="AT267" s="215" t="s">
        <v>135</v>
      </c>
      <c r="AU267" s="215" t="s">
        <v>82</v>
      </c>
      <c r="AY267" s="17" t="s">
        <v>132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80</v>
      </c>
      <c r="BK267" s="216">
        <f>ROUND(I267*H267,2)</f>
        <v>0</v>
      </c>
      <c r="BL267" s="17" t="s">
        <v>235</v>
      </c>
      <c r="BM267" s="215" t="s">
        <v>494</v>
      </c>
    </row>
    <row r="268" spans="1:47" s="2" customFormat="1" ht="12">
      <c r="A268" s="38"/>
      <c r="B268" s="39"/>
      <c r="C268" s="40"/>
      <c r="D268" s="217" t="s">
        <v>142</v>
      </c>
      <c r="E268" s="40"/>
      <c r="F268" s="218" t="s">
        <v>495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142</v>
      </c>
      <c r="AU268" s="17" t="s">
        <v>82</v>
      </c>
    </row>
    <row r="269" spans="1:63" s="12" customFormat="1" ht="22.8" customHeight="1">
      <c r="A269" s="12"/>
      <c r="B269" s="188"/>
      <c r="C269" s="189"/>
      <c r="D269" s="190" t="s">
        <v>71</v>
      </c>
      <c r="E269" s="202" t="s">
        <v>496</v>
      </c>
      <c r="F269" s="202" t="s">
        <v>497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SUM(P270:P281)</f>
        <v>0</v>
      </c>
      <c r="Q269" s="196"/>
      <c r="R269" s="197">
        <f>SUM(R270:R281)</f>
        <v>0.002067</v>
      </c>
      <c r="S269" s="196"/>
      <c r="T269" s="198">
        <f>SUM(T270:T281)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99" t="s">
        <v>82</v>
      </c>
      <c r="AT269" s="200" t="s">
        <v>71</v>
      </c>
      <c r="AU269" s="200" t="s">
        <v>80</v>
      </c>
      <c r="AY269" s="199" t="s">
        <v>132</v>
      </c>
      <c r="BK269" s="201">
        <f>SUM(BK270:BK281)</f>
        <v>0</v>
      </c>
    </row>
    <row r="270" spans="1:65" s="2" customFormat="1" ht="19.8" customHeight="1">
      <c r="A270" s="38"/>
      <c r="B270" s="39"/>
      <c r="C270" s="204" t="s">
        <v>498</v>
      </c>
      <c r="D270" s="204" t="s">
        <v>135</v>
      </c>
      <c r="E270" s="205" t="s">
        <v>499</v>
      </c>
      <c r="F270" s="206" t="s">
        <v>500</v>
      </c>
      <c r="G270" s="207" t="s">
        <v>138</v>
      </c>
      <c r="H270" s="208">
        <v>3.9</v>
      </c>
      <c r="I270" s="209"/>
      <c r="J270" s="210">
        <f>ROUND(I270*H270,2)</f>
        <v>0</v>
      </c>
      <c r="K270" s="206" t="s">
        <v>139</v>
      </c>
      <c r="L270" s="44"/>
      <c r="M270" s="211" t="s">
        <v>19</v>
      </c>
      <c r="N270" s="212" t="s">
        <v>43</v>
      </c>
      <c r="O270" s="84"/>
      <c r="P270" s="213">
        <f>O270*H270</f>
        <v>0</v>
      </c>
      <c r="Q270" s="213">
        <v>7E-05</v>
      </c>
      <c r="R270" s="213">
        <f>Q270*H270</f>
        <v>0.00027299999999999997</v>
      </c>
      <c r="S270" s="213">
        <v>0</v>
      </c>
      <c r="T270" s="21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5" t="s">
        <v>235</v>
      </c>
      <c r="AT270" s="215" t="s">
        <v>135</v>
      </c>
      <c r="AU270" s="215" t="s">
        <v>82</v>
      </c>
      <c r="AY270" s="17" t="s">
        <v>132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7" t="s">
        <v>80</v>
      </c>
      <c r="BK270" s="216">
        <f>ROUND(I270*H270,2)</f>
        <v>0</v>
      </c>
      <c r="BL270" s="17" t="s">
        <v>235</v>
      </c>
      <c r="BM270" s="215" t="s">
        <v>501</v>
      </c>
    </row>
    <row r="271" spans="1:47" s="2" customFormat="1" ht="12">
      <c r="A271" s="38"/>
      <c r="B271" s="39"/>
      <c r="C271" s="40"/>
      <c r="D271" s="217" t="s">
        <v>142</v>
      </c>
      <c r="E271" s="40"/>
      <c r="F271" s="218" t="s">
        <v>502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142</v>
      </c>
      <c r="AU271" s="17" t="s">
        <v>82</v>
      </c>
    </row>
    <row r="272" spans="1:51" s="13" customFormat="1" ht="12">
      <c r="A272" s="13"/>
      <c r="B272" s="222"/>
      <c r="C272" s="223"/>
      <c r="D272" s="224" t="s">
        <v>144</v>
      </c>
      <c r="E272" s="225" t="s">
        <v>19</v>
      </c>
      <c r="F272" s="226" t="s">
        <v>503</v>
      </c>
      <c r="G272" s="223"/>
      <c r="H272" s="227">
        <v>2.94</v>
      </c>
      <c r="I272" s="228"/>
      <c r="J272" s="223"/>
      <c r="K272" s="223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144</v>
      </c>
      <c r="AU272" s="233" t="s">
        <v>82</v>
      </c>
      <c r="AV272" s="13" t="s">
        <v>82</v>
      </c>
      <c r="AW272" s="13" t="s">
        <v>33</v>
      </c>
      <c r="AX272" s="13" t="s">
        <v>72</v>
      </c>
      <c r="AY272" s="233" t="s">
        <v>132</v>
      </c>
    </row>
    <row r="273" spans="1:51" s="13" customFormat="1" ht="12">
      <c r="A273" s="13"/>
      <c r="B273" s="222"/>
      <c r="C273" s="223"/>
      <c r="D273" s="224" t="s">
        <v>144</v>
      </c>
      <c r="E273" s="225" t="s">
        <v>19</v>
      </c>
      <c r="F273" s="226" t="s">
        <v>504</v>
      </c>
      <c r="G273" s="223"/>
      <c r="H273" s="227">
        <v>0.96</v>
      </c>
      <c r="I273" s="228"/>
      <c r="J273" s="223"/>
      <c r="K273" s="223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144</v>
      </c>
      <c r="AU273" s="233" t="s">
        <v>82</v>
      </c>
      <c r="AV273" s="13" t="s">
        <v>82</v>
      </c>
      <c r="AW273" s="13" t="s">
        <v>33</v>
      </c>
      <c r="AX273" s="13" t="s">
        <v>72</v>
      </c>
      <c r="AY273" s="233" t="s">
        <v>132</v>
      </c>
    </row>
    <row r="274" spans="1:51" s="14" customFormat="1" ht="12">
      <c r="A274" s="14"/>
      <c r="B274" s="234"/>
      <c r="C274" s="235"/>
      <c r="D274" s="224" t="s">
        <v>144</v>
      </c>
      <c r="E274" s="236" t="s">
        <v>19</v>
      </c>
      <c r="F274" s="237" t="s">
        <v>160</v>
      </c>
      <c r="G274" s="235"/>
      <c r="H274" s="238">
        <v>3.9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144</v>
      </c>
      <c r="AU274" s="244" t="s">
        <v>82</v>
      </c>
      <c r="AV274" s="14" t="s">
        <v>140</v>
      </c>
      <c r="AW274" s="14" t="s">
        <v>33</v>
      </c>
      <c r="AX274" s="14" t="s">
        <v>80</v>
      </c>
      <c r="AY274" s="244" t="s">
        <v>132</v>
      </c>
    </row>
    <row r="275" spans="1:65" s="2" customFormat="1" ht="19.8" customHeight="1">
      <c r="A275" s="38"/>
      <c r="B275" s="39"/>
      <c r="C275" s="204" t="s">
        <v>505</v>
      </c>
      <c r="D275" s="204" t="s">
        <v>135</v>
      </c>
      <c r="E275" s="205" t="s">
        <v>506</v>
      </c>
      <c r="F275" s="206" t="s">
        <v>507</v>
      </c>
      <c r="G275" s="207" t="s">
        <v>138</v>
      </c>
      <c r="H275" s="208">
        <v>3.9</v>
      </c>
      <c r="I275" s="209"/>
      <c r="J275" s="210">
        <f>ROUND(I275*H275,2)</f>
        <v>0</v>
      </c>
      <c r="K275" s="206" t="s">
        <v>139</v>
      </c>
      <c r="L275" s="44"/>
      <c r="M275" s="211" t="s">
        <v>19</v>
      </c>
      <c r="N275" s="212" t="s">
        <v>43</v>
      </c>
      <c r="O275" s="84"/>
      <c r="P275" s="213">
        <f>O275*H275</f>
        <v>0</v>
      </c>
      <c r="Q275" s="213">
        <v>8E-05</v>
      </c>
      <c r="R275" s="213">
        <f>Q275*H275</f>
        <v>0.000312</v>
      </c>
      <c r="S275" s="213">
        <v>0</v>
      </c>
      <c r="T275" s="21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15" t="s">
        <v>235</v>
      </c>
      <c r="AT275" s="215" t="s">
        <v>135</v>
      </c>
      <c r="AU275" s="215" t="s">
        <v>82</v>
      </c>
      <c r="AY275" s="17" t="s">
        <v>132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7" t="s">
        <v>80</v>
      </c>
      <c r="BK275" s="216">
        <f>ROUND(I275*H275,2)</f>
        <v>0</v>
      </c>
      <c r="BL275" s="17" t="s">
        <v>235</v>
      </c>
      <c r="BM275" s="215" t="s">
        <v>508</v>
      </c>
    </row>
    <row r="276" spans="1:47" s="2" customFormat="1" ht="12">
      <c r="A276" s="38"/>
      <c r="B276" s="39"/>
      <c r="C276" s="40"/>
      <c r="D276" s="217" t="s">
        <v>142</v>
      </c>
      <c r="E276" s="40"/>
      <c r="F276" s="218" t="s">
        <v>509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142</v>
      </c>
      <c r="AU276" s="17" t="s">
        <v>82</v>
      </c>
    </row>
    <row r="277" spans="1:65" s="2" customFormat="1" ht="14.4" customHeight="1">
      <c r="A277" s="38"/>
      <c r="B277" s="39"/>
      <c r="C277" s="204" t="s">
        <v>510</v>
      </c>
      <c r="D277" s="204" t="s">
        <v>135</v>
      </c>
      <c r="E277" s="205" t="s">
        <v>511</v>
      </c>
      <c r="F277" s="206" t="s">
        <v>512</v>
      </c>
      <c r="G277" s="207" t="s">
        <v>138</v>
      </c>
      <c r="H277" s="208">
        <v>3.9</v>
      </c>
      <c r="I277" s="209"/>
      <c r="J277" s="210">
        <f>ROUND(I277*H277,2)</f>
        <v>0</v>
      </c>
      <c r="K277" s="206" t="s">
        <v>139</v>
      </c>
      <c r="L277" s="44"/>
      <c r="M277" s="211" t="s">
        <v>19</v>
      </c>
      <c r="N277" s="212" t="s">
        <v>43</v>
      </c>
      <c r="O277" s="84"/>
      <c r="P277" s="213">
        <f>O277*H277</f>
        <v>0</v>
      </c>
      <c r="Q277" s="213">
        <v>0.00014</v>
      </c>
      <c r="R277" s="213">
        <f>Q277*H277</f>
        <v>0.0005459999999999999</v>
      </c>
      <c r="S277" s="213">
        <v>0</v>
      </c>
      <c r="T277" s="21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5" t="s">
        <v>235</v>
      </c>
      <c r="AT277" s="215" t="s">
        <v>135</v>
      </c>
      <c r="AU277" s="215" t="s">
        <v>82</v>
      </c>
      <c r="AY277" s="17" t="s">
        <v>132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7" t="s">
        <v>80</v>
      </c>
      <c r="BK277" s="216">
        <f>ROUND(I277*H277,2)</f>
        <v>0</v>
      </c>
      <c r="BL277" s="17" t="s">
        <v>235</v>
      </c>
      <c r="BM277" s="215" t="s">
        <v>513</v>
      </c>
    </row>
    <row r="278" spans="1:47" s="2" customFormat="1" ht="12">
      <c r="A278" s="38"/>
      <c r="B278" s="39"/>
      <c r="C278" s="40"/>
      <c r="D278" s="217" t="s">
        <v>142</v>
      </c>
      <c r="E278" s="40"/>
      <c r="F278" s="218" t="s">
        <v>514</v>
      </c>
      <c r="G278" s="40"/>
      <c r="H278" s="40"/>
      <c r="I278" s="219"/>
      <c r="J278" s="40"/>
      <c r="K278" s="40"/>
      <c r="L278" s="44"/>
      <c r="M278" s="220"/>
      <c r="N278" s="221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142</v>
      </c>
      <c r="AU278" s="17" t="s">
        <v>82</v>
      </c>
    </row>
    <row r="279" spans="1:65" s="2" customFormat="1" ht="14.4" customHeight="1">
      <c r="A279" s="38"/>
      <c r="B279" s="39"/>
      <c r="C279" s="204" t="s">
        <v>515</v>
      </c>
      <c r="D279" s="204" t="s">
        <v>135</v>
      </c>
      <c r="E279" s="205" t="s">
        <v>516</v>
      </c>
      <c r="F279" s="206" t="s">
        <v>517</v>
      </c>
      <c r="G279" s="207" t="s">
        <v>138</v>
      </c>
      <c r="H279" s="208">
        <v>7.8</v>
      </c>
      <c r="I279" s="209"/>
      <c r="J279" s="210">
        <f>ROUND(I279*H279,2)</f>
        <v>0</v>
      </c>
      <c r="K279" s="206" t="s">
        <v>139</v>
      </c>
      <c r="L279" s="44"/>
      <c r="M279" s="211" t="s">
        <v>19</v>
      </c>
      <c r="N279" s="212" t="s">
        <v>43</v>
      </c>
      <c r="O279" s="84"/>
      <c r="P279" s="213">
        <f>O279*H279</f>
        <v>0</v>
      </c>
      <c r="Q279" s="213">
        <v>0.00012</v>
      </c>
      <c r="R279" s="213">
        <f>Q279*H279</f>
        <v>0.000936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235</v>
      </c>
      <c r="AT279" s="215" t="s">
        <v>135</v>
      </c>
      <c r="AU279" s="215" t="s">
        <v>82</v>
      </c>
      <c r="AY279" s="17" t="s">
        <v>132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80</v>
      </c>
      <c r="BK279" s="216">
        <f>ROUND(I279*H279,2)</f>
        <v>0</v>
      </c>
      <c r="BL279" s="17" t="s">
        <v>235</v>
      </c>
      <c r="BM279" s="215" t="s">
        <v>518</v>
      </c>
    </row>
    <row r="280" spans="1:47" s="2" customFormat="1" ht="12">
      <c r="A280" s="38"/>
      <c r="B280" s="39"/>
      <c r="C280" s="40"/>
      <c r="D280" s="217" t="s">
        <v>142</v>
      </c>
      <c r="E280" s="40"/>
      <c r="F280" s="218" t="s">
        <v>519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142</v>
      </c>
      <c r="AU280" s="17" t="s">
        <v>82</v>
      </c>
    </row>
    <row r="281" spans="1:51" s="13" customFormat="1" ht="12">
      <c r="A281" s="13"/>
      <c r="B281" s="222"/>
      <c r="C281" s="223"/>
      <c r="D281" s="224" t="s">
        <v>144</v>
      </c>
      <c r="E281" s="225" t="s">
        <v>19</v>
      </c>
      <c r="F281" s="226" t="s">
        <v>520</v>
      </c>
      <c r="G281" s="223"/>
      <c r="H281" s="227">
        <v>7.8</v>
      </c>
      <c r="I281" s="228"/>
      <c r="J281" s="223"/>
      <c r="K281" s="223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144</v>
      </c>
      <c r="AU281" s="233" t="s">
        <v>82</v>
      </c>
      <c r="AV281" s="13" t="s">
        <v>82</v>
      </c>
      <c r="AW281" s="13" t="s">
        <v>33</v>
      </c>
      <c r="AX281" s="13" t="s">
        <v>80</v>
      </c>
      <c r="AY281" s="233" t="s">
        <v>132</v>
      </c>
    </row>
    <row r="282" spans="1:63" s="12" customFormat="1" ht="22.8" customHeight="1">
      <c r="A282" s="12"/>
      <c r="B282" s="188"/>
      <c r="C282" s="189"/>
      <c r="D282" s="190" t="s">
        <v>71</v>
      </c>
      <c r="E282" s="202" t="s">
        <v>521</v>
      </c>
      <c r="F282" s="202" t="s">
        <v>522</v>
      </c>
      <c r="G282" s="189"/>
      <c r="H282" s="189"/>
      <c r="I282" s="192"/>
      <c r="J282" s="203">
        <f>BK282</f>
        <v>0</v>
      </c>
      <c r="K282" s="189"/>
      <c r="L282" s="194"/>
      <c r="M282" s="195"/>
      <c r="N282" s="196"/>
      <c r="O282" s="196"/>
      <c r="P282" s="197">
        <f>SUM(P283:P301)</f>
        <v>0</v>
      </c>
      <c r="Q282" s="196"/>
      <c r="R282" s="197">
        <f>SUM(R283:R301)</f>
        <v>0.3806426</v>
      </c>
      <c r="S282" s="196"/>
      <c r="T282" s="198">
        <f>SUM(T283:T301)</f>
        <v>0.07033125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99" t="s">
        <v>82</v>
      </c>
      <c r="AT282" s="200" t="s">
        <v>71</v>
      </c>
      <c r="AU282" s="200" t="s">
        <v>80</v>
      </c>
      <c r="AY282" s="199" t="s">
        <v>132</v>
      </c>
      <c r="BK282" s="201">
        <f>SUM(BK283:BK301)</f>
        <v>0</v>
      </c>
    </row>
    <row r="283" spans="1:65" s="2" customFormat="1" ht="14.4" customHeight="1">
      <c r="A283" s="38"/>
      <c r="B283" s="39"/>
      <c r="C283" s="204" t="s">
        <v>523</v>
      </c>
      <c r="D283" s="204" t="s">
        <v>135</v>
      </c>
      <c r="E283" s="205" t="s">
        <v>524</v>
      </c>
      <c r="F283" s="206" t="s">
        <v>525</v>
      </c>
      <c r="G283" s="207" t="s">
        <v>138</v>
      </c>
      <c r="H283" s="208">
        <v>226.875</v>
      </c>
      <c r="I283" s="209"/>
      <c r="J283" s="210">
        <f>ROUND(I283*H283,2)</f>
        <v>0</v>
      </c>
      <c r="K283" s="206" t="s">
        <v>139</v>
      </c>
      <c r="L283" s="44"/>
      <c r="M283" s="211" t="s">
        <v>19</v>
      </c>
      <c r="N283" s="212" t="s">
        <v>43</v>
      </c>
      <c r="O283" s="84"/>
      <c r="P283" s="213">
        <f>O283*H283</f>
        <v>0</v>
      </c>
      <c r="Q283" s="213">
        <v>0.001</v>
      </c>
      <c r="R283" s="213">
        <f>Q283*H283</f>
        <v>0.226875</v>
      </c>
      <c r="S283" s="213">
        <v>0.00031</v>
      </c>
      <c r="T283" s="214">
        <f>S283*H283</f>
        <v>0.07033125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5" t="s">
        <v>235</v>
      </c>
      <c r="AT283" s="215" t="s">
        <v>135</v>
      </c>
      <c r="AU283" s="215" t="s">
        <v>82</v>
      </c>
      <c r="AY283" s="17" t="s">
        <v>132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7" t="s">
        <v>80</v>
      </c>
      <c r="BK283" s="216">
        <f>ROUND(I283*H283,2)</f>
        <v>0</v>
      </c>
      <c r="BL283" s="17" t="s">
        <v>235</v>
      </c>
      <c r="BM283" s="215" t="s">
        <v>526</v>
      </c>
    </row>
    <row r="284" spans="1:47" s="2" customFormat="1" ht="12">
      <c r="A284" s="38"/>
      <c r="B284" s="39"/>
      <c r="C284" s="40"/>
      <c r="D284" s="217" t="s">
        <v>142</v>
      </c>
      <c r="E284" s="40"/>
      <c r="F284" s="218" t="s">
        <v>527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142</v>
      </c>
      <c r="AU284" s="17" t="s">
        <v>82</v>
      </c>
    </row>
    <row r="285" spans="1:51" s="13" customFormat="1" ht="12">
      <c r="A285" s="13"/>
      <c r="B285" s="222"/>
      <c r="C285" s="223"/>
      <c r="D285" s="224" t="s">
        <v>144</v>
      </c>
      <c r="E285" s="225" t="s">
        <v>19</v>
      </c>
      <c r="F285" s="226" t="s">
        <v>528</v>
      </c>
      <c r="G285" s="223"/>
      <c r="H285" s="227">
        <v>226.875</v>
      </c>
      <c r="I285" s="228"/>
      <c r="J285" s="223"/>
      <c r="K285" s="223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144</v>
      </c>
      <c r="AU285" s="233" t="s">
        <v>82</v>
      </c>
      <c r="AV285" s="13" t="s">
        <v>82</v>
      </c>
      <c r="AW285" s="13" t="s">
        <v>33</v>
      </c>
      <c r="AX285" s="13" t="s">
        <v>80</v>
      </c>
      <c r="AY285" s="233" t="s">
        <v>132</v>
      </c>
    </row>
    <row r="286" spans="1:65" s="2" customFormat="1" ht="14.4" customHeight="1">
      <c r="A286" s="38"/>
      <c r="B286" s="39"/>
      <c r="C286" s="204" t="s">
        <v>529</v>
      </c>
      <c r="D286" s="204" t="s">
        <v>135</v>
      </c>
      <c r="E286" s="205" t="s">
        <v>530</v>
      </c>
      <c r="F286" s="206" t="s">
        <v>531</v>
      </c>
      <c r="G286" s="207" t="s">
        <v>138</v>
      </c>
      <c r="H286" s="208">
        <v>242.555</v>
      </c>
      <c r="I286" s="209"/>
      <c r="J286" s="210">
        <f>ROUND(I286*H286,2)</f>
        <v>0</v>
      </c>
      <c r="K286" s="206" t="s">
        <v>139</v>
      </c>
      <c r="L286" s="44"/>
      <c r="M286" s="211" t="s">
        <v>19</v>
      </c>
      <c r="N286" s="212" t="s">
        <v>43</v>
      </c>
      <c r="O286" s="84"/>
      <c r="P286" s="213">
        <f>O286*H286</f>
        <v>0</v>
      </c>
      <c r="Q286" s="213">
        <v>0.0002</v>
      </c>
      <c r="R286" s="213">
        <f>Q286*H286</f>
        <v>0.048511000000000006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235</v>
      </c>
      <c r="AT286" s="215" t="s">
        <v>135</v>
      </c>
      <c r="AU286" s="215" t="s">
        <v>82</v>
      </c>
      <c r="AY286" s="17" t="s">
        <v>132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80</v>
      </c>
      <c r="BK286" s="216">
        <f>ROUND(I286*H286,2)</f>
        <v>0</v>
      </c>
      <c r="BL286" s="17" t="s">
        <v>235</v>
      </c>
      <c r="BM286" s="215" t="s">
        <v>532</v>
      </c>
    </row>
    <row r="287" spans="1:47" s="2" customFormat="1" ht="12">
      <c r="A287" s="38"/>
      <c r="B287" s="39"/>
      <c r="C287" s="40"/>
      <c r="D287" s="217" t="s">
        <v>142</v>
      </c>
      <c r="E287" s="40"/>
      <c r="F287" s="218" t="s">
        <v>533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142</v>
      </c>
      <c r="AU287" s="17" t="s">
        <v>82</v>
      </c>
    </row>
    <row r="288" spans="1:51" s="13" customFormat="1" ht="12">
      <c r="A288" s="13"/>
      <c r="B288" s="222"/>
      <c r="C288" s="223"/>
      <c r="D288" s="224" t="s">
        <v>144</v>
      </c>
      <c r="E288" s="225" t="s">
        <v>19</v>
      </c>
      <c r="F288" s="226" t="s">
        <v>534</v>
      </c>
      <c r="G288" s="223"/>
      <c r="H288" s="227">
        <v>242.555</v>
      </c>
      <c r="I288" s="228"/>
      <c r="J288" s="223"/>
      <c r="K288" s="223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144</v>
      </c>
      <c r="AU288" s="233" t="s">
        <v>82</v>
      </c>
      <c r="AV288" s="13" t="s">
        <v>82</v>
      </c>
      <c r="AW288" s="13" t="s">
        <v>33</v>
      </c>
      <c r="AX288" s="13" t="s">
        <v>80</v>
      </c>
      <c r="AY288" s="233" t="s">
        <v>132</v>
      </c>
    </row>
    <row r="289" spans="1:65" s="2" customFormat="1" ht="22.2" customHeight="1">
      <c r="A289" s="38"/>
      <c r="B289" s="39"/>
      <c r="C289" s="204" t="s">
        <v>535</v>
      </c>
      <c r="D289" s="204" t="s">
        <v>135</v>
      </c>
      <c r="E289" s="205" t="s">
        <v>536</v>
      </c>
      <c r="F289" s="206" t="s">
        <v>537</v>
      </c>
      <c r="G289" s="207" t="s">
        <v>138</v>
      </c>
      <c r="H289" s="208">
        <v>273.975</v>
      </c>
      <c r="I289" s="209"/>
      <c r="J289" s="210">
        <f>ROUND(I289*H289,2)</f>
        <v>0</v>
      </c>
      <c r="K289" s="206" t="s">
        <v>139</v>
      </c>
      <c r="L289" s="44"/>
      <c r="M289" s="211" t="s">
        <v>19</v>
      </c>
      <c r="N289" s="212" t="s">
        <v>43</v>
      </c>
      <c r="O289" s="84"/>
      <c r="P289" s="213">
        <f>O289*H289</f>
        <v>0</v>
      </c>
      <c r="Q289" s="213">
        <v>0.00026</v>
      </c>
      <c r="R289" s="213">
        <f>Q289*H289</f>
        <v>0.0712335</v>
      </c>
      <c r="S289" s="213">
        <v>0</v>
      </c>
      <c r="T289" s="21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5" t="s">
        <v>235</v>
      </c>
      <c r="AT289" s="215" t="s">
        <v>135</v>
      </c>
      <c r="AU289" s="215" t="s">
        <v>82</v>
      </c>
      <c r="AY289" s="17" t="s">
        <v>132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7" t="s">
        <v>80</v>
      </c>
      <c r="BK289" s="216">
        <f>ROUND(I289*H289,2)</f>
        <v>0</v>
      </c>
      <c r="BL289" s="17" t="s">
        <v>235</v>
      </c>
      <c r="BM289" s="215" t="s">
        <v>538</v>
      </c>
    </row>
    <row r="290" spans="1:47" s="2" customFormat="1" ht="12">
      <c r="A290" s="38"/>
      <c r="B290" s="39"/>
      <c r="C290" s="40"/>
      <c r="D290" s="217" t="s">
        <v>142</v>
      </c>
      <c r="E290" s="40"/>
      <c r="F290" s="218" t="s">
        <v>539</v>
      </c>
      <c r="G290" s="40"/>
      <c r="H290" s="40"/>
      <c r="I290" s="219"/>
      <c r="J290" s="40"/>
      <c r="K290" s="40"/>
      <c r="L290" s="44"/>
      <c r="M290" s="220"/>
      <c r="N290" s="221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142</v>
      </c>
      <c r="AU290" s="17" t="s">
        <v>82</v>
      </c>
    </row>
    <row r="291" spans="1:51" s="13" customFormat="1" ht="12">
      <c r="A291" s="13"/>
      <c r="B291" s="222"/>
      <c r="C291" s="223"/>
      <c r="D291" s="224" t="s">
        <v>144</v>
      </c>
      <c r="E291" s="225" t="s">
        <v>19</v>
      </c>
      <c r="F291" s="226" t="s">
        <v>540</v>
      </c>
      <c r="G291" s="223"/>
      <c r="H291" s="227">
        <v>143.62</v>
      </c>
      <c r="I291" s="228"/>
      <c r="J291" s="223"/>
      <c r="K291" s="223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144</v>
      </c>
      <c r="AU291" s="233" t="s">
        <v>82</v>
      </c>
      <c r="AV291" s="13" t="s">
        <v>82</v>
      </c>
      <c r="AW291" s="13" t="s">
        <v>33</v>
      </c>
      <c r="AX291" s="13" t="s">
        <v>72</v>
      </c>
      <c r="AY291" s="233" t="s">
        <v>132</v>
      </c>
    </row>
    <row r="292" spans="1:51" s="13" customFormat="1" ht="12">
      <c r="A292" s="13"/>
      <c r="B292" s="222"/>
      <c r="C292" s="223"/>
      <c r="D292" s="224" t="s">
        <v>144</v>
      </c>
      <c r="E292" s="225" t="s">
        <v>19</v>
      </c>
      <c r="F292" s="226" t="s">
        <v>541</v>
      </c>
      <c r="G292" s="223"/>
      <c r="H292" s="227">
        <v>130.355</v>
      </c>
      <c r="I292" s="228"/>
      <c r="J292" s="223"/>
      <c r="K292" s="223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144</v>
      </c>
      <c r="AU292" s="233" t="s">
        <v>82</v>
      </c>
      <c r="AV292" s="13" t="s">
        <v>82</v>
      </c>
      <c r="AW292" s="13" t="s">
        <v>33</v>
      </c>
      <c r="AX292" s="13" t="s">
        <v>72</v>
      </c>
      <c r="AY292" s="233" t="s">
        <v>132</v>
      </c>
    </row>
    <row r="293" spans="1:51" s="14" customFormat="1" ht="12">
      <c r="A293" s="14"/>
      <c r="B293" s="234"/>
      <c r="C293" s="235"/>
      <c r="D293" s="224" t="s">
        <v>144</v>
      </c>
      <c r="E293" s="236" t="s">
        <v>19</v>
      </c>
      <c r="F293" s="237" t="s">
        <v>160</v>
      </c>
      <c r="G293" s="235"/>
      <c r="H293" s="238">
        <v>273.975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144</v>
      </c>
      <c r="AU293" s="244" t="s">
        <v>82</v>
      </c>
      <c r="AV293" s="14" t="s">
        <v>140</v>
      </c>
      <c r="AW293" s="14" t="s">
        <v>33</v>
      </c>
      <c r="AX293" s="14" t="s">
        <v>80</v>
      </c>
      <c r="AY293" s="244" t="s">
        <v>132</v>
      </c>
    </row>
    <row r="294" spans="1:65" s="2" customFormat="1" ht="22.2" customHeight="1">
      <c r="A294" s="38"/>
      <c r="B294" s="39"/>
      <c r="C294" s="204" t="s">
        <v>542</v>
      </c>
      <c r="D294" s="204" t="s">
        <v>135</v>
      </c>
      <c r="E294" s="205" t="s">
        <v>543</v>
      </c>
      <c r="F294" s="206" t="s">
        <v>544</v>
      </c>
      <c r="G294" s="207" t="s">
        <v>138</v>
      </c>
      <c r="H294" s="208">
        <v>112.2</v>
      </c>
      <c r="I294" s="209"/>
      <c r="J294" s="210">
        <f>ROUND(I294*H294,2)</f>
        <v>0</v>
      </c>
      <c r="K294" s="206" t="s">
        <v>19</v>
      </c>
      <c r="L294" s="44"/>
      <c r="M294" s="211" t="s">
        <v>19</v>
      </c>
      <c r="N294" s="212" t="s">
        <v>43</v>
      </c>
      <c r="O294" s="84"/>
      <c r="P294" s="213">
        <f>O294*H294</f>
        <v>0</v>
      </c>
      <c r="Q294" s="213">
        <v>0.00026</v>
      </c>
      <c r="R294" s="213">
        <f>Q294*H294</f>
        <v>0.029171999999999997</v>
      </c>
      <c r="S294" s="213">
        <v>0</v>
      </c>
      <c r="T294" s="21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5" t="s">
        <v>235</v>
      </c>
      <c r="AT294" s="215" t="s">
        <v>135</v>
      </c>
      <c r="AU294" s="215" t="s">
        <v>82</v>
      </c>
      <c r="AY294" s="17" t="s">
        <v>132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80</v>
      </c>
      <c r="BK294" s="216">
        <f>ROUND(I294*H294,2)</f>
        <v>0</v>
      </c>
      <c r="BL294" s="17" t="s">
        <v>235</v>
      </c>
      <c r="BM294" s="215" t="s">
        <v>545</v>
      </c>
    </row>
    <row r="295" spans="1:51" s="13" customFormat="1" ht="12">
      <c r="A295" s="13"/>
      <c r="B295" s="222"/>
      <c r="C295" s="223"/>
      <c r="D295" s="224" t="s">
        <v>144</v>
      </c>
      <c r="E295" s="225" t="s">
        <v>19</v>
      </c>
      <c r="F295" s="226" t="s">
        <v>546</v>
      </c>
      <c r="G295" s="223"/>
      <c r="H295" s="227">
        <v>118.65</v>
      </c>
      <c r="I295" s="228"/>
      <c r="J295" s="223"/>
      <c r="K295" s="223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144</v>
      </c>
      <c r="AU295" s="233" t="s">
        <v>82</v>
      </c>
      <c r="AV295" s="13" t="s">
        <v>82</v>
      </c>
      <c r="AW295" s="13" t="s">
        <v>33</v>
      </c>
      <c r="AX295" s="13" t="s">
        <v>72</v>
      </c>
      <c r="AY295" s="233" t="s">
        <v>132</v>
      </c>
    </row>
    <row r="296" spans="1:51" s="13" customFormat="1" ht="12">
      <c r="A296" s="13"/>
      <c r="B296" s="222"/>
      <c r="C296" s="223"/>
      <c r="D296" s="224" t="s">
        <v>144</v>
      </c>
      <c r="E296" s="225" t="s">
        <v>19</v>
      </c>
      <c r="F296" s="226" t="s">
        <v>547</v>
      </c>
      <c r="G296" s="223"/>
      <c r="H296" s="227">
        <v>-4.05</v>
      </c>
      <c r="I296" s="228"/>
      <c r="J296" s="223"/>
      <c r="K296" s="223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144</v>
      </c>
      <c r="AU296" s="233" t="s">
        <v>82</v>
      </c>
      <c r="AV296" s="13" t="s">
        <v>82</v>
      </c>
      <c r="AW296" s="13" t="s">
        <v>33</v>
      </c>
      <c r="AX296" s="13" t="s">
        <v>72</v>
      </c>
      <c r="AY296" s="233" t="s">
        <v>132</v>
      </c>
    </row>
    <row r="297" spans="1:51" s="13" customFormat="1" ht="12">
      <c r="A297" s="13"/>
      <c r="B297" s="222"/>
      <c r="C297" s="223"/>
      <c r="D297" s="224" t="s">
        <v>144</v>
      </c>
      <c r="E297" s="225" t="s">
        <v>19</v>
      </c>
      <c r="F297" s="226" t="s">
        <v>548</v>
      </c>
      <c r="G297" s="223"/>
      <c r="H297" s="227">
        <v>-2.4</v>
      </c>
      <c r="I297" s="228"/>
      <c r="J297" s="223"/>
      <c r="K297" s="223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144</v>
      </c>
      <c r="AU297" s="233" t="s">
        <v>82</v>
      </c>
      <c r="AV297" s="13" t="s">
        <v>82</v>
      </c>
      <c r="AW297" s="13" t="s">
        <v>33</v>
      </c>
      <c r="AX297" s="13" t="s">
        <v>72</v>
      </c>
      <c r="AY297" s="233" t="s">
        <v>132</v>
      </c>
    </row>
    <row r="298" spans="1:51" s="14" customFormat="1" ht="12">
      <c r="A298" s="14"/>
      <c r="B298" s="234"/>
      <c r="C298" s="235"/>
      <c r="D298" s="224" t="s">
        <v>144</v>
      </c>
      <c r="E298" s="236" t="s">
        <v>19</v>
      </c>
      <c r="F298" s="237" t="s">
        <v>160</v>
      </c>
      <c r="G298" s="235"/>
      <c r="H298" s="238">
        <v>112.2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144</v>
      </c>
      <c r="AU298" s="244" t="s">
        <v>82</v>
      </c>
      <c r="AV298" s="14" t="s">
        <v>140</v>
      </c>
      <c r="AW298" s="14" t="s">
        <v>33</v>
      </c>
      <c r="AX298" s="14" t="s">
        <v>80</v>
      </c>
      <c r="AY298" s="244" t="s">
        <v>132</v>
      </c>
    </row>
    <row r="299" spans="1:65" s="2" customFormat="1" ht="22.2" customHeight="1">
      <c r="A299" s="38"/>
      <c r="B299" s="39"/>
      <c r="C299" s="204" t="s">
        <v>549</v>
      </c>
      <c r="D299" s="204" t="s">
        <v>135</v>
      </c>
      <c r="E299" s="205" t="s">
        <v>550</v>
      </c>
      <c r="F299" s="206" t="s">
        <v>551</v>
      </c>
      <c r="G299" s="207" t="s">
        <v>138</v>
      </c>
      <c r="H299" s="208">
        <v>242.555</v>
      </c>
      <c r="I299" s="209"/>
      <c r="J299" s="210">
        <f>ROUND(I299*H299,2)</f>
        <v>0</v>
      </c>
      <c r="K299" s="206" t="s">
        <v>139</v>
      </c>
      <c r="L299" s="44"/>
      <c r="M299" s="211" t="s">
        <v>19</v>
      </c>
      <c r="N299" s="212" t="s">
        <v>43</v>
      </c>
      <c r="O299" s="84"/>
      <c r="P299" s="213">
        <f>O299*H299</f>
        <v>0</v>
      </c>
      <c r="Q299" s="213">
        <v>2E-05</v>
      </c>
      <c r="R299" s="213">
        <f>Q299*H299</f>
        <v>0.0048511000000000006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235</v>
      </c>
      <c r="AT299" s="215" t="s">
        <v>135</v>
      </c>
      <c r="AU299" s="215" t="s">
        <v>82</v>
      </c>
      <c r="AY299" s="17" t="s">
        <v>132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80</v>
      </c>
      <c r="BK299" s="216">
        <f>ROUND(I299*H299,2)</f>
        <v>0</v>
      </c>
      <c r="BL299" s="17" t="s">
        <v>235</v>
      </c>
      <c r="BM299" s="215" t="s">
        <v>552</v>
      </c>
    </row>
    <row r="300" spans="1:47" s="2" customFormat="1" ht="12">
      <c r="A300" s="38"/>
      <c r="B300" s="39"/>
      <c r="C300" s="40"/>
      <c r="D300" s="217" t="s">
        <v>142</v>
      </c>
      <c r="E300" s="40"/>
      <c r="F300" s="218" t="s">
        <v>553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142</v>
      </c>
      <c r="AU300" s="17" t="s">
        <v>82</v>
      </c>
    </row>
    <row r="301" spans="1:51" s="13" customFormat="1" ht="12">
      <c r="A301" s="13"/>
      <c r="B301" s="222"/>
      <c r="C301" s="223"/>
      <c r="D301" s="224" t="s">
        <v>144</v>
      </c>
      <c r="E301" s="225" t="s">
        <v>19</v>
      </c>
      <c r="F301" s="226" t="s">
        <v>554</v>
      </c>
      <c r="G301" s="223"/>
      <c r="H301" s="227">
        <v>242.555</v>
      </c>
      <c r="I301" s="228"/>
      <c r="J301" s="223"/>
      <c r="K301" s="223"/>
      <c r="L301" s="229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144</v>
      </c>
      <c r="AU301" s="233" t="s">
        <v>82</v>
      </c>
      <c r="AV301" s="13" t="s">
        <v>82</v>
      </c>
      <c r="AW301" s="13" t="s">
        <v>33</v>
      </c>
      <c r="AX301" s="13" t="s">
        <v>80</v>
      </c>
      <c r="AY301" s="233" t="s">
        <v>132</v>
      </c>
    </row>
    <row r="302" spans="1:31" s="2" customFormat="1" ht="6.95" customHeight="1">
      <c r="A302" s="38"/>
      <c r="B302" s="59"/>
      <c r="C302" s="60"/>
      <c r="D302" s="60"/>
      <c r="E302" s="60"/>
      <c r="F302" s="60"/>
      <c r="G302" s="60"/>
      <c r="H302" s="60"/>
      <c r="I302" s="60"/>
      <c r="J302" s="60"/>
      <c r="K302" s="60"/>
      <c r="L302" s="44"/>
      <c r="M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</row>
  </sheetData>
  <sheetProtection password="CC35" sheet="1" objects="1" scenarios="1" formatColumns="0" formatRows="0" autoFilter="0"/>
  <autoFilter ref="C93:K30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3_01/342272215"/>
    <hyperlink ref="F101" r:id="rId2" display="https://podminky.urs.cz/item/CS_URS_2023_01/342291121"/>
    <hyperlink ref="F105" r:id="rId3" display="https://podminky.urs.cz/item/CS_URS_2023_01/612142001"/>
    <hyperlink ref="F110" r:id="rId4" display="https://podminky.urs.cz/item/CS_URS_2023_01/612311131"/>
    <hyperlink ref="F113" r:id="rId5" display="https://podminky.urs.cz/item/CS_URS_2023_01/612321121"/>
    <hyperlink ref="F116" r:id="rId6" display="https://podminky.urs.cz/item/CS_URS_2023_01/612325421"/>
    <hyperlink ref="F127" r:id="rId7" display="https://podminky.urs.cz/item/CS_URS_2023_01/619991001"/>
    <hyperlink ref="F129" r:id="rId8" display="https://podminky.urs.cz/item/CS_URS_2023_01/619991011"/>
    <hyperlink ref="F135" r:id="rId9" display="https://podminky.urs.cz/item/CS_URS_2023_01/631311115"/>
    <hyperlink ref="F138" r:id="rId10" display="https://podminky.urs.cz/item/CS_URS_2023_01/631312141"/>
    <hyperlink ref="F141" r:id="rId11" display="https://podminky.urs.cz/item/CS_URS_2023_01/632481213"/>
    <hyperlink ref="F145" r:id="rId12" display="https://podminky.urs.cz/item/CS_URS_2023_01/949101111"/>
    <hyperlink ref="F147" r:id="rId13" display="https://podminky.urs.cz/item/CS_URS_2023_01/952901111"/>
    <hyperlink ref="F149" r:id="rId14" display="https://podminky.urs.cz/item/CS_URS_2023_01/962031132"/>
    <hyperlink ref="F152" r:id="rId15" display="https://podminky.urs.cz/item/CS_URS_2023_01/974042535"/>
    <hyperlink ref="F155" r:id="rId16" display="https://podminky.urs.cz/item/CS_URS_2023_01/978013121"/>
    <hyperlink ref="F157" r:id="rId17" display="https://podminky.urs.cz/item/CS_URS_2023_01/978059541"/>
    <hyperlink ref="F164" r:id="rId18" display="https://podminky.urs.cz/item/CS_URS_2023_01/997013153"/>
    <hyperlink ref="F166" r:id="rId19" display="https://podminky.urs.cz/item/CS_URS_2023_01/997013501"/>
    <hyperlink ref="F168" r:id="rId20" display="https://podminky.urs.cz/item/CS_URS_2023_01/997013509"/>
    <hyperlink ref="F171" r:id="rId21" display="https://podminky.urs.cz/item/CS_URS_2023_01/997013631"/>
    <hyperlink ref="F174" r:id="rId22" display="https://podminky.urs.cz/item/CS_URS_2023_01/998011002"/>
    <hyperlink ref="F178" r:id="rId23" display="https://podminky.urs.cz/item/CS_URS_2023_01/713121111"/>
    <hyperlink ref="F183" r:id="rId24" display="https://podminky.urs.cz/item/CS_URS_2023_01/998713202"/>
    <hyperlink ref="F186" r:id="rId25" display="https://podminky.urs.cz/item/CS_URS_2023_01/725210821"/>
    <hyperlink ref="F188" r:id="rId26" display="https://podminky.urs.cz/item/CS_URS_2023_01/725211617"/>
    <hyperlink ref="F190" r:id="rId27" display="https://podminky.urs.cz/item/CS_URS_2023_01/725820802"/>
    <hyperlink ref="F192" r:id="rId28" display="https://podminky.urs.cz/item/CS_URS_2023_01/725822613"/>
    <hyperlink ref="F194" r:id="rId29" display="https://podminky.urs.cz/item/CS_URS_2023_01/998725202"/>
    <hyperlink ref="F197" r:id="rId30" display="https://podminky.urs.cz/item/CS_URS_2023_01/763131431"/>
    <hyperlink ref="F199" r:id="rId31" display="https://podminky.urs.cz/item/CS_URS_2023_01/763131714"/>
    <hyperlink ref="F201" r:id="rId32" display="https://podminky.urs.cz/item/CS_URS_2023_01/998763402"/>
    <hyperlink ref="F206" r:id="rId33" display="https://podminky.urs.cz/item/CS_URS_2023_01/766691914"/>
    <hyperlink ref="F208" r:id="rId34" display="https://podminky.urs.cz/item/CS_URS_2023_01/998766202"/>
    <hyperlink ref="F211" r:id="rId35" display="https://podminky.urs.cz/item/CS_URS_2023_01/776121321"/>
    <hyperlink ref="F216" r:id="rId36" display="https://podminky.urs.cz/item/CS_URS_2023_01/776141121"/>
    <hyperlink ref="F218" r:id="rId37" display="https://podminky.urs.cz/item/CS_URS_2023_01/776201811"/>
    <hyperlink ref="F221" r:id="rId38" display="https://podminky.urs.cz/item/CS_URS_2023_01/776211111"/>
    <hyperlink ref="F226" r:id="rId39" display="https://podminky.urs.cz/item/CS_URS_2023_01/776221111"/>
    <hyperlink ref="F232" r:id="rId40" display="https://podminky.urs.cz/item/CS_URS_2023_01/776410811"/>
    <hyperlink ref="F238" r:id="rId41" display="https://podminky.urs.cz/item/CS_URS_2023_01/776411111"/>
    <hyperlink ref="F246" r:id="rId42" display="https://podminky.urs.cz/item/CS_URS_2023_01/776421312"/>
    <hyperlink ref="F251" r:id="rId43" display="https://podminky.urs.cz/item/CS_URS_2023_01/998776202"/>
    <hyperlink ref="F254" r:id="rId44" display="https://podminky.urs.cz/item/CS_URS_2023_01/781121011"/>
    <hyperlink ref="F256" r:id="rId45" display="https://podminky.urs.cz/item/CS_URS_2023_01/781474113"/>
    <hyperlink ref="F262" r:id="rId46" display="https://podminky.urs.cz/item/CS_URS_2023_01/781494111"/>
    <hyperlink ref="F265" r:id="rId47" display="https://podminky.urs.cz/item/CS_URS_2023_01/781494511"/>
    <hyperlink ref="F268" r:id="rId48" display="https://podminky.urs.cz/item/CS_URS_2023_01/998781202"/>
    <hyperlink ref="F271" r:id="rId49" display="https://podminky.urs.cz/item/CS_URS_2023_01/783301303"/>
    <hyperlink ref="F276" r:id="rId50" display="https://podminky.urs.cz/item/CS_URS_2023_01/783301311"/>
    <hyperlink ref="F278" r:id="rId51" display="https://podminky.urs.cz/item/CS_URS_2023_01/783314101"/>
    <hyperlink ref="F280" r:id="rId52" display="https://podminky.urs.cz/item/CS_URS_2023_01/783317101"/>
    <hyperlink ref="F284" r:id="rId53" display="https://podminky.urs.cz/item/CS_URS_2023_01/784121001"/>
    <hyperlink ref="F287" r:id="rId54" display="https://podminky.urs.cz/item/CS_URS_2023_01/784181121"/>
    <hyperlink ref="F290" r:id="rId55" display="https://podminky.urs.cz/item/CS_URS_2023_01/784211101"/>
    <hyperlink ref="F300" r:id="rId56" display="https://podminky.urs.cz/item/CS_URS_2023_01/784211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555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ROUND((SUM(BE83:BE104)),2)</f>
        <v>0</v>
      </c>
      <c r="G33" s="38"/>
      <c r="H33" s="38"/>
      <c r="I33" s="148">
        <v>0.21</v>
      </c>
      <c r="J33" s="147">
        <f>ROUND(((SUM(BE83:BE104))*I33),2)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ROUND((SUM(BF83:BF104)),2)</f>
        <v>0</v>
      </c>
      <c r="G34" s="38"/>
      <c r="H34" s="38"/>
      <c r="I34" s="148">
        <v>0.15</v>
      </c>
      <c r="J34" s="147">
        <f>ROUND(((SUM(BF83:BF104))*I34),2)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ROUND((SUM(BG83:BG104)),2)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ROUND((SUM(BH83:BH104)),2)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ROUND((SUM(BI83:BI104)),2)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02 - Vytápění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556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557</v>
      </c>
      <c r="E61" s="168"/>
      <c r="F61" s="168"/>
      <c r="G61" s="168"/>
      <c r="H61" s="168"/>
      <c r="I61" s="168"/>
      <c r="J61" s="169">
        <f>J90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558</v>
      </c>
      <c r="E62" s="168"/>
      <c r="F62" s="168"/>
      <c r="G62" s="168"/>
      <c r="H62" s="168"/>
      <c r="I62" s="168"/>
      <c r="J62" s="169">
        <f>J95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559</v>
      </c>
      <c r="E63" s="168"/>
      <c r="F63" s="168"/>
      <c r="G63" s="168"/>
      <c r="H63" s="168"/>
      <c r="I63" s="168"/>
      <c r="J63" s="169">
        <f>J99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117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ZŠ Truhlářská 19, K.Vary -Učebna přírodopisu a robotiky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02 - Vytápění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5. 2. 2023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6.4" customHeight="1">
      <c r="A79" s="38"/>
      <c r="B79" s="39"/>
      <c r="C79" s="32" t="s">
        <v>25</v>
      </c>
      <c r="D79" s="40"/>
      <c r="E79" s="40"/>
      <c r="F79" s="27" t="str">
        <f>E15</f>
        <v>Statutární město K.Vary</v>
      </c>
      <c r="G79" s="40"/>
      <c r="H79" s="40"/>
      <c r="I79" s="32" t="s">
        <v>31</v>
      </c>
      <c r="J79" s="36" t="str">
        <f>E21</f>
        <v xml:space="preserve">Pavel Dindák, K.Vary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Šimková Dita, K.Vary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118</v>
      </c>
      <c r="D82" s="180" t="s">
        <v>57</v>
      </c>
      <c r="E82" s="180" t="s">
        <v>53</v>
      </c>
      <c r="F82" s="180" t="s">
        <v>54</v>
      </c>
      <c r="G82" s="180" t="s">
        <v>119</v>
      </c>
      <c r="H82" s="180" t="s">
        <v>120</v>
      </c>
      <c r="I82" s="180" t="s">
        <v>121</v>
      </c>
      <c r="J82" s="180" t="s">
        <v>100</v>
      </c>
      <c r="K82" s="181" t="s">
        <v>122</v>
      </c>
      <c r="L82" s="182"/>
      <c r="M82" s="92" t="s">
        <v>19</v>
      </c>
      <c r="N82" s="93" t="s">
        <v>42</v>
      </c>
      <c r="O82" s="93" t="s">
        <v>123</v>
      </c>
      <c r="P82" s="93" t="s">
        <v>124</v>
      </c>
      <c r="Q82" s="93" t="s">
        <v>125</v>
      </c>
      <c r="R82" s="93" t="s">
        <v>126</v>
      </c>
      <c r="S82" s="93" t="s">
        <v>127</v>
      </c>
      <c r="T82" s="94" t="s">
        <v>128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129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P84+P90+P95+P99</f>
        <v>0</v>
      </c>
      <c r="Q83" s="96"/>
      <c r="R83" s="185">
        <f>R84+R90+R95+R99</f>
        <v>33619.80999999999</v>
      </c>
      <c r="S83" s="96"/>
      <c r="T83" s="186">
        <f>T84+T90+T95+T99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101</v>
      </c>
      <c r="BK83" s="187">
        <f>BK84+BK90+BK95+BK99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80</v>
      </c>
      <c r="F84" s="191" t="s">
        <v>560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SUM(P85:P89)</f>
        <v>0</v>
      </c>
      <c r="Q84" s="196"/>
      <c r="R84" s="197">
        <f>SUM(R85:R89)</f>
        <v>33343.09999999999</v>
      </c>
      <c r="S84" s="196"/>
      <c r="T84" s="198">
        <f>SUM(T85:T89)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80</v>
      </c>
      <c r="AT84" s="200" t="s">
        <v>71</v>
      </c>
      <c r="AU84" s="200" t="s">
        <v>72</v>
      </c>
      <c r="AY84" s="199" t="s">
        <v>132</v>
      </c>
      <c r="BK84" s="201">
        <f>SUM(BK85:BK89)</f>
        <v>0</v>
      </c>
    </row>
    <row r="85" spans="1:65" s="2" customFormat="1" ht="19.8" customHeight="1">
      <c r="A85" s="38"/>
      <c r="B85" s="39"/>
      <c r="C85" s="204" t="s">
        <v>80</v>
      </c>
      <c r="D85" s="204" t="s">
        <v>135</v>
      </c>
      <c r="E85" s="205" t="s">
        <v>80</v>
      </c>
      <c r="F85" s="206" t="s">
        <v>561</v>
      </c>
      <c r="G85" s="207" t="s">
        <v>138</v>
      </c>
      <c r="H85" s="208">
        <v>33.8</v>
      </c>
      <c r="I85" s="209"/>
      <c r="J85" s="210">
        <f>ROUND(I85*H85,2)</f>
        <v>0</v>
      </c>
      <c r="K85" s="206" t="s">
        <v>19</v>
      </c>
      <c r="L85" s="44"/>
      <c r="M85" s="211" t="s">
        <v>19</v>
      </c>
      <c r="N85" s="212" t="s">
        <v>43</v>
      </c>
      <c r="O85" s="84"/>
      <c r="P85" s="213">
        <f>O85*H85</f>
        <v>0</v>
      </c>
      <c r="Q85" s="213">
        <v>958</v>
      </c>
      <c r="R85" s="213">
        <f>Q85*H85</f>
        <v>32380.399999999998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235</v>
      </c>
      <c r="AT85" s="215" t="s">
        <v>135</v>
      </c>
      <c r="AU85" s="215" t="s">
        <v>80</v>
      </c>
      <c r="AY85" s="17" t="s">
        <v>132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80</v>
      </c>
      <c r="BK85" s="216">
        <f>ROUND(I85*H85,2)</f>
        <v>0</v>
      </c>
      <c r="BL85" s="17" t="s">
        <v>235</v>
      </c>
      <c r="BM85" s="215" t="s">
        <v>562</v>
      </c>
    </row>
    <row r="86" spans="1:65" s="2" customFormat="1" ht="14.4" customHeight="1">
      <c r="A86" s="38"/>
      <c r="B86" s="39"/>
      <c r="C86" s="204" t="s">
        <v>82</v>
      </c>
      <c r="D86" s="204" t="s">
        <v>135</v>
      </c>
      <c r="E86" s="205" t="s">
        <v>82</v>
      </c>
      <c r="F86" s="206" t="s">
        <v>563</v>
      </c>
      <c r="G86" s="207" t="s">
        <v>254</v>
      </c>
      <c r="H86" s="208">
        <v>16</v>
      </c>
      <c r="I86" s="209"/>
      <c r="J86" s="210">
        <f>ROUND(I86*H86,2)</f>
        <v>0</v>
      </c>
      <c r="K86" s="206" t="s">
        <v>19</v>
      </c>
      <c r="L86" s="44"/>
      <c r="M86" s="211" t="s">
        <v>19</v>
      </c>
      <c r="N86" s="212" t="s">
        <v>43</v>
      </c>
      <c r="O86" s="84"/>
      <c r="P86" s="213">
        <f>O86*H86</f>
        <v>0</v>
      </c>
      <c r="Q86" s="213">
        <v>60</v>
      </c>
      <c r="R86" s="213">
        <f>Q86*H86</f>
        <v>960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235</v>
      </c>
      <c r="AT86" s="215" t="s">
        <v>135</v>
      </c>
      <c r="AU86" s="215" t="s">
        <v>80</v>
      </c>
      <c r="AY86" s="17" t="s">
        <v>132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80</v>
      </c>
      <c r="BK86" s="216">
        <f>ROUND(I86*H86,2)</f>
        <v>0</v>
      </c>
      <c r="BL86" s="17" t="s">
        <v>235</v>
      </c>
      <c r="BM86" s="215" t="s">
        <v>564</v>
      </c>
    </row>
    <row r="87" spans="1:65" s="2" customFormat="1" ht="14.4" customHeight="1">
      <c r="A87" s="38"/>
      <c r="B87" s="39"/>
      <c r="C87" s="204" t="s">
        <v>133</v>
      </c>
      <c r="D87" s="204" t="s">
        <v>135</v>
      </c>
      <c r="E87" s="205" t="s">
        <v>133</v>
      </c>
      <c r="F87" s="206" t="s">
        <v>565</v>
      </c>
      <c r="G87" s="207" t="s">
        <v>566</v>
      </c>
      <c r="H87" s="208">
        <v>16</v>
      </c>
      <c r="I87" s="209"/>
      <c r="J87" s="210">
        <f>ROUND(I87*H87,2)</f>
        <v>0</v>
      </c>
      <c r="K87" s="206" t="s">
        <v>19</v>
      </c>
      <c r="L87" s="44"/>
      <c r="M87" s="211" t="s">
        <v>19</v>
      </c>
      <c r="N87" s="212" t="s">
        <v>43</v>
      </c>
      <c r="O87" s="84"/>
      <c r="P87" s="213">
        <f>O87*H87</f>
        <v>0</v>
      </c>
      <c r="Q87" s="213">
        <v>0.15</v>
      </c>
      <c r="R87" s="213">
        <f>Q87*H87</f>
        <v>2.4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235</v>
      </c>
      <c r="AT87" s="215" t="s">
        <v>135</v>
      </c>
      <c r="AU87" s="215" t="s">
        <v>80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80</v>
      </c>
      <c r="BK87" s="216">
        <f>ROUND(I87*H87,2)</f>
        <v>0</v>
      </c>
      <c r="BL87" s="17" t="s">
        <v>235</v>
      </c>
      <c r="BM87" s="215" t="s">
        <v>567</v>
      </c>
    </row>
    <row r="88" spans="1:65" s="2" customFormat="1" ht="14.4" customHeight="1">
      <c r="A88" s="38"/>
      <c r="B88" s="39"/>
      <c r="C88" s="204" t="s">
        <v>140</v>
      </c>
      <c r="D88" s="204" t="s">
        <v>135</v>
      </c>
      <c r="E88" s="205" t="s">
        <v>140</v>
      </c>
      <c r="F88" s="206" t="s">
        <v>568</v>
      </c>
      <c r="G88" s="207" t="s">
        <v>148</v>
      </c>
      <c r="H88" s="208">
        <v>20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43</v>
      </c>
      <c r="O88" s="84"/>
      <c r="P88" s="213">
        <f>O88*H88</f>
        <v>0</v>
      </c>
      <c r="Q88" s="213">
        <v>0.01</v>
      </c>
      <c r="R88" s="213">
        <f>Q88*H88</f>
        <v>0.2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235</v>
      </c>
      <c r="AT88" s="215" t="s">
        <v>135</v>
      </c>
      <c r="AU88" s="215" t="s">
        <v>80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80</v>
      </c>
      <c r="BK88" s="216">
        <f>ROUND(I88*H88,2)</f>
        <v>0</v>
      </c>
      <c r="BL88" s="17" t="s">
        <v>235</v>
      </c>
      <c r="BM88" s="215" t="s">
        <v>569</v>
      </c>
    </row>
    <row r="89" spans="1:65" s="2" customFormat="1" ht="14.4" customHeight="1">
      <c r="A89" s="38"/>
      <c r="B89" s="39"/>
      <c r="C89" s="204" t="s">
        <v>165</v>
      </c>
      <c r="D89" s="204" t="s">
        <v>135</v>
      </c>
      <c r="E89" s="205" t="s">
        <v>165</v>
      </c>
      <c r="F89" s="206" t="s">
        <v>570</v>
      </c>
      <c r="G89" s="207" t="s">
        <v>254</v>
      </c>
      <c r="H89" s="208">
        <v>1</v>
      </c>
      <c r="I89" s="209"/>
      <c r="J89" s="210">
        <f>ROUND(I89*H89,2)</f>
        <v>0</v>
      </c>
      <c r="K89" s="206" t="s">
        <v>19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0.1</v>
      </c>
      <c r="R89" s="213">
        <f>Q89*H89</f>
        <v>0.1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235</v>
      </c>
      <c r="AT89" s="215" t="s">
        <v>135</v>
      </c>
      <c r="AU89" s="215" t="s">
        <v>80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235</v>
      </c>
      <c r="BM89" s="215" t="s">
        <v>571</v>
      </c>
    </row>
    <row r="90" spans="1:63" s="12" customFormat="1" ht="25.9" customHeight="1">
      <c r="A90" s="12"/>
      <c r="B90" s="188"/>
      <c r="C90" s="189"/>
      <c r="D90" s="190" t="s">
        <v>71</v>
      </c>
      <c r="E90" s="191" t="s">
        <v>82</v>
      </c>
      <c r="F90" s="191" t="s">
        <v>572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SUM(P91:P94)</f>
        <v>0</v>
      </c>
      <c r="Q90" s="196"/>
      <c r="R90" s="197">
        <f>SUM(R91:R94)</f>
        <v>3.96</v>
      </c>
      <c r="S90" s="196"/>
      <c r="T90" s="198">
        <f>SUM(T91:T94)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80</v>
      </c>
      <c r="AT90" s="200" t="s">
        <v>71</v>
      </c>
      <c r="AU90" s="200" t="s">
        <v>72</v>
      </c>
      <c r="AY90" s="199" t="s">
        <v>132</v>
      </c>
      <c r="BK90" s="201">
        <f>SUM(BK91:BK94)</f>
        <v>0</v>
      </c>
    </row>
    <row r="91" spans="1:65" s="2" customFormat="1" ht="19.8" customHeight="1">
      <c r="A91" s="38"/>
      <c r="B91" s="39"/>
      <c r="C91" s="204" t="s">
        <v>152</v>
      </c>
      <c r="D91" s="204" t="s">
        <v>135</v>
      </c>
      <c r="E91" s="205" t="s">
        <v>152</v>
      </c>
      <c r="F91" s="206" t="s">
        <v>573</v>
      </c>
      <c r="G91" s="207" t="s">
        <v>566</v>
      </c>
      <c r="H91" s="208">
        <v>8</v>
      </c>
      <c r="I91" s="209"/>
      <c r="J91" s="210">
        <f>ROUND(I91*H91,2)</f>
        <v>0</v>
      </c>
      <c r="K91" s="206" t="s">
        <v>19</v>
      </c>
      <c r="L91" s="44"/>
      <c r="M91" s="211" t="s">
        <v>19</v>
      </c>
      <c r="N91" s="212" t="s">
        <v>43</v>
      </c>
      <c r="O91" s="84"/>
      <c r="P91" s="213">
        <f>O91*H91</f>
        <v>0</v>
      </c>
      <c r="Q91" s="213">
        <v>0.15</v>
      </c>
      <c r="R91" s="213">
        <f>Q91*H91</f>
        <v>1.2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235</v>
      </c>
      <c r="AT91" s="215" t="s">
        <v>135</v>
      </c>
      <c r="AU91" s="215" t="s">
        <v>80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235</v>
      </c>
      <c r="BM91" s="215" t="s">
        <v>574</v>
      </c>
    </row>
    <row r="92" spans="1:65" s="2" customFormat="1" ht="14.4" customHeight="1">
      <c r="A92" s="38"/>
      <c r="B92" s="39"/>
      <c r="C92" s="204" t="s">
        <v>182</v>
      </c>
      <c r="D92" s="204" t="s">
        <v>135</v>
      </c>
      <c r="E92" s="205" t="s">
        <v>182</v>
      </c>
      <c r="F92" s="206" t="s">
        <v>575</v>
      </c>
      <c r="G92" s="207" t="s">
        <v>566</v>
      </c>
      <c r="H92" s="208">
        <v>8</v>
      </c>
      <c r="I92" s="209"/>
      <c r="J92" s="210">
        <f>ROUND(I92*H92,2)</f>
        <v>0</v>
      </c>
      <c r="K92" s="206" t="s">
        <v>19</v>
      </c>
      <c r="L92" s="44"/>
      <c r="M92" s="211" t="s">
        <v>19</v>
      </c>
      <c r="N92" s="212" t="s">
        <v>43</v>
      </c>
      <c r="O92" s="84"/>
      <c r="P92" s="213">
        <f>O92*H92</f>
        <v>0</v>
      </c>
      <c r="Q92" s="213">
        <v>0.12</v>
      </c>
      <c r="R92" s="213">
        <f>Q92*H92</f>
        <v>0.96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235</v>
      </c>
      <c r="AT92" s="215" t="s">
        <v>135</v>
      </c>
      <c r="AU92" s="215" t="s">
        <v>80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235</v>
      </c>
      <c r="BM92" s="215" t="s">
        <v>576</v>
      </c>
    </row>
    <row r="93" spans="1:65" s="2" customFormat="1" ht="22.2" customHeight="1">
      <c r="A93" s="38"/>
      <c r="B93" s="39"/>
      <c r="C93" s="204" t="s">
        <v>187</v>
      </c>
      <c r="D93" s="204" t="s">
        <v>135</v>
      </c>
      <c r="E93" s="205" t="s">
        <v>187</v>
      </c>
      <c r="F93" s="206" t="s">
        <v>577</v>
      </c>
      <c r="G93" s="207" t="s">
        <v>566</v>
      </c>
      <c r="H93" s="208">
        <v>8</v>
      </c>
      <c r="I93" s="209"/>
      <c r="J93" s="210">
        <f>ROUND(I93*H93,2)</f>
        <v>0</v>
      </c>
      <c r="K93" s="206" t="s">
        <v>19</v>
      </c>
      <c r="L93" s="44"/>
      <c r="M93" s="211" t="s">
        <v>19</v>
      </c>
      <c r="N93" s="212" t="s">
        <v>43</v>
      </c>
      <c r="O93" s="84"/>
      <c r="P93" s="213">
        <f>O93*H93</f>
        <v>0</v>
      </c>
      <c r="Q93" s="213">
        <v>0.1</v>
      </c>
      <c r="R93" s="213">
        <f>Q93*H93</f>
        <v>0.8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235</v>
      </c>
      <c r="AT93" s="215" t="s">
        <v>135</v>
      </c>
      <c r="AU93" s="215" t="s">
        <v>80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80</v>
      </c>
      <c r="BK93" s="216">
        <f>ROUND(I93*H93,2)</f>
        <v>0</v>
      </c>
      <c r="BL93" s="17" t="s">
        <v>235</v>
      </c>
      <c r="BM93" s="215" t="s">
        <v>578</v>
      </c>
    </row>
    <row r="94" spans="1:65" s="2" customFormat="1" ht="14.4" customHeight="1">
      <c r="A94" s="38"/>
      <c r="B94" s="39"/>
      <c r="C94" s="204" t="s">
        <v>195</v>
      </c>
      <c r="D94" s="204" t="s">
        <v>135</v>
      </c>
      <c r="E94" s="205" t="s">
        <v>195</v>
      </c>
      <c r="F94" s="206" t="s">
        <v>579</v>
      </c>
      <c r="G94" s="207" t="s">
        <v>254</v>
      </c>
      <c r="H94" s="208">
        <v>1</v>
      </c>
      <c r="I94" s="209"/>
      <c r="J94" s="210">
        <f>ROUND(I94*H94,2)</f>
        <v>0</v>
      </c>
      <c r="K94" s="206" t="s">
        <v>19</v>
      </c>
      <c r="L94" s="44"/>
      <c r="M94" s="211" t="s">
        <v>19</v>
      </c>
      <c r="N94" s="212" t="s">
        <v>43</v>
      </c>
      <c r="O94" s="84"/>
      <c r="P94" s="213">
        <f>O94*H94</f>
        <v>0</v>
      </c>
      <c r="Q94" s="213">
        <v>1</v>
      </c>
      <c r="R94" s="213">
        <f>Q94*H94</f>
        <v>1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235</v>
      </c>
      <c r="AT94" s="215" t="s">
        <v>135</v>
      </c>
      <c r="AU94" s="215" t="s">
        <v>80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235</v>
      </c>
      <c r="BM94" s="215" t="s">
        <v>580</v>
      </c>
    </row>
    <row r="95" spans="1:63" s="12" customFormat="1" ht="25.9" customHeight="1">
      <c r="A95" s="12"/>
      <c r="B95" s="188"/>
      <c r="C95" s="189"/>
      <c r="D95" s="190" t="s">
        <v>71</v>
      </c>
      <c r="E95" s="191" t="s">
        <v>133</v>
      </c>
      <c r="F95" s="191" t="s">
        <v>581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SUM(P96:P98)</f>
        <v>0</v>
      </c>
      <c r="Q95" s="196"/>
      <c r="R95" s="197">
        <f>SUM(R96:R98)</f>
        <v>272.75</v>
      </c>
      <c r="S95" s="196"/>
      <c r="T95" s="198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80</v>
      </c>
      <c r="AT95" s="200" t="s">
        <v>71</v>
      </c>
      <c r="AU95" s="200" t="s">
        <v>72</v>
      </c>
      <c r="AY95" s="199" t="s">
        <v>132</v>
      </c>
      <c r="BK95" s="201">
        <f>SUM(BK96:BK98)</f>
        <v>0</v>
      </c>
    </row>
    <row r="96" spans="1:65" s="2" customFormat="1" ht="30" customHeight="1">
      <c r="A96" s="38"/>
      <c r="B96" s="39"/>
      <c r="C96" s="204" t="s">
        <v>202</v>
      </c>
      <c r="D96" s="204" t="s">
        <v>135</v>
      </c>
      <c r="E96" s="205" t="s">
        <v>202</v>
      </c>
      <c r="F96" s="206" t="s">
        <v>582</v>
      </c>
      <c r="G96" s="207" t="s">
        <v>357</v>
      </c>
      <c r="H96" s="208">
        <v>3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43</v>
      </c>
      <c r="O96" s="84"/>
      <c r="P96" s="213">
        <f>O96*H96</f>
        <v>0</v>
      </c>
      <c r="Q96" s="213">
        <v>31.9</v>
      </c>
      <c r="R96" s="213">
        <f>Q96*H96</f>
        <v>95.69999999999999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235</v>
      </c>
      <c r="AT96" s="215" t="s">
        <v>135</v>
      </c>
      <c r="AU96" s="215" t="s">
        <v>80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235</v>
      </c>
      <c r="BM96" s="215" t="s">
        <v>583</v>
      </c>
    </row>
    <row r="97" spans="1:65" s="2" customFormat="1" ht="30" customHeight="1">
      <c r="A97" s="38"/>
      <c r="B97" s="39"/>
      <c r="C97" s="204" t="s">
        <v>208</v>
      </c>
      <c r="D97" s="204" t="s">
        <v>135</v>
      </c>
      <c r="E97" s="205" t="s">
        <v>208</v>
      </c>
      <c r="F97" s="206" t="s">
        <v>584</v>
      </c>
      <c r="G97" s="207" t="s">
        <v>357</v>
      </c>
      <c r="H97" s="208">
        <v>5</v>
      </c>
      <c r="I97" s="209"/>
      <c r="J97" s="210">
        <f>ROUND(I97*H97,2)</f>
        <v>0</v>
      </c>
      <c r="K97" s="206" t="s">
        <v>19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35.09</v>
      </c>
      <c r="R97" s="213">
        <f>Q97*H97</f>
        <v>175.45000000000002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235</v>
      </c>
      <c r="AT97" s="215" t="s">
        <v>135</v>
      </c>
      <c r="AU97" s="215" t="s">
        <v>80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235</v>
      </c>
      <c r="BM97" s="215" t="s">
        <v>585</v>
      </c>
    </row>
    <row r="98" spans="1:65" s="2" customFormat="1" ht="22.2" customHeight="1">
      <c r="A98" s="38"/>
      <c r="B98" s="39"/>
      <c r="C98" s="204" t="s">
        <v>215</v>
      </c>
      <c r="D98" s="204" t="s">
        <v>135</v>
      </c>
      <c r="E98" s="205" t="s">
        <v>215</v>
      </c>
      <c r="F98" s="206" t="s">
        <v>586</v>
      </c>
      <c r="G98" s="207" t="s">
        <v>587</v>
      </c>
      <c r="H98" s="208">
        <v>8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43</v>
      </c>
      <c r="O98" s="84"/>
      <c r="P98" s="213">
        <f>O98*H98</f>
        <v>0</v>
      </c>
      <c r="Q98" s="213">
        <v>0.2</v>
      </c>
      <c r="R98" s="213">
        <f>Q98*H98</f>
        <v>1.6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235</v>
      </c>
      <c r="AT98" s="215" t="s">
        <v>135</v>
      </c>
      <c r="AU98" s="215" t="s">
        <v>80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235</v>
      </c>
      <c r="BM98" s="215" t="s">
        <v>588</v>
      </c>
    </row>
    <row r="99" spans="1:63" s="12" customFormat="1" ht="25.9" customHeight="1">
      <c r="A99" s="12"/>
      <c r="B99" s="188"/>
      <c r="C99" s="189"/>
      <c r="D99" s="190" t="s">
        <v>71</v>
      </c>
      <c r="E99" s="191" t="s">
        <v>140</v>
      </c>
      <c r="F99" s="191" t="s">
        <v>589</v>
      </c>
      <c r="G99" s="189"/>
      <c r="H99" s="189"/>
      <c r="I99" s="192"/>
      <c r="J99" s="193">
        <f>BK99</f>
        <v>0</v>
      </c>
      <c r="K99" s="189"/>
      <c r="L99" s="194"/>
      <c r="M99" s="195"/>
      <c r="N99" s="196"/>
      <c r="O99" s="196"/>
      <c r="P99" s="197">
        <f>SUM(P100:P104)</f>
        <v>0</v>
      </c>
      <c r="Q99" s="196"/>
      <c r="R99" s="197">
        <f>SUM(R100:R104)</f>
        <v>0</v>
      </c>
      <c r="S99" s="196"/>
      <c r="T99" s="198">
        <f>SUM(T100:T104)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9" t="s">
        <v>80</v>
      </c>
      <c r="AT99" s="200" t="s">
        <v>71</v>
      </c>
      <c r="AU99" s="200" t="s">
        <v>72</v>
      </c>
      <c r="AY99" s="199" t="s">
        <v>132</v>
      </c>
      <c r="BK99" s="201">
        <f>SUM(BK100:BK104)</f>
        <v>0</v>
      </c>
    </row>
    <row r="100" spans="1:65" s="2" customFormat="1" ht="14.4" customHeight="1">
      <c r="A100" s="38"/>
      <c r="B100" s="39"/>
      <c r="C100" s="204" t="s">
        <v>220</v>
      </c>
      <c r="D100" s="204" t="s">
        <v>135</v>
      </c>
      <c r="E100" s="205" t="s">
        <v>220</v>
      </c>
      <c r="F100" s="206" t="s">
        <v>590</v>
      </c>
      <c r="G100" s="207" t="s">
        <v>148</v>
      </c>
      <c r="H100" s="208">
        <v>20</v>
      </c>
      <c r="I100" s="209"/>
      <c r="J100" s="210">
        <f>ROUND(I100*H100,2)</f>
        <v>0</v>
      </c>
      <c r="K100" s="206" t="s">
        <v>19</v>
      </c>
      <c r="L100" s="44"/>
      <c r="M100" s="211" t="s">
        <v>19</v>
      </c>
      <c r="N100" s="212" t="s">
        <v>43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235</v>
      </c>
      <c r="AT100" s="215" t="s">
        <v>135</v>
      </c>
      <c r="AU100" s="215" t="s">
        <v>80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235</v>
      </c>
      <c r="BM100" s="215" t="s">
        <v>591</v>
      </c>
    </row>
    <row r="101" spans="1:65" s="2" customFormat="1" ht="14.4" customHeight="1">
      <c r="A101" s="38"/>
      <c r="B101" s="39"/>
      <c r="C101" s="204" t="s">
        <v>225</v>
      </c>
      <c r="D101" s="204" t="s">
        <v>135</v>
      </c>
      <c r="E101" s="205" t="s">
        <v>225</v>
      </c>
      <c r="F101" s="206" t="s">
        <v>592</v>
      </c>
      <c r="G101" s="207" t="s">
        <v>254</v>
      </c>
      <c r="H101" s="208">
        <v>1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235</v>
      </c>
      <c r="AT101" s="215" t="s">
        <v>135</v>
      </c>
      <c r="AU101" s="215" t="s">
        <v>80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235</v>
      </c>
      <c r="BM101" s="215" t="s">
        <v>593</v>
      </c>
    </row>
    <row r="102" spans="1:65" s="2" customFormat="1" ht="14.4" customHeight="1">
      <c r="A102" s="38"/>
      <c r="B102" s="39"/>
      <c r="C102" s="204" t="s">
        <v>8</v>
      </c>
      <c r="D102" s="204" t="s">
        <v>135</v>
      </c>
      <c r="E102" s="205" t="s">
        <v>8</v>
      </c>
      <c r="F102" s="206" t="s">
        <v>594</v>
      </c>
      <c r="G102" s="207" t="s">
        <v>254</v>
      </c>
      <c r="H102" s="208">
        <v>1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43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235</v>
      </c>
      <c r="AT102" s="215" t="s">
        <v>135</v>
      </c>
      <c r="AU102" s="215" t="s">
        <v>80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80</v>
      </c>
      <c r="BK102" s="216">
        <f>ROUND(I102*H102,2)</f>
        <v>0</v>
      </c>
      <c r="BL102" s="17" t="s">
        <v>235</v>
      </c>
      <c r="BM102" s="215" t="s">
        <v>595</v>
      </c>
    </row>
    <row r="103" spans="1:65" s="2" customFormat="1" ht="14.4" customHeight="1">
      <c r="A103" s="38"/>
      <c r="B103" s="39"/>
      <c r="C103" s="204" t="s">
        <v>235</v>
      </c>
      <c r="D103" s="204" t="s">
        <v>135</v>
      </c>
      <c r="E103" s="205" t="s">
        <v>235</v>
      </c>
      <c r="F103" s="206" t="s">
        <v>596</v>
      </c>
      <c r="G103" s="207" t="s">
        <v>254</v>
      </c>
      <c r="H103" s="208">
        <v>1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235</v>
      </c>
      <c r="AT103" s="215" t="s">
        <v>135</v>
      </c>
      <c r="AU103" s="215" t="s">
        <v>80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235</v>
      </c>
      <c r="BM103" s="215" t="s">
        <v>597</v>
      </c>
    </row>
    <row r="104" spans="1:65" s="2" customFormat="1" ht="14.4" customHeight="1">
      <c r="A104" s="38"/>
      <c r="B104" s="39"/>
      <c r="C104" s="204" t="s">
        <v>240</v>
      </c>
      <c r="D104" s="204" t="s">
        <v>135</v>
      </c>
      <c r="E104" s="205" t="s">
        <v>240</v>
      </c>
      <c r="F104" s="206" t="s">
        <v>598</v>
      </c>
      <c r="G104" s="207" t="s">
        <v>254</v>
      </c>
      <c r="H104" s="208">
        <v>1</v>
      </c>
      <c r="I104" s="209"/>
      <c r="J104" s="210">
        <f>ROUND(I104*H104,2)</f>
        <v>0</v>
      </c>
      <c r="K104" s="206" t="s">
        <v>19</v>
      </c>
      <c r="L104" s="44"/>
      <c r="M104" s="259" t="s">
        <v>19</v>
      </c>
      <c r="N104" s="260" t="s">
        <v>43</v>
      </c>
      <c r="O104" s="261"/>
      <c r="P104" s="262">
        <f>O104*H104</f>
        <v>0</v>
      </c>
      <c r="Q104" s="262">
        <v>0</v>
      </c>
      <c r="R104" s="262">
        <f>Q104*H104</f>
        <v>0</v>
      </c>
      <c r="S104" s="262">
        <v>0</v>
      </c>
      <c r="T104" s="263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235</v>
      </c>
      <c r="AT104" s="215" t="s">
        <v>135</v>
      </c>
      <c r="AU104" s="215" t="s">
        <v>80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235</v>
      </c>
      <c r="BM104" s="215" t="s">
        <v>599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600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ROUND((SUM(BE88:BE162)),2)</f>
        <v>0</v>
      </c>
      <c r="G33" s="38"/>
      <c r="H33" s="38"/>
      <c r="I33" s="148">
        <v>0.21</v>
      </c>
      <c r="J33" s="147">
        <f>ROUND(((SUM(BE88:BE162))*I33),2)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ROUND((SUM(BF88:BF162)),2)</f>
        <v>0</v>
      </c>
      <c r="G34" s="38"/>
      <c r="H34" s="38"/>
      <c r="I34" s="148">
        <v>0.15</v>
      </c>
      <c r="J34" s="147">
        <f>ROUND(((SUM(BF88:BF162))*I34),2)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ROUND((SUM(BG88:BG162)),2)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ROUND((SUM(BH88:BH162)),2)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ROUND((SUM(BI88:BI162)),2)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03 - Silnoproud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601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602</v>
      </c>
      <c r="E61" s="168"/>
      <c r="F61" s="168"/>
      <c r="G61" s="168"/>
      <c r="H61" s="168"/>
      <c r="I61" s="168"/>
      <c r="J61" s="169">
        <f>J104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603</v>
      </c>
      <c r="E62" s="168"/>
      <c r="F62" s="168"/>
      <c r="G62" s="168"/>
      <c r="H62" s="168"/>
      <c r="I62" s="168"/>
      <c r="J62" s="169">
        <f>J113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604</v>
      </c>
      <c r="E63" s="168"/>
      <c r="F63" s="168"/>
      <c r="G63" s="168"/>
      <c r="H63" s="168"/>
      <c r="I63" s="168"/>
      <c r="J63" s="169">
        <f>J123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605</v>
      </c>
      <c r="E64" s="168"/>
      <c r="F64" s="168"/>
      <c r="G64" s="168"/>
      <c r="H64" s="168"/>
      <c r="I64" s="168"/>
      <c r="J64" s="169">
        <f>J129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606</v>
      </c>
      <c r="E65" s="168"/>
      <c r="F65" s="168"/>
      <c r="G65" s="168"/>
      <c r="H65" s="168"/>
      <c r="I65" s="168"/>
      <c r="J65" s="169">
        <f>J136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5"/>
      <c r="C66" s="166"/>
      <c r="D66" s="167" t="s">
        <v>607</v>
      </c>
      <c r="E66" s="168"/>
      <c r="F66" s="168"/>
      <c r="G66" s="168"/>
      <c r="H66" s="168"/>
      <c r="I66" s="168"/>
      <c r="J66" s="169">
        <f>J145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5"/>
      <c r="C67" s="166"/>
      <c r="D67" s="167" t="s">
        <v>608</v>
      </c>
      <c r="E67" s="168"/>
      <c r="F67" s="168"/>
      <c r="G67" s="168"/>
      <c r="H67" s="168"/>
      <c r="I67" s="168"/>
      <c r="J67" s="169">
        <f>J148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5"/>
      <c r="C68" s="166"/>
      <c r="D68" s="167" t="s">
        <v>609</v>
      </c>
      <c r="E68" s="168"/>
      <c r="F68" s="168"/>
      <c r="G68" s="168"/>
      <c r="H68" s="168"/>
      <c r="I68" s="168"/>
      <c r="J68" s="169">
        <f>J152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4.4" customHeight="1">
      <c r="A78" s="38"/>
      <c r="B78" s="39"/>
      <c r="C78" s="40"/>
      <c r="D78" s="40"/>
      <c r="E78" s="160" t="str">
        <f>E7</f>
        <v>ZŠ Truhlářská 19, K.Vary -Učebna přírodopisu a robotiky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40"/>
      <c r="D80" s="40"/>
      <c r="E80" s="69" t="str">
        <f>E9</f>
        <v>03 - Silnoproud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 xml:space="preserve"> </v>
      </c>
      <c r="G82" s="40"/>
      <c r="H82" s="40"/>
      <c r="I82" s="32" t="s">
        <v>23</v>
      </c>
      <c r="J82" s="72" t="str">
        <f>IF(J12="","",J12)</f>
        <v>5. 2. 2023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6.4" customHeight="1">
      <c r="A84" s="38"/>
      <c r="B84" s="39"/>
      <c r="C84" s="32" t="s">
        <v>25</v>
      </c>
      <c r="D84" s="40"/>
      <c r="E84" s="40"/>
      <c r="F84" s="27" t="str">
        <f>E15</f>
        <v>Statutární město K.Vary</v>
      </c>
      <c r="G84" s="40"/>
      <c r="H84" s="40"/>
      <c r="I84" s="32" t="s">
        <v>31</v>
      </c>
      <c r="J84" s="36" t="str">
        <f>E21</f>
        <v xml:space="preserve">Pavel Dindák, K.Vary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6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>Šimková Dita, K.Vary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118</v>
      </c>
      <c r="D87" s="180" t="s">
        <v>57</v>
      </c>
      <c r="E87" s="180" t="s">
        <v>53</v>
      </c>
      <c r="F87" s="180" t="s">
        <v>54</v>
      </c>
      <c r="G87" s="180" t="s">
        <v>119</v>
      </c>
      <c r="H87" s="180" t="s">
        <v>120</v>
      </c>
      <c r="I87" s="180" t="s">
        <v>121</v>
      </c>
      <c r="J87" s="180" t="s">
        <v>100</v>
      </c>
      <c r="K87" s="181" t="s">
        <v>122</v>
      </c>
      <c r="L87" s="182"/>
      <c r="M87" s="92" t="s">
        <v>19</v>
      </c>
      <c r="N87" s="93" t="s">
        <v>42</v>
      </c>
      <c r="O87" s="93" t="s">
        <v>123</v>
      </c>
      <c r="P87" s="93" t="s">
        <v>124</v>
      </c>
      <c r="Q87" s="93" t="s">
        <v>125</v>
      </c>
      <c r="R87" s="93" t="s">
        <v>126</v>
      </c>
      <c r="S87" s="93" t="s">
        <v>127</v>
      </c>
      <c r="T87" s="94" t="s">
        <v>128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129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P89+P104+P113+P123+P129+P136+P145+P148+P152</f>
        <v>0</v>
      </c>
      <c r="Q88" s="96"/>
      <c r="R88" s="185">
        <f>R89+R104+R113+R123+R129+R136+R145+R148+R152</f>
        <v>0</v>
      </c>
      <c r="S88" s="96"/>
      <c r="T88" s="186">
        <f>T89+T104+T113+T123+T129+T136+T145+T148+T152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101</v>
      </c>
      <c r="BK88" s="187">
        <f>BK89+BK104+BK113+BK123+BK129+BK136+BK145+BK148+BK152</f>
        <v>0</v>
      </c>
    </row>
    <row r="89" spans="1:63" s="12" customFormat="1" ht="25.9" customHeight="1">
      <c r="A89" s="12"/>
      <c r="B89" s="188"/>
      <c r="C89" s="189"/>
      <c r="D89" s="190" t="s">
        <v>71</v>
      </c>
      <c r="E89" s="191" t="s">
        <v>610</v>
      </c>
      <c r="F89" s="191" t="s">
        <v>611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SUM(P90:P103)</f>
        <v>0</v>
      </c>
      <c r="Q89" s="196"/>
      <c r="R89" s="197">
        <f>SUM(R90:R103)</f>
        <v>0</v>
      </c>
      <c r="S89" s="196"/>
      <c r="T89" s="198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80</v>
      </c>
      <c r="AT89" s="200" t="s">
        <v>71</v>
      </c>
      <c r="AU89" s="200" t="s">
        <v>72</v>
      </c>
      <c r="AY89" s="199" t="s">
        <v>132</v>
      </c>
      <c r="BK89" s="201">
        <f>SUM(BK90:BK103)</f>
        <v>0</v>
      </c>
    </row>
    <row r="90" spans="1:65" s="2" customFormat="1" ht="14.4" customHeight="1">
      <c r="A90" s="38"/>
      <c r="B90" s="39"/>
      <c r="C90" s="245" t="s">
        <v>80</v>
      </c>
      <c r="D90" s="245" t="s">
        <v>296</v>
      </c>
      <c r="E90" s="246" t="s">
        <v>612</v>
      </c>
      <c r="F90" s="247" t="s">
        <v>613</v>
      </c>
      <c r="G90" s="248" t="s">
        <v>566</v>
      </c>
      <c r="H90" s="249">
        <v>20</v>
      </c>
      <c r="I90" s="250"/>
      <c r="J90" s="251">
        <f>ROUND(I90*H90,2)</f>
        <v>0</v>
      </c>
      <c r="K90" s="247" t="s">
        <v>19</v>
      </c>
      <c r="L90" s="252"/>
      <c r="M90" s="253" t="s">
        <v>19</v>
      </c>
      <c r="N90" s="254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299</v>
      </c>
      <c r="AT90" s="215" t="s">
        <v>296</v>
      </c>
      <c r="AU90" s="215" t="s">
        <v>80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235</v>
      </c>
      <c r="BM90" s="215" t="s">
        <v>614</v>
      </c>
    </row>
    <row r="91" spans="1:65" s="2" customFormat="1" ht="22.2" customHeight="1">
      <c r="A91" s="38"/>
      <c r="B91" s="39"/>
      <c r="C91" s="245" t="s">
        <v>82</v>
      </c>
      <c r="D91" s="245" t="s">
        <v>296</v>
      </c>
      <c r="E91" s="246" t="s">
        <v>615</v>
      </c>
      <c r="F91" s="247" t="s">
        <v>616</v>
      </c>
      <c r="G91" s="248" t="s">
        <v>566</v>
      </c>
      <c r="H91" s="249">
        <v>5</v>
      </c>
      <c r="I91" s="250"/>
      <c r="J91" s="251">
        <f>ROUND(I91*H91,2)</f>
        <v>0</v>
      </c>
      <c r="K91" s="247" t="s">
        <v>19</v>
      </c>
      <c r="L91" s="252"/>
      <c r="M91" s="253" t="s">
        <v>19</v>
      </c>
      <c r="N91" s="254" t="s">
        <v>43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299</v>
      </c>
      <c r="AT91" s="215" t="s">
        <v>296</v>
      </c>
      <c r="AU91" s="215" t="s">
        <v>80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235</v>
      </c>
      <c r="BM91" s="215" t="s">
        <v>617</v>
      </c>
    </row>
    <row r="92" spans="1:65" s="2" customFormat="1" ht="19.8" customHeight="1">
      <c r="A92" s="38"/>
      <c r="B92" s="39"/>
      <c r="C92" s="245" t="s">
        <v>133</v>
      </c>
      <c r="D92" s="245" t="s">
        <v>296</v>
      </c>
      <c r="E92" s="246" t="s">
        <v>618</v>
      </c>
      <c r="F92" s="247" t="s">
        <v>619</v>
      </c>
      <c r="G92" s="248" t="s">
        <v>566</v>
      </c>
      <c r="H92" s="249">
        <v>14</v>
      </c>
      <c r="I92" s="250"/>
      <c r="J92" s="251">
        <f>ROUND(I92*H92,2)</f>
        <v>0</v>
      </c>
      <c r="K92" s="247" t="s">
        <v>19</v>
      </c>
      <c r="L92" s="252"/>
      <c r="M92" s="253" t="s">
        <v>19</v>
      </c>
      <c r="N92" s="254" t="s">
        <v>43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299</v>
      </c>
      <c r="AT92" s="215" t="s">
        <v>296</v>
      </c>
      <c r="AU92" s="215" t="s">
        <v>80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235</v>
      </c>
      <c r="BM92" s="215" t="s">
        <v>620</v>
      </c>
    </row>
    <row r="93" spans="1:65" s="2" customFormat="1" ht="19.8" customHeight="1">
      <c r="A93" s="38"/>
      <c r="B93" s="39"/>
      <c r="C93" s="245" t="s">
        <v>140</v>
      </c>
      <c r="D93" s="245" t="s">
        <v>296</v>
      </c>
      <c r="E93" s="246" t="s">
        <v>621</v>
      </c>
      <c r="F93" s="247" t="s">
        <v>622</v>
      </c>
      <c r="G93" s="248" t="s">
        <v>566</v>
      </c>
      <c r="H93" s="249">
        <v>2</v>
      </c>
      <c r="I93" s="250"/>
      <c r="J93" s="251">
        <f>ROUND(I93*H93,2)</f>
        <v>0</v>
      </c>
      <c r="K93" s="247" t="s">
        <v>19</v>
      </c>
      <c r="L93" s="252"/>
      <c r="M93" s="253" t="s">
        <v>19</v>
      </c>
      <c r="N93" s="254" t="s">
        <v>43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299</v>
      </c>
      <c r="AT93" s="215" t="s">
        <v>296</v>
      </c>
      <c r="AU93" s="215" t="s">
        <v>80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80</v>
      </c>
      <c r="BK93" s="216">
        <f>ROUND(I93*H93,2)</f>
        <v>0</v>
      </c>
      <c r="BL93" s="17" t="s">
        <v>235</v>
      </c>
      <c r="BM93" s="215" t="s">
        <v>623</v>
      </c>
    </row>
    <row r="94" spans="1:65" s="2" customFormat="1" ht="22.2" customHeight="1">
      <c r="A94" s="38"/>
      <c r="B94" s="39"/>
      <c r="C94" s="245" t="s">
        <v>165</v>
      </c>
      <c r="D94" s="245" t="s">
        <v>296</v>
      </c>
      <c r="E94" s="246" t="s">
        <v>624</v>
      </c>
      <c r="F94" s="247" t="s">
        <v>625</v>
      </c>
      <c r="G94" s="248" t="s">
        <v>566</v>
      </c>
      <c r="H94" s="249">
        <v>20</v>
      </c>
      <c r="I94" s="250"/>
      <c r="J94" s="251">
        <f>ROUND(I94*H94,2)</f>
        <v>0</v>
      </c>
      <c r="K94" s="247" t="s">
        <v>19</v>
      </c>
      <c r="L94" s="252"/>
      <c r="M94" s="253" t="s">
        <v>19</v>
      </c>
      <c r="N94" s="254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299</v>
      </c>
      <c r="AT94" s="215" t="s">
        <v>296</v>
      </c>
      <c r="AU94" s="215" t="s">
        <v>80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235</v>
      </c>
      <c r="BM94" s="215" t="s">
        <v>626</v>
      </c>
    </row>
    <row r="95" spans="1:65" s="2" customFormat="1" ht="22.2" customHeight="1">
      <c r="A95" s="38"/>
      <c r="B95" s="39"/>
      <c r="C95" s="245" t="s">
        <v>152</v>
      </c>
      <c r="D95" s="245" t="s">
        <v>296</v>
      </c>
      <c r="E95" s="246" t="s">
        <v>627</v>
      </c>
      <c r="F95" s="247" t="s">
        <v>628</v>
      </c>
      <c r="G95" s="248" t="s">
        <v>566</v>
      </c>
      <c r="H95" s="249">
        <v>4</v>
      </c>
      <c r="I95" s="250"/>
      <c r="J95" s="251">
        <f>ROUND(I95*H95,2)</f>
        <v>0</v>
      </c>
      <c r="K95" s="247" t="s">
        <v>19</v>
      </c>
      <c r="L95" s="252"/>
      <c r="M95" s="253" t="s">
        <v>19</v>
      </c>
      <c r="N95" s="254" t="s">
        <v>43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299</v>
      </c>
      <c r="AT95" s="215" t="s">
        <v>296</v>
      </c>
      <c r="AU95" s="215" t="s">
        <v>80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80</v>
      </c>
      <c r="BK95" s="216">
        <f>ROUND(I95*H95,2)</f>
        <v>0</v>
      </c>
      <c r="BL95" s="17" t="s">
        <v>235</v>
      </c>
      <c r="BM95" s="215" t="s">
        <v>629</v>
      </c>
    </row>
    <row r="96" spans="1:65" s="2" customFormat="1" ht="22.2" customHeight="1">
      <c r="A96" s="38"/>
      <c r="B96" s="39"/>
      <c r="C96" s="245" t="s">
        <v>182</v>
      </c>
      <c r="D96" s="245" t="s">
        <v>296</v>
      </c>
      <c r="E96" s="246" t="s">
        <v>630</v>
      </c>
      <c r="F96" s="247" t="s">
        <v>631</v>
      </c>
      <c r="G96" s="248" t="s">
        <v>566</v>
      </c>
      <c r="H96" s="249">
        <v>4</v>
      </c>
      <c r="I96" s="250"/>
      <c r="J96" s="251">
        <f>ROUND(I96*H96,2)</f>
        <v>0</v>
      </c>
      <c r="K96" s="247" t="s">
        <v>19</v>
      </c>
      <c r="L96" s="252"/>
      <c r="M96" s="253" t="s">
        <v>19</v>
      </c>
      <c r="N96" s="254" t="s">
        <v>43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299</v>
      </c>
      <c r="AT96" s="215" t="s">
        <v>296</v>
      </c>
      <c r="AU96" s="215" t="s">
        <v>80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235</v>
      </c>
      <c r="BM96" s="215" t="s">
        <v>632</v>
      </c>
    </row>
    <row r="97" spans="1:65" s="2" customFormat="1" ht="30" customHeight="1">
      <c r="A97" s="38"/>
      <c r="B97" s="39"/>
      <c r="C97" s="245" t="s">
        <v>187</v>
      </c>
      <c r="D97" s="245" t="s">
        <v>296</v>
      </c>
      <c r="E97" s="246" t="s">
        <v>633</v>
      </c>
      <c r="F97" s="247" t="s">
        <v>634</v>
      </c>
      <c r="G97" s="248" t="s">
        <v>566</v>
      </c>
      <c r="H97" s="249">
        <v>2</v>
      </c>
      <c r="I97" s="250"/>
      <c r="J97" s="251">
        <f>ROUND(I97*H97,2)</f>
        <v>0</v>
      </c>
      <c r="K97" s="247" t="s">
        <v>19</v>
      </c>
      <c r="L97" s="252"/>
      <c r="M97" s="253" t="s">
        <v>19</v>
      </c>
      <c r="N97" s="254" t="s">
        <v>43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299</v>
      </c>
      <c r="AT97" s="215" t="s">
        <v>296</v>
      </c>
      <c r="AU97" s="215" t="s">
        <v>80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235</v>
      </c>
      <c r="BM97" s="215" t="s">
        <v>635</v>
      </c>
    </row>
    <row r="98" spans="1:65" s="2" customFormat="1" ht="14.4" customHeight="1">
      <c r="A98" s="38"/>
      <c r="B98" s="39"/>
      <c r="C98" s="245" t="s">
        <v>195</v>
      </c>
      <c r="D98" s="245" t="s">
        <v>296</v>
      </c>
      <c r="E98" s="246" t="s">
        <v>636</v>
      </c>
      <c r="F98" s="247" t="s">
        <v>637</v>
      </c>
      <c r="G98" s="248" t="s">
        <v>566</v>
      </c>
      <c r="H98" s="249">
        <v>4</v>
      </c>
      <c r="I98" s="250"/>
      <c r="J98" s="251">
        <f>ROUND(I98*H98,2)</f>
        <v>0</v>
      </c>
      <c r="K98" s="247" t="s">
        <v>19</v>
      </c>
      <c r="L98" s="252"/>
      <c r="M98" s="253" t="s">
        <v>19</v>
      </c>
      <c r="N98" s="254" t="s">
        <v>43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299</v>
      </c>
      <c r="AT98" s="215" t="s">
        <v>296</v>
      </c>
      <c r="AU98" s="215" t="s">
        <v>80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235</v>
      </c>
      <c r="BM98" s="215" t="s">
        <v>638</v>
      </c>
    </row>
    <row r="99" spans="1:65" s="2" customFormat="1" ht="14.4" customHeight="1">
      <c r="A99" s="38"/>
      <c r="B99" s="39"/>
      <c r="C99" s="245" t="s">
        <v>202</v>
      </c>
      <c r="D99" s="245" t="s">
        <v>296</v>
      </c>
      <c r="E99" s="246" t="s">
        <v>639</v>
      </c>
      <c r="F99" s="247" t="s">
        <v>640</v>
      </c>
      <c r="G99" s="248" t="s">
        <v>566</v>
      </c>
      <c r="H99" s="249">
        <v>10</v>
      </c>
      <c r="I99" s="250"/>
      <c r="J99" s="251">
        <f>ROUND(I99*H99,2)</f>
        <v>0</v>
      </c>
      <c r="K99" s="247" t="s">
        <v>19</v>
      </c>
      <c r="L99" s="252"/>
      <c r="M99" s="253" t="s">
        <v>19</v>
      </c>
      <c r="N99" s="254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299</v>
      </c>
      <c r="AT99" s="215" t="s">
        <v>296</v>
      </c>
      <c r="AU99" s="215" t="s">
        <v>80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235</v>
      </c>
      <c r="BM99" s="215" t="s">
        <v>641</v>
      </c>
    </row>
    <row r="100" spans="1:65" s="2" customFormat="1" ht="14.4" customHeight="1">
      <c r="A100" s="38"/>
      <c r="B100" s="39"/>
      <c r="C100" s="245" t="s">
        <v>208</v>
      </c>
      <c r="D100" s="245" t="s">
        <v>296</v>
      </c>
      <c r="E100" s="246" t="s">
        <v>642</v>
      </c>
      <c r="F100" s="247" t="s">
        <v>643</v>
      </c>
      <c r="G100" s="248" t="s">
        <v>566</v>
      </c>
      <c r="H100" s="249">
        <v>7</v>
      </c>
      <c r="I100" s="250"/>
      <c r="J100" s="251">
        <f>ROUND(I100*H100,2)</f>
        <v>0</v>
      </c>
      <c r="K100" s="247" t="s">
        <v>19</v>
      </c>
      <c r="L100" s="252"/>
      <c r="M100" s="253" t="s">
        <v>19</v>
      </c>
      <c r="N100" s="254" t="s">
        <v>43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299</v>
      </c>
      <c r="AT100" s="215" t="s">
        <v>296</v>
      </c>
      <c r="AU100" s="215" t="s">
        <v>80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235</v>
      </c>
      <c r="BM100" s="215" t="s">
        <v>644</v>
      </c>
    </row>
    <row r="101" spans="1:65" s="2" customFormat="1" ht="14.4" customHeight="1">
      <c r="A101" s="38"/>
      <c r="B101" s="39"/>
      <c r="C101" s="245" t="s">
        <v>215</v>
      </c>
      <c r="D101" s="245" t="s">
        <v>296</v>
      </c>
      <c r="E101" s="246" t="s">
        <v>645</v>
      </c>
      <c r="F101" s="247" t="s">
        <v>646</v>
      </c>
      <c r="G101" s="248" t="s">
        <v>566</v>
      </c>
      <c r="H101" s="249">
        <v>12</v>
      </c>
      <c r="I101" s="250"/>
      <c r="J101" s="251">
        <f>ROUND(I101*H101,2)</f>
        <v>0</v>
      </c>
      <c r="K101" s="247" t="s">
        <v>19</v>
      </c>
      <c r="L101" s="252"/>
      <c r="M101" s="253" t="s">
        <v>19</v>
      </c>
      <c r="N101" s="254" t="s">
        <v>43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299</v>
      </c>
      <c r="AT101" s="215" t="s">
        <v>296</v>
      </c>
      <c r="AU101" s="215" t="s">
        <v>80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235</v>
      </c>
      <c r="BM101" s="215" t="s">
        <v>647</v>
      </c>
    </row>
    <row r="102" spans="1:65" s="2" customFormat="1" ht="14.4" customHeight="1">
      <c r="A102" s="38"/>
      <c r="B102" s="39"/>
      <c r="C102" s="245" t="s">
        <v>220</v>
      </c>
      <c r="D102" s="245" t="s">
        <v>296</v>
      </c>
      <c r="E102" s="246" t="s">
        <v>648</v>
      </c>
      <c r="F102" s="247" t="s">
        <v>649</v>
      </c>
      <c r="G102" s="248" t="s">
        <v>566</v>
      </c>
      <c r="H102" s="249">
        <v>9</v>
      </c>
      <c r="I102" s="250"/>
      <c r="J102" s="251">
        <f>ROUND(I102*H102,2)</f>
        <v>0</v>
      </c>
      <c r="K102" s="247" t="s">
        <v>19</v>
      </c>
      <c r="L102" s="252"/>
      <c r="M102" s="253" t="s">
        <v>19</v>
      </c>
      <c r="N102" s="254" t="s">
        <v>43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299</v>
      </c>
      <c r="AT102" s="215" t="s">
        <v>296</v>
      </c>
      <c r="AU102" s="215" t="s">
        <v>80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80</v>
      </c>
      <c r="BK102" s="216">
        <f>ROUND(I102*H102,2)</f>
        <v>0</v>
      </c>
      <c r="BL102" s="17" t="s">
        <v>235</v>
      </c>
      <c r="BM102" s="215" t="s">
        <v>650</v>
      </c>
    </row>
    <row r="103" spans="1:65" s="2" customFormat="1" ht="14.4" customHeight="1">
      <c r="A103" s="38"/>
      <c r="B103" s="39"/>
      <c r="C103" s="245" t="s">
        <v>225</v>
      </c>
      <c r="D103" s="245" t="s">
        <v>296</v>
      </c>
      <c r="E103" s="246" t="s">
        <v>651</v>
      </c>
      <c r="F103" s="247" t="s">
        <v>652</v>
      </c>
      <c r="G103" s="248" t="s">
        <v>566</v>
      </c>
      <c r="H103" s="249">
        <v>9</v>
      </c>
      <c r="I103" s="250"/>
      <c r="J103" s="251">
        <f>ROUND(I103*H103,2)</f>
        <v>0</v>
      </c>
      <c r="K103" s="247" t="s">
        <v>19</v>
      </c>
      <c r="L103" s="252"/>
      <c r="M103" s="253" t="s">
        <v>19</v>
      </c>
      <c r="N103" s="254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299</v>
      </c>
      <c r="AT103" s="215" t="s">
        <v>296</v>
      </c>
      <c r="AU103" s="215" t="s">
        <v>80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235</v>
      </c>
      <c r="BM103" s="215" t="s">
        <v>653</v>
      </c>
    </row>
    <row r="104" spans="1:63" s="12" customFormat="1" ht="25.9" customHeight="1">
      <c r="A104" s="12"/>
      <c r="B104" s="188"/>
      <c r="C104" s="189"/>
      <c r="D104" s="190" t="s">
        <v>71</v>
      </c>
      <c r="E104" s="191" t="s">
        <v>654</v>
      </c>
      <c r="F104" s="191" t="s">
        <v>655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SUM(P105:P112)</f>
        <v>0</v>
      </c>
      <c r="Q104" s="196"/>
      <c r="R104" s="197">
        <f>SUM(R105:R112)</f>
        <v>0</v>
      </c>
      <c r="S104" s="196"/>
      <c r="T104" s="198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80</v>
      </c>
      <c r="AT104" s="200" t="s">
        <v>71</v>
      </c>
      <c r="AU104" s="200" t="s">
        <v>72</v>
      </c>
      <c r="AY104" s="199" t="s">
        <v>132</v>
      </c>
      <c r="BK104" s="201">
        <f>SUM(BK105:BK112)</f>
        <v>0</v>
      </c>
    </row>
    <row r="105" spans="1:65" s="2" customFormat="1" ht="14.4" customHeight="1">
      <c r="A105" s="38"/>
      <c r="B105" s="39"/>
      <c r="C105" s="204" t="s">
        <v>8</v>
      </c>
      <c r="D105" s="204" t="s">
        <v>135</v>
      </c>
      <c r="E105" s="205" t="s">
        <v>656</v>
      </c>
      <c r="F105" s="206" t="s">
        <v>657</v>
      </c>
      <c r="G105" s="207" t="s">
        <v>566</v>
      </c>
      <c r="H105" s="208">
        <v>7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43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235</v>
      </c>
      <c r="AT105" s="215" t="s">
        <v>135</v>
      </c>
      <c r="AU105" s="215" t="s">
        <v>80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80</v>
      </c>
      <c r="BK105" s="216">
        <f>ROUND(I105*H105,2)</f>
        <v>0</v>
      </c>
      <c r="BL105" s="17" t="s">
        <v>235</v>
      </c>
      <c r="BM105" s="215" t="s">
        <v>658</v>
      </c>
    </row>
    <row r="106" spans="1:65" s="2" customFormat="1" ht="14.4" customHeight="1">
      <c r="A106" s="38"/>
      <c r="B106" s="39"/>
      <c r="C106" s="204" t="s">
        <v>235</v>
      </c>
      <c r="D106" s="204" t="s">
        <v>135</v>
      </c>
      <c r="E106" s="205" t="s">
        <v>659</v>
      </c>
      <c r="F106" s="206" t="s">
        <v>660</v>
      </c>
      <c r="G106" s="207" t="s">
        <v>566</v>
      </c>
      <c r="H106" s="208">
        <v>1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235</v>
      </c>
      <c r="AT106" s="215" t="s">
        <v>135</v>
      </c>
      <c r="AU106" s="215" t="s">
        <v>80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235</v>
      </c>
      <c r="BM106" s="215" t="s">
        <v>661</v>
      </c>
    </row>
    <row r="107" spans="1:65" s="2" customFormat="1" ht="14.4" customHeight="1">
      <c r="A107" s="38"/>
      <c r="B107" s="39"/>
      <c r="C107" s="204" t="s">
        <v>240</v>
      </c>
      <c r="D107" s="204" t="s">
        <v>135</v>
      </c>
      <c r="E107" s="205" t="s">
        <v>662</v>
      </c>
      <c r="F107" s="206" t="s">
        <v>663</v>
      </c>
      <c r="G107" s="207" t="s">
        <v>566</v>
      </c>
      <c r="H107" s="208">
        <v>1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43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235</v>
      </c>
      <c r="AT107" s="215" t="s">
        <v>135</v>
      </c>
      <c r="AU107" s="215" t="s">
        <v>80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80</v>
      </c>
      <c r="BK107" s="216">
        <f>ROUND(I107*H107,2)</f>
        <v>0</v>
      </c>
      <c r="BL107" s="17" t="s">
        <v>235</v>
      </c>
      <c r="BM107" s="215" t="s">
        <v>664</v>
      </c>
    </row>
    <row r="108" spans="1:65" s="2" customFormat="1" ht="14.4" customHeight="1">
      <c r="A108" s="38"/>
      <c r="B108" s="39"/>
      <c r="C108" s="204" t="s">
        <v>246</v>
      </c>
      <c r="D108" s="204" t="s">
        <v>135</v>
      </c>
      <c r="E108" s="205" t="s">
        <v>665</v>
      </c>
      <c r="F108" s="206" t="s">
        <v>666</v>
      </c>
      <c r="G108" s="207" t="s">
        <v>566</v>
      </c>
      <c r="H108" s="208">
        <v>42</v>
      </c>
      <c r="I108" s="209"/>
      <c r="J108" s="210">
        <f>ROUND(I108*H108,2)</f>
        <v>0</v>
      </c>
      <c r="K108" s="206" t="s">
        <v>19</v>
      </c>
      <c r="L108" s="44"/>
      <c r="M108" s="211" t="s">
        <v>19</v>
      </c>
      <c r="N108" s="212" t="s">
        <v>43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235</v>
      </c>
      <c r="AT108" s="215" t="s">
        <v>135</v>
      </c>
      <c r="AU108" s="215" t="s">
        <v>80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80</v>
      </c>
      <c r="BK108" s="216">
        <f>ROUND(I108*H108,2)</f>
        <v>0</v>
      </c>
      <c r="BL108" s="17" t="s">
        <v>235</v>
      </c>
      <c r="BM108" s="215" t="s">
        <v>667</v>
      </c>
    </row>
    <row r="109" spans="1:65" s="2" customFormat="1" ht="14.4" customHeight="1">
      <c r="A109" s="38"/>
      <c r="B109" s="39"/>
      <c r="C109" s="204" t="s">
        <v>251</v>
      </c>
      <c r="D109" s="204" t="s">
        <v>135</v>
      </c>
      <c r="E109" s="205" t="s">
        <v>668</v>
      </c>
      <c r="F109" s="206" t="s">
        <v>669</v>
      </c>
      <c r="G109" s="207" t="s">
        <v>566</v>
      </c>
      <c r="H109" s="208">
        <v>10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235</v>
      </c>
      <c r="AT109" s="215" t="s">
        <v>135</v>
      </c>
      <c r="AU109" s="215" t="s">
        <v>80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235</v>
      </c>
      <c r="BM109" s="215" t="s">
        <v>670</v>
      </c>
    </row>
    <row r="110" spans="1:65" s="2" customFormat="1" ht="14.4" customHeight="1">
      <c r="A110" s="38"/>
      <c r="B110" s="39"/>
      <c r="C110" s="204" t="s">
        <v>258</v>
      </c>
      <c r="D110" s="204" t="s">
        <v>135</v>
      </c>
      <c r="E110" s="205" t="s">
        <v>671</v>
      </c>
      <c r="F110" s="206" t="s">
        <v>672</v>
      </c>
      <c r="G110" s="207" t="s">
        <v>566</v>
      </c>
      <c r="H110" s="208">
        <v>7</v>
      </c>
      <c r="I110" s="209"/>
      <c r="J110" s="210">
        <f>ROUND(I110*H110,2)</f>
        <v>0</v>
      </c>
      <c r="K110" s="206" t="s">
        <v>19</v>
      </c>
      <c r="L110" s="44"/>
      <c r="M110" s="211" t="s">
        <v>19</v>
      </c>
      <c r="N110" s="212" t="s">
        <v>43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235</v>
      </c>
      <c r="AT110" s="215" t="s">
        <v>135</v>
      </c>
      <c r="AU110" s="215" t="s">
        <v>80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80</v>
      </c>
      <c r="BK110" s="216">
        <f>ROUND(I110*H110,2)</f>
        <v>0</v>
      </c>
      <c r="BL110" s="17" t="s">
        <v>235</v>
      </c>
      <c r="BM110" s="215" t="s">
        <v>673</v>
      </c>
    </row>
    <row r="111" spans="1:65" s="2" customFormat="1" ht="14.4" customHeight="1">
      <c r="A111" s="38"/>
      <c r="B111" s="39"/>
      <c r="C111" s="204" t="s">
        <v>7</v>
      </c>
      <c r="D111" s="204" t="s">
        <v>135</v>
      </c>
      <c r="E111" s="205" t="s">
        <v>674</v>
      </c>
      <c r="F111" s="206" t="s">
        <v>675</v>
      </c>
      <c r="G111" s="207" t="s">
        <v>566</v>
      </c>
      <c r="H111" s="208">
        <v>53</v>
      </c>
      <c r="I111" s="209"/>
      <c r="J111" s="210">
        <f>ROUND(I111*H111,2)</f>
        <v>0</v>
      </c>
      <c r="K111" s="206" t="s">
        <v>19</v>
      </c>
      <c r="L111" s="44"/>
      <c r="M111" s="211" t="s">
        <v>19</v>
      </c>
      <c r="N111" s="212" t="s">
        <v>43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235</v>
      </c>
      <c r="AT111" s="215" t="s">
        <v>135</v>
      </c>
      <c r="AU111" s="215" t="s">
        <v>80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80</v>
      </c>
      <c r="BK111" s="216">
        <f>ROUND(I111*H111,2)</f>
        <v>0</v>
      </c>
      <c r="BL111" s="17" t="s">
        <v>235</v>
      </c>
      <c r="BM111" s="215" t="s">
        <v>676</v>
      </c>
    </row>
    <row r="112" spans="1:65" s="2" customFormat="1" ht="19.8" customHeight="1">
      <c r="A112" s="38"/>
      <c r="B112" s="39"/>
      <c r="C112" s="204" t="s">
        <v>268</v>
      </c>
      <c r="D112" s="204" t="s">
        <v>135</v>
      </c>
      <c r="E112" s="205" t="s">
        <v>677</v>
      </c>
      <c r="F112" s="206" t="s">
        <v>678</v>
      </c>
      <c r="G112" s="207" t="s">
        <v>566</v>
      </c>
      <c r="H112" s="208">
        <v>28</v>
      </c>
      <c r="I112" s="209"/>
      <c r="J112" s="210">
        <f>ROUND(I112*H112,2)</f>
        <v>0</v>
      </c>
      <c r="K112" s="206" t="s">
        <v>19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235</v>
      </c>
      <c r="AT112" s="215" t="s">
        <v>135</v>
      </c>
      <c r="AU112" s="215" t="s">
        <v>80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235</v>
      </c>
      <c r="BM112" s="215" t="s">
        <v>679</v>
      </c>
    </row>
    <row r="113" spans="1:63" s="12" customFormat="1" ht="25.9" customHeight="1">
      <c r="A113" s="12"/>
      <c r="B113" s="188"/>
      <c r="C113" s="189"/>
      <c r="D113" s="190" t="s">
        <v>71</v>
      </c>
      <c r="E113" s="191" t="s">
        <v>680</v>
      </c>
      <c r="F113" s="191" t="s">
        <v>681</v>
      </c>
      <c r="G113" s="189"/>
      <c r="H113" s="189"/>
      <c r="I113" s="192"/>
      <c r="J113" s="193">
        <f>BK113</f>
        <v>0</v>
      </c>
      <c r="K113" s="189"/>
      <c r="L113" s="194"/>
      <c r="M113" s="195"/>
      <c r="N113" s="196"/>
      <c r="O113" s="196"/>
      <c r="P113" s="197">
        <f>SUM(P114:P122)</f>
        <v>0</v>
      </c>
      <c r="Q113" s="196"/>
      <c r="R113" s="197">
        <f>SUM(R114:R122)</f>
        <v>0</v>
      </c>
      <c r="S113" s="196"/>
      <c r="T113" s="198">
        <f>SUM(T114:T122)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80</v>
      </c>
      <c r="AT113" s="200" t="s">
        <v>71</v>
      </c>
      <c r="AU113" s="200" t="s">
        <v>72</v>
      </c>
      <c r="AY113" s="199" t="s">
        <v>132</v>
      </c>
      <c r="BK113" s="201">
        <f>SUM(BK114:BK122)</f>
        <v>0</v>
      </c>
    </row>
    <row r="114" spans="1:65" s="2" customFormat="1" ht="14.4" customHeight="1">
      <c r="A114" s="38"/>
      <c r="B114" s="39"/>
      <c r="C114" s="245" t="s">
        <v>274</v>
      </c>
      <c r="D114" s="245" t="s">
        <v>296</v>
      </c>
      <c r="E114" s="246" t="s">
        <v>682</v>
      </c>
      <c r="F114" s="247" t="s">
        <v>683</v>
      </c>
      <c r="G114" s="248" t="s">
        <v>148</v>
      </c>
      <c r="H114" s="249">
        <v>4</v>
      </c>
      <c r="I114" s="250"/>
      <c r="J114" s="251">
        <f>ROUND(I114*H114,2)</f>
        <v>0</v>
      </c>
      <c r="K114" s="247" t="s">
        <v>19</v>
      </c>
      <c r="L114" s="252"/>
      <c r="M114" s="253" t="s">
        <v>19</v>
      </c>
      <c r="N114" s="254" t="s">
        <v>43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299</v>
      </c>
      <c r="AT114" s="215" t="s">
        <v>296</v>
      </c>
      <c r="AU114" s="215" t="s">
        <v>80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235</v>
      </c>
      <c r="BM114" s="215" t="s">
        <v>684</v>
      </c>
    </row>
    <row r="115" spans="1:65" s="2" customFormat="1" ht="14.4" customHeight="1">
      <c r="A115" s="38"/>
      <c r="B115" s="39"/>
      <c r="C115" s="245" t="s">
        <v>281</v>
      </c>
      <c r="D115" s="245" t="s">
        <v>296</v>
      </c>
      <c r="E115" s="246" t="s">
        <v>685</v>
      </c>
      <c r="F115" s="247" t="s">
        <v>686</v>
      </c>
      <c r="G115" s="248" t="s">
        <v>148</v>
      </c>
      <c r="H115" s="249">
        <v>4</v>
      </c>
      <c r="I115" s="250"/>
      <c r="J115" s="251">
        <f>ROUND(I115*H115,2)</f>
        <v>0</v>
      </c>
      <c r="K115" s="247" t="s">
        <v>19</v>
      </c>
      <c r="L115" s="252"/>
      <c r="M115" s="253" t="s">
        <v>19</v>
      </c>
      <c r="N115" s="254" t="s">
        <v>43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299</v>
      </c>
      <c r="AT115" s="215" t="s">
        <v>296</v>
      </c>
      <c r="AU115" s="215" t="s">
        <v>80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235</v>
      </c>
      <c r="BM115" s="215" t="s">
        <v>687</v>
      </c>
    </row>
    <row r="116" spans="1:65" s="2" customFormat="1" ht="14.4" customHeight="1">
      <c r="A116" s="38"/>
      <c r="B116" s="39"/>
      <c r="C116" s="245" t="s">
        <v>290</v>
      </c>
      <c r="D116" s="245" t="s">
        <v>296</v>
      </c>
      <c r="E116" s="246" t="s">
        <v>688</v>
      </c>
      <c r="F116" s="247" t="s">
        <v>689</v>
      </c>
      <c r="G116" s="248" t="s">
        <v>148</v>
      </c>
      <c r="H116" s="249">
        <v>8</v>
      </c>
      <c r="I116" s="250"/>
      <c r="J116" s="251">
        <f>ROUND(I116*H116,2)</f>
        <v>0</v>
      </c>
      <c r="K116" s="247" t="s">
        <v>19</v>
      </c>
      <c r="L116" s="252"/>
      <c r="M116" s="253" t="s">
        <v>19</v>
      </c>
      <c r="N116" s="254" t="s">
        <v>43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299</v>
      </c>
      <c r="AT116" s="215" t="s">
        <v>296</v>
      </c>
      <c r="AU116" s="215" t="s">
        <v>80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80</v>
      </c>
      <c r="BK116" s="216">
        <f>ROUND(I116*H116,2)</f>
        <v>0</v>
      </c>
      <c r="BL116" s="17" t="s">
        <v>235</v>
      </c>
      <c r="BM116" s="215" t="s">
        <v>690</v>
      </c>
    </row>
    <row r="117" spans="1:65" s="2" customFormat="1" ht="14.4" customHeight="1">
      <c r="A117" s="38"/>
      <c r="B117" s="39"/>
      <c r="C117" s="245" t="s">
        <v>295</v>
      </c>
      <c r="D117" s="245" t="s">
        <v>296</v>
      </c>
      <c r="E117" s="246" t="s">
        <v>691</v>
      </c>
      <c r="F117" s="247" t="s">
        <v>692</v>
      </c>
      <c r="G117" s="248" t="s">
        <v>566</v>
      </c>
      <c r="H117" s="249">
        <v>4</v>
      </c>
      <c r="I117" s="250"/>
      <c r="J117" s="251">
        <f>ROUND(I117*H117,2)</f>
        <v>0</v>
      </c>
      <c r="K117" s="247" t="s">
        <v>19</v>
      </c>
      <c r="L117" s="252"/>
      <c r="M117" s="253" t="s">
        <v>19</v>
      </c>
      <c r="N117" s="254" t="s">
        <v>43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299</v>
      </c>
      <c r="AT117" s="215" t="s">
        <v>296</v>
      </c>
      <c r="AU117" s="215" t="s">
        <v>80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80</v>
      </c>
      <c r="BK117" s="216">
        <f>ROUND(I117*H117,2)</f>
        <v>0</v>
      </c>
      <c r="BL117" s="17" t="s">
        <v>235</v>
      </c>
      <c r="BM117" s="215" t="s">
        <v>693</v>
      </c>
    </row>
    <row r="118" spans="1:65" s="2" customFormat="1" ht="14.4" customHeight="1">
      <c r="A118" s="38"/>
      <c r="B118" s="39"/>
      <c r="C118" s="245" t="s">
        <v>302</v>
      </c>
      <c r="D118" s="245" t="s">
        <v>296</v>
      </c>
      <c r="E118" s="246" t="s">
        <v>694</v>
      </c>
      <c r="F118" s="247" t="s">
        <v>695</v>
      </c>
      <c r="G118" s="248" t="s">
        <v>566</v>
      </c>
      <c r="H118" s="249">
        <v>10</v>
      </c>
      <c r="I118" s="250"/>
      <c r="J118" s="251">
        <f>ROUND(I118*H118,2)</f>
        <v>0</v>
      </c>
      <c r="K118" s="247" t="s">
        <v>19</v>
      </c>
      <c r="L118" s="252"/>
      <c r="M118" s="253" t="s">
        <v>19</v>
      </c>
      <c r="N118" s="254" t="s">
        <v>43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299</v>
      </c>
      <c r="AT118" s="215" t="s">
        <v>296</v>
      </c>
      <c r="AU118" s="215" t="s">
        <v>80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80</v>
      </c>
      <c r="BK118" s="216">
        <f>ROUND(I118*H118,2)</f>
        <v>0</v>
      </c>
      <c r="BL118" s="17" t="s">
        <v>235</v>
      </c>
      <c r="BM118" s="215" t="s">
        <v>696</v>
      </c>
    </row>
    <row r="119" spans="1:65" s="2" customFormat="1" ht="14.4" customHeight="1">
      <c r="A119" s="38"/>
      <c r="B119" s="39"/>
      <c r="C119" s="245" t="s">
        <v>310</v>
      </c>
      <c r="D119" s="245" t="s">
        <v>296</v>
      </c>
      <c r="E119" s="246" t="s">
        <v>697</v>
      </c>
      <c r="F119" s="247" t="s">
        <v>698</v>
      </c>
      <c r="G119" s="248" t="s">
        <v>566</v>
      </c>
      <c r="H119" s="249">
        <v>150</v>
      </c>
      <c r="I119" s="250"/>
      <c r="J119" s="251">
        <f>ROUND(I119*H119,2)</f>
        <v>0</v>
      </c>
      <c r="K119" s="247" t="s">
        <v>19</v>
      </c>
      <c r="L119" s="252"/>
      <c r="M119" s="253" t="s">
        <v>19</v>
      </c>
      <c r="N119" s="254" t="s">
        <v>43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299</v>
      </c>
      <c r="AT119" s="215" t="s">
        <v>296</v>
      </c>
      <c r="AU119" s="215" t="s">
        <v>80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80</v>
      </c>
      <c r="BK119" s="216">
        <f>ROUND(I119*H119,2)</f>
        <v>0</v>
      </c>
      <c r="BL119" s="17" t="s">
        <v>235</v>
      </c>
      <c r="BM119" s="215" t="s">
        <v>699</v>
      </c>
    </row>
    <row r="120" spans="1:65" s="2" customFormat="1" ht="14.4" customHeight="1">
      <c r="A120" s="38"/>
      <c r="B120" s="39"/>
      <c r="C120" s="245" t="s">
        <v>316</v>
      </c>
      <c r="D120" s="245" t="s">
        <v>296</v>
      </c>
      <c r="E120" s="246" t="s">
        <v>700</v>
      </c>
      <c r="F120" s="247" t="s">
        <v>701</v>
      </c>
      <c r="G120" s="248" t="s">
        <v>148</v>
      </c>
      <c r="H120" s="249">
        <v>80</v>
      </c>
      <c r="I120" s="250"/>
      <c r="J120" s="251">
        <f>ROUND(I120*H120,2)</f>
        <v>0</v>
      </c>
      <c r="K120" s="247" t="s">
        <v>19</v>
      </c>
      <c r="L120" s="252"/>
      <c r="M120" s="253" t="s">
        <v>19</v>
      </c>
      <c r="N120" s="254" t="s">
        <v>43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299</v>
      </c>
      <c r="AT120" s="215" t="s">
        <v>296</v>
      </c>
      <c r="AU120" s="215" t="s">
        <v>80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235</v>
      </c>
      <c r="BM120" s="215" t="s">
        <v>702</v>
      </c>
    </row>
    <row r="121" spans="1:65" s="2" customFormat="1" ht="14.4" customHeight="1">
      <c r="A121" s="38"/>
      <c r="B121" s="39"/>
      <c r="C121" s="245" t="s">
        <v>321</v>
      </c>
      <c r="D121" s="245" t="s">
        <v>296</v>
      </c>
      <c r="E121" s="246" t="s">
        <v>703</v>
      </c>
      <c r="F121" s="247" t="s">
        <v>704</v>
      </c>
      <c r="G121" s="248" t="s">
        <v>148</v>
      </c>
      <c r="H121" s="249">
        <v>60</v>
      </c>
      <c r="I121" s="250"/>
      <c r="J121" s="251">
        <f>ROUND(I121*H121,2)</f>
        <v>0</v>
      </c>
      <c r="K121" s="247" t="s">
        <v>19</v>
      </c>
      <c r="L121" s="252"/>
      <c r="M121" s="253" t="s">
        <v>19</v>
      </c>
      <c r="N121" s="254" t="s">
        <v>43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299</v>
      </c>
      <c r="AT121" s="215" t="s">
        <v>296</v>
      </c>
      <c r="AU121" s="215" t="s">
        <v>80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80</v>
      </c>
      <c r="BK121" s="216">
        <f>ROUND(I121*H121,2)</f>
        <v>0</v>
      </c>
      <c r="BL121" s="17" t="s">
        <v>235</v>
      </c>
      <c r="BM121" s="215" t="s">
        <v>705</v>
      </c>
    </row>
    <row r="122" spans="1:65" s="2" customFormat="1" ht="14.4" customHeight="1">
      <c r="A122" s="38"/>
      <c r="B122" s="39"/>
      <c r="C122" s="245" t="s">
        <v>326</v>
      </c>
      <c r="D122" s="245" t="s">
        <v>296</v>
      </c>
      <c r="E122" s="246" t="s">
        <v>706</v>
      </c>
      <c r="F122" s="247" t="s">
        <v>707</v>
      </c>
      <c r="G122" s="248" t="s">
        <v>148</v>
      </c>
      <c r="H122" s="249">
        <v>50</v>
      </c>
      <c r="I122" s="250"/>
      <c r="J122" s="251">
        <f>ROUND(I122*H122,2)</f>
        <v>0</v>
      </c>
      <c r="K122" s="247" t="s">
        <v>19</v>
      </c>
      <c r="L122" s="252"/>
      <c r="M122" s="253" t="s">
        <v>19</v>
      </c>
      <c r="N122" s="254" t="s">
        <v>43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299</v>
      </c>
      <c r="AT122" s="215" t="s">
        <v>296</v>
      </c>
      <c r="AU122" s="215" t="s">
        <v>80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80</v>
      </c>
      <c r="BK122" s="216">
        <f>ROUND(I122*H122,2)</f>
        <v>0</v>
      </c>
      <c r="BL122" s="17" t="s">
        <v>235</v>
      </c>
      <c r="BM122" s="215" t="s">
        <v>708</v>
      </c>
    </row>
    <row r="123" spans="1:63" s="12" customFormat="1" ht="25.9" customHeight="1">
      <c r="A123" s="12"/>
      <c r="B123" s="188"/>
      <c r="C123" s="189"/>
      <c r="D123" s="190" t="s">
        <v>71</v>
      </c>
      <c r="E123" s="191" t="s">
        <v>709</v>
      </c>
      <c r="F123" s="191" t="s">
        <v>710</v>
      </c>
      <c r="G123" s="189"/>
      <c r="H123" s="189"/>
      <c r="I123" s="192"/>
      <c r="J123" s="193">
        <f>BK123</f>
        <v>0</v>
      </c>
      <c r="K123" s="189"/>
      <c r="L123" s="194"/>
      <c r="M123" s="195"/>
      <c r="N123" s="196"/>
      <c r="O123" s="196"/>
      <c r="P123" s="197">
        <f>SUM(P124:P128)</f>
        <v>0</v>
      </c>
      <c r="Q123" s="196"/>
      <c r="R123" s="197">
        <f>SUM(R124:R128)</f>
        <v>0</v>
      </c>
      <c r="S123" s="196"/>
      <c r="T123" s="198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9" t="s">
        <v>80</v>
      </c>
      <c r="AT123" s="200" t="s">
        <v>71</v>
      </c>
      <c r="AU123" s="200" t="s">
        <v>72</v>
      </c>
      <c r="AY123" s="199" t="s">
        <v>132</v>
      </c>
      <c r="BK123" s="201">
        <f>SUM(BK124:BK128)</f>
        <v>0</v>
      </c>
    </row>
    <row r="124" spans="1:65" s="2" customFormat="1" ht="14.4" customHeight="1">
      <c r="A124" s="38"/>
      <c r="B124" s="39"/>
      <c r="C124" s="204" t="s">
        <v>299</v>
      </c>
      <c r="D124" s="204" t="s">
        <v>135</v>
      </c>
      <c r="E124" s="205" t="s">
        <v>711</v>
      </c>
      <c r="F124" s="206" t="s">
        <v>712</v>
      </c>
      <c r="G124" s="207" t="s">
        <v>566</v>
      </c>
      <c r="H124" s="208">
        <v>100</v>
      </c>
      <c r="I124" s="209"/>
      <c r="J124" s="210">
        <f>ROUND(I124*H124,2)</f>
        <v>0</v>
      </c>
      <c r="K124" s="206" t="s">
        <v>19</v>
      </c>
      <c r="L124" s="44"/>
      <c r="M124" s="211" t="s">
        <v>19</v>
      </c>
      <c r="N124" s="212" t="s">
        <v>43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235</v>
      </c>
      <c r="AT124" s="215" t="s">
        <v>135</v>
      </c>
      <c r="AU124" s="215" t="s">
        <v>80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80</v>
      </c>
      <c r="BK124" s="216">
        <f>ROUND(I124*H124,2)</f>
        <v>0</v>
      </c>
      <c r="BL124" s="17" t="s">
        <v>235</v>
      </c>
      <c r="BM124" s="215" t="s">
        <v>713</v>
      </c>
    </row>
    <row r="125" spans="1:65" s="2" customFormat="1" ht="14.4" customHeight="1">
      <c r="A125" s="38"/>
      <c r="B125" s="39"/>
      <c r="C125" s="204" t="s">
        <v>337</v>
      </c>
      <c r="D125" s="204" t="s">
        <v>135</v>
      </c>
      <c r="E125" s="205" t="s">
        <v>714</v>
      </c>
      <c r="F125" s="206" t="s">
        <v>715</v>
      </c>
      <c r="G125" s="207" t="s">
        <v>566</v>
      </c>
      <c r="H125" s="208">
        <v>10</v>
      </c>
      <c r="I125" s="209"/>
      <c r="J125" s="210">
        <f>ROUND(I125*H125,2)</f>
        <v>0</v>
      </c>
      <c r="K125" s="206" t="s">
        <v>19</v>
      </c>
      <c r="L125" s="44"/>
      <c r="M125" s="211" t="s">
        <v>19</v>
      </c>
      <c r="N125" s="212" t="s">
        <v>43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235</v>
      </c>
      <c r="AT125" s="215" t="s">
        <v>135</v>
      </c>
      <c r="AU125" s="215" t="s">
        <v>80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80</v>
      </c>
      <c r="BK125" s="216">
        <f>ROUND(I125*H125,2)</f>
        <v>0</v>
      </c>
      <c r="BL125" s="17" t="s">
        <v>235</v>
      </c>
      <c r="BM125" s="215" t="s">
        <v>716</v>
      </c>
    </row>
    <row r="126" spans="1:65" s="2" customFormat="1" ht="14.4" customHeight="1">
      <c r="A126" s="38"/>
      <c r="B126" s="39"/>
      <c r="C126" s="204" t="s">
        <v>342</v>
      </c>
      <c r="D126" s="204" t="s">
        <v>135</v>
      </c>
      <c r="E126" s="205" t="s">
        <v>717</v>
      </c>
      <c r="F126" s="206" t="s">
        <v>718</v>
      </c>
      <c r="G126" s="207" t="s">
        <v>148</v>
      </c>
      <c r="H126" s="208">
        <v>12</v>
      </c>
      <c r="I126" s="209"/>
      <c r="J126" s="210">
        <f>ROUND(I126*H126,2)</f>
        <v>0</v>
      </c>
      <c r="K126" s="206" t="s">
        <v>19</v>
      </c>
      <c r="L126" s="44"/>
      <c r="M126" s="211" t="s">
        <v>19</v>
      </c>
      <c r="N126" s="212" t="s">
        <v>43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235</v>
      </c>
      <c r="AT126" s="215" t="s">
        <v>135</v>
      </c>
      <c r="AU126" s="215" t="s">
        <v>80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80</v>
      </c>
      <c r="BK126" s="216">
        <f>ROUND(I126*H126,2)</f>
        <v>0</v>
      </c>
      <c r="BL126" s="17" t="s">
        <v>235</v>
      </c>
      <c r="BM126" s="215" t="s">
        <v>719</v>
      </c>
    </row>
    <row r="127" spans="1:65" s="2" customFormat="1" ht="14.4" customHeight="1">
      <c r="A127" s="38"/>
      <c r="B127" s="39"/>
      <c r="C127" s="204" t="s">
        <v>347</v>
      </c>
      <c r="D127" s="204" t="s">
        <v>135</v>
      </c>
      <c r="E127" s="205" t="s">
        <v>720</v>
      </c>
      <c r="F127" s="206" t="s">
        <v>721</v>
      </c>
      <c r="G127" s="207" t="s">
        <v>566</v>
      </c>
      <c r="H127" s="208">
        <v>150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235</v>
      </c>
      <c r="AT127" s="215" t="s">
        <v>135</v>
      </c>
      <c r="AU127" s="215" t="s">
        <v>80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235</v>
      </c>
      <c r="BM127" s="215" t="s">
        <v>722</v>
      </c>
    </row>
    <row r="128" spans="1:65" s="2" customFormat="1" ht="14.4" customHeight="1">
      <c r="A128" s="38"/>
      <c r="B128" s="39"/>
      <c r="C128" s="204" t="s">
        <v>354</v>
      </c>
      <c r="D128" s="204" t="s">
        <v>135</v>
      </c>
      <c r="E128" s="205" t="s">
        <v>723</v>
      </c>
      <c r="F128" s="206" t="s">
        <v>724</v>
      </c>
      <c r="G128" s="207" t="s">
        <v>148</v>
      </c>
      <c r="H128" s="208">
        <v>4</v>
      </c>
      <c r="I128" s="209"/>
      <c r="J128" s="210">
        <f>ROUND(I128*H128,2)</f>
        <v>0</v>
      </c>
      <c r="K128" s="206" t="s">
        <v>19</v>
      </c>
      <c r="L128" s="44"/>
      <c r="M128" s="211" t="s">
        <v>19</v>
      </c>
      <c r="N128" s="212" t="s">
        <v>43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235</v>
      </c>
      <c r="AT128" s="215" t="s">
        <v>135</v>
      </c>
      <c r="AU128" s="215" t="s">
        <v>80</v>
      </c>
      <c r="AY128" s="17" t="s">
        <v>132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80</v>
      </c>
      <c r="BK128" s="216">
        <f>ROUND(I128*H128,2)</f>
        <v>0</v>
      </c>
      <c r="BL128" s="17" t="s">
        <v>235</v>
      </c>
      <c r="BM128" s="215" t="s">
        <v>725</v>
      </c>
    </row>
    <row r="129" spans="1:63" s="12" customFormat="1" ht="25.9" customHeight="1">
      <c r="A129" s="12"/>
      <c r="B129" s="188"/>
      <c r="C129" s="189"/>
      <c r="D129" s="190" t="s">
        <v>71</v>
      </c>
      <c r="E129" s="191" t="s">
        <v>726</v>
      </c>
      <c r="F129" s="191" t="s">
        <v>727</v>
      </c>
      <c r="G129" s="189"/>
      <c r="H129" s="189"/>
      <c r="I129" s="192"/>
      <c r="J129" s="193">
        <f>BK129</f>
        <v>0</v>
      </c>
      <c r="K129" s="189"/>
      <c r="L129" s="194"/>
      <c r="M129" s="195"/>
      <c r="N129" s="196"/>
      <c r="O129" s="196"/>
      <c r="P129" s="197">
        <f>SUM(P130:P135)</f>
        <v>0</v>
      </c>
      <c r="Q129" s="196"/>
      <c r="R129" s="197">
        <f>SUM(R130:R135)</f>
        <v>0</v>
      </c>
      <c r="S129" s="196"/>
      <c r="T129" s="198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9" t="s">
        <v>80</v>
      </c>
      <c r="AT129" s="200" t="s">
        <v>71</v>
      </c>
      <c r="AU129" s="200" t="s">
        <v>72</v>
      </c>
      <c r="AY129" s="199" t="s">
        <v>132</v>
      </c>
      <c r="BK129" s="201">
        <f>SUM(BK130:BK135)</f>
        <v>0</v>
      </c>
    </row>
    <row r="130" spans="1:65" s="2" customFormat="1" ht="14.4" customHeight="1">
      <c r="A130" s="38"/>
      <c r="B130" s="39"/>
      <c r="C130" s="245" t="s">
        <v>359</v>
      </c>
      <c r="D130" s="245" t="s">
        <v>296</v>
      </c>
      <c r="E130" s="246" t="s">
        <v>728</v>
      </c>
      <c r="F130" s="247" t="s">
        <v>729</v>
      </c>
      <c r="G130" s="248" t="s">
        <v>148</v>
      </c>
      <c r="H130" s="249">
        <v>60</v>
      </c>
      <c r="I130" s="250"/>
      <c r="J130" s="251">
        <f>ROUND(I130*H130,2)</f>
        <v>0</v>
      </c>
      <c r="K130" s="247" t="s">
        <v>19</v>
      </c>
      <c r="L130" s="252"/>
      <c r="M130" s="253" t="s">
        <v>19</v>
      </c>
      <c r="N130" s="254" t="s">
        <v>43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299</v>
      </c>
      <c r="AT130" s="215" t="s">
        <v>296</v>
      </c>
      <c r="AU130" s="215" t="s">
        <v>80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80</v>
      </c>
      <c r="BK130" s="216">
        <f>ROUND(I130*H130,2)</f>
        <v>0</v>
      </c>
      <c r="BL130" s="17" t="s">
        <v>235</v>
      </c>
      <c r="BM130" s="215" t="s">
        <v>730</v>
      </c>
    </row>
    <row r="131" spans="1:65" s="2" customFormat="1" ht="14.4" customHeight="1">
      <c r="A131" s="38"/>
      <c r="B131" s="39"/>
      <c r="C131" s="245" t="s">
        <v>363</v>
      </c>
      <c r="D131" s="245" t="s">
        <v>296</v>
      </c>
      <c r="E131" s="246" t="s">
        <v>731</v>
      </c>
      <c r="F131" s="247" t="s">
        <v>732</v>
      </c>
      <c r="G131" s="248" t="s">
        <v>148</v>
      </c>
      <c r="H131" s="249">
        <v>380</v>
      </c>
      <c r="I131" s="250"/>
      <c r="J131" s="251">
        <f>ROUND(I131*H131,2)</f>
        <v>0</v>
      </c>
      <c r="K131" s="247" t="s">
        <v>19</v>
      </c>
      <c r="L131" s="252"/>
      <c r="M131" s="253" t="s">
        <v>19</v>
      </c>
      <c r="N131" s="254" t="s">
        <v>43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299</v>
      </c>
      <c r="AT131" s="215" t="s">
        <v>296</v>
      </c>
      <c r="AU131" s="215" t="s">
        <v>80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80</v>
      </c>
      <c r="BK131" s="216">
        <f>ROUND(I131*H131,2)</f>
        <v>0</v>
      </c>
      <c r="BL131" s="17" t="s">
        <v>235</v>
      </c>
      <c r="BM131" s="215" t="s">
        <v>733</v>
      </c>
    </row>
    <row r="132" spans="1:65" s="2" customFormat="1" ht="14.4" customHeight="1">
      <c r="A132" s="38"/>
      <c r="B132" s="39"/>
      <c r="C132" s="245" t="s">
        <v>368</v>
      </c>
      <c r="D132" s="245" t="s">
        <v>296</v>
      </c>
      <c r="E132" s="246" t="s">
        <v>734</v>
      </c>
      <c r="F132" s="247" t="s">
        <v>735</v>
      </c>
      <c r="G132" s="248" t="s">
        <v>148</v>
      </c>
      <c r="H132" s="249">
        <v>290</v>
      </c>
      <c r="I132" s="250"/>
      <c r="J132" s="251">
        <f>ROUND(I132*H132,2)</f>
        <v>0</v>
      </c>
      <c r="K132" s="247" t="s">
        <v>19</v>
      </c>
      <c r="L132" s="252"/>
      <c r="M132" s="253" t="s">
        <v>19</v>
      </c>
      <c r="N132" s="254" t="s">
        <v>43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299</v>
      </c>
      <c r="AT132" s="215" t="s">
        <v>296</v>
      </c>
      <c r="AU132" s="215" t="s">
        <v>80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80</v>
      </c>
      <c r="BK132" s="216">
        <f>ROUND(I132*H132,2)</f>
        <v>0</v>
      </c>
      <c r="BL132" s="17" t="s">
        <v>235</v>
      </c>
      <c r="BM132" s="215" t="s">
        <v>736</v>
      </c>
    </row>
    <row r="133" spans="1:65" s="2" customFormat="1" ht="14.4" customHeight="1">
      <c r="A133" s="38"/>
      <c r="B133" s="39"/>
      <c r="C133" s="245" t="s">
        <v>375</v>
      </c>
      <c r="D133" s="245" t="s">
        <v>296</v>
      </c>
      <c r="E133" s="246" t="s">
        <v>737</v>
      </c>
      <c r="F133" s="247" t="s">
        <v>738</v>
      </c>
      <c r="G133" s="248" t="s">
        <v>148</v>
      </c>
      <c r="H133" s="249">
        <v>250</v>
      </c>
      <c r="I133" s="250"/>
      <c r="J133" s="251">
        <f>ROUND(I133*H133,2)</f>
        <v>0</v>
      </c>
      <c r="K133" s="247" t="s">
        <v>19</v>
      </c>
      <c r="L133" s="252"/>
      <c r="M133" s="253" t="s">
        <v>19</v>
      </c>
      <c r="N133" s="254" t="s">
        <v>43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299</v>
      </c>
      <c r="AT133" s="215" t="s">
        <v>296</v>
      </c>
      <c r="AU133" s="215" t="s">
        <v>80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80</v>
      </c>
      <c r="BK133" s="216">
        <f>ROUND(I133*H133,2)</f>
        <v>0</v>
      </c>
      <c r="BL133" s="17" t="s">
        <v>235</v>
      </c>
      <c r="BM133" s="215" t="s">
        <v>739</v>
      </c>
    </row>
    <row r="134" spans="1:65" s="2" customFormat="1" ht="14.4" customHeight="1">
      <c r="A134" s="38"/>
      <c r="B134" s="39"/>
      <c r="C134" s="245" t="s">
        <v>381</v>
      </c>
      <c r="D134" s="245" t="s">
        <v>296</v>
      </c>
      <c r="E134" s="246" t="s">
        <v>740</v>
      </c>
      <c r="F134" s="247" t="s">
        <v>741</v>
      </c>
      <c r="G134" s="248" t="s">
        <v>148</v>
      </c>
      <c r="H134" s="249">
        <v>0</v>
      </c>
      <c r="I134" s="250"/>
      <c r="J134" s="251">
        <f>ROUND(I134*H134,2)</f>
        <v>0</v>
      </c>
      <c r="K134" s="247" t="s">
        <v>19</v>
      </c>
      <c r="L134" s="252"/>
      <c r="M134" s="253" t="s">
        <v>19</v>
      </c>
      <c r="N134" s="254" t="s">
        <v>43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299</v>
      </c>
      <c r="AT134" s="215" t="s">
        <v>296</v>
      </c>
      <c r="AU134" s="215" t="s">
        <v>80</v>
      </c>
      <c r="AY134" s="17" t="s">
        <v>132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80</v>
      </c>
      <c r="BK134" s="216">
        <f>ROUND(I134*H134,2)</f>
        <v>0</v>
      </c>
      <c r="BL134" s="17" t="s">
        <v>235</v>
      </c>
      <c r="BM134" s="215" t="s">
        <v>742</v>
      </c>
    </row>
    <row r="135" spans="1:65" s="2" customFormat="1" ht="14.4" customHeight="1">
      <c r="A135" s="38"/>
      <c r="B135" s="39"/>
      <c r="C135" s="245" t="s">
        <v>386</v>
      </c>
      <c r="D135" s="245" t="s">
        <v>296</v>
      </c>
      <c r="E135" s="246" t="s">
        <v>743</v>
      </c>
      <c r="F135" s="247" t="s">
        <v>744</v>
      </c>
      <c r="G135" s="248" t="s">
        <v>148</v>
      </c>
      <c r="H135" s="249">
        <v>60</v>
      </c>
      <c r="I135" s="250"/>
      <c r="J135" s="251">
        <f>ROUND(I135*H135,2)</f>
        <v>0</v>
      </c>
      <c r="K135" s="247" t="s">
        <v>19</v>
      </c>
      <c r="L135" s="252"/>
      <c r="M135" s="253" t="s">
        <v>19</v>
      </c>
      <c r="N135" s="254" t="s">
        <v>43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299</v>
      </c>
      <c r="AT135" s="215" t="s">
        <v>296</v>
      </c>
      <c r="AU135" s="215" t="s">
        <v>80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80</v>
      </c>
      <c r="BK135" s="216">
        <f>ROUND(I135*H135,2)</f>
        <v>0</v>
      </c>
      <c r="BL135" s="17" t="s">
        <v>235</v>
      </c>
      <c r="BM135" s="215" t="s">
        <v>745</v>
      </c>
    </row>
    <row r="136" spans="1:63" s="12" customFormat="1" ht="25.9" customHeight="1">
      <c r="A136" s="12"/>
      <c r="B136" s="188"/>
      <c r="C136" s="189"/>
      <c r="D136" s="190" t="s">
        <v>71</v>
      </c>
      <c r="E136" s="191" t="s">
        <v>746</v>
      </c>
      <c r="F136" s="191" t="s">
        <v>747</v>
      </c>
      <c r="G136" s="189"/>
      <c r="H136" s="189"/>
      <c r="I136" s="192"/>
      <c r="J136" s="193">
        <f>BK136</f>
        <v>0</v>
      </c>
      <c r="K136" s="189"/>
      <c r="L136" s="194"/>
      <c r="M136" s="195"/>
      <c r="N136" s="196"/>
      <c r="O136" s="196"/>
      <c r="P136" s="197">
        <f>SUM(P137:P144)</f>
        <v>0</v>
      </c>
      <c r="Q136" s="196"/>
      <c r="R136" s="197">
        <f>SUM(R137:R144)</f>
        <v>0</v>
      </c>
      <c r="S136" s="196"/>
      <c r="T136" s="198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9" t="s">
        <v>80</v>
      </c>
      <c r="AT136" s="200" t="s">
        <v>71</v>
      </c>
      <c r="AU136" s="200" t="s">
        <v>72</v>
      </c>
      <c r="AY136" s="199" t="s">
        <v>132</v>
      </c>
      <c r="BK136" s="201">
        <f>SUM(BK137:BK144)</f>
        <v>0</v>
      </c>
    </row>
    <row r="137" spans="1:65" s="2" customFormat="1" ht="14.4" customHeight="1">
      <c r="A137" s="38"/>
      <c r="B137" s="39"/>
      <c r="C137" s="204" t="s">
        <v>391</v>
      </c>
      <c r="D137" s="204" t="s">
        <v>135</v>
      </c>
      <c r="E137" s="205" t="s">
        <v>748</v>
      </c>
      <c r="F137" s="206" t="s">
        <v>749</v>
      </c>
      <c r="G137" s="207" t="s">
        <v>148</v>
      </c>
      <c r="H137" s="208">
        <v>60</v>
      </c>
      <c r="I137" s="209"/>
      <c r="J137" s="210">
        <f>ROUND(I137*H137,2)</f>
        <v>0</v>
      </c>
      <c r="K137" s="206" t="s">
        <v>19</v>
      </c>
      <c r="L137" s="44"/>
      <c r="M137" s="211" t="s">
        <v>19</v>
      </c>
      <c r="N137" s="212" t="s">
        <v>43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235</v>
      </c>
      <c r="AT137" s="215" t="s">
        <v>135</v>
      </c>
      <c r="AU137" s="215" t="s">
        <v>80</v>
      </c>
      <c r="AY137" s="17" t="s">
        <v>132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80</v>
      </c>
      <c r="BK137" s="216">
        <f>ROUND(I137*H137,2)</f>
        <v>0</v>
      </c>
      <c r="BL137" s="17" t="s">
        <v>235</v>
      </c>
      <c r="BM137" s="215" t="s">
        <v>750</v>
      </c>
    </row>
    <row r="138" spans="1:65" s="2" customFormat="1" ht="14.4" customHeight="1">
      <c r="A138" s="38"/>
      <c r="B138" s="39"/>
      <c r="C138" s="204" t="s">
        <v>397</v>
      </c>
      <c r="D138" s="204" t="s">
        <v>135</v>
      </c>
      <c r="E138" s="205" t="s">
        <v>751</v>
      </c>
      <c r="F138" s="206" t="s">
        <v>752</v>
      </c>
      <c r="G138" s="207" t="s">
        <v>148</v>
      </c>
      <c r="H138" s="208">
        <v>380</v>
      </c>
      <c r="I138" s="209"/>
      <c r="J138" s="210">
        <f>ROUND(I138*H138,2)</f>
        <v>0</v>
      </c>
      <c r="K138" s="206" t="s">
        <v>19</v>
      </c>
      <c r="L138" s="44"/>
      <c r="M138" s="211" t="s">
        <v>19</v>
      </c>
      <c r="N138" s="212" t="s">
        <v>43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235</v>
      </c>
      <c r="AT138" s="215" t="s">
        <v>135</v>
      </c>
      <c r="AU138" s="215" t="s">
        <v>80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80</v>
      </c>
      <c r="BK138" s="216">
        <f>ROUND(I138*H138,2)</f>
        <v>0</v>
      </c>
      <c r="BL138" s="17" t="s">
        <v>235</v>
      </c>
      <c r="BM138" s="215" t="s">
        <v>753</v>
      </c>
    </row>
    <row r="139" spans="1:65" s="2" customFormat="1" ht="14.4" customHeight="1">
      <c r="A139" s="38"/>
      <c r="B139" s="39"/>
      <c r="C139" s="204" t="s">
        <v>403</v>
      </c>
      <c r="D139" s="204" t="s">
        <v>135</v>
      </c>
      <c r="E139" s="205" t="s">
        <v>754</v>
      </c>
      <c r="F139" s="206" t="s">
        <v>755</v>
      </c>
      <c r="G139" s="207" t="s">
        <v>148</v>
      </c>
      <c r="H139" s="208">
        <v>250</v>
      </c>
      <c r="I139" s="209"/>
      <c r="J139" s="210">
        <f>ROUND(I139*H139,2)</f>
        <v>0</v>
      </c>
      <c r="K139" s="206" t="s">
        <v>19</v>
      </c>
      <c r="L139" s="44"/>
      <c r="M139" s="211" t="s">
        <v>19</v>
      </c>
      <c r="N139" s="212" t="s">
        <v>43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235</v>
      </c>
      <c r="AT139" s="215" t="s">
        <v>135</v>
      </c>
      <c r="AU139" s="215" t="s">
        <v>80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80</v>
      </c>
      <c r="BK139" s="216">
        <f>ROUND(I139*H139,2)</f>
        <v>0</v>
      </c>
      <c r="BL139" s="17" t="s">
        <v>235</v>
      </c>
      <c r="BM139" s="215" t="s">
        <v>756</v>
      </c>
    </row>
    <row r="140" spans="1:65" s="2" customFormat="1" ht="14.4" customHeight="1">
      <c r="A140" s="38"/>
      <c r="B140" s="39"/>
      <c r="C140" s="204" t="s">
        <v>408</v>
      </c>
      <c r="D140" s="204" t="s">
        <v>135</v>
      </c>
      <c r="E140" s="205" t="s">
        <v>757</v>
      </c>
      <c r="F140" s="206" t="s">
        <v>758</v>
      </c>
      <c r="G140" s="207" t="s">
        <v>148</v>
      </c>
      <c r="H140" s="208">
        <v>290</v>
      </c>
      <c r="I140" s="209"/>
      <c r="J140" s="210">
        <f>ROUND(I140*H140,2)</f>
        <v>0</v>
      </c>
      <c r="K140" s="206" t="s">
        <v>19</v>
      </c>
      <c r="L140" s="44"/>
      <c r="M140" s="211" t="s">
        <v>19</v>
      </c>
      <c r="N140" s="212" t="s">
        <v>43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235</v>
      </c>
      <c r="AT140" s="215" t="s">
        <v>135</v>
      </c>
      <c r="AU140" s="215" t="s">
        <v>80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80</v>
      </c>
      <c r="BK140" s="216">
        <f>ROUND(I140*H140,2)</f>
        <v>0</v>
      </c>
      <c r="BL140" s="17" t="s">
        <v>235</v>
      </c>
      <c r="BM140" s="215" t="s">
        <v>759</v>
      </c>
    </row>
    <row r="141" spans="1:65" s="2" customFormat="1" ht="14.4" customHeight="1">
      <c r="A141" s="38"/>
      <c r="B141" s="39"/>
      <c r="C141" s="204" t="s">
        <v>414</v>
      </c>
      <c r="D141" s="204" t="s">
        <v>135</v>
      </c>
      <c r="E141" s="205" t="s">
        <v>760</v>
      </c>
      <c r="F141" s="206" t="s">
        <v>761</v>
      </c>
      <c r="G141" s="207" t="s">
        <v>148</v>
      </c>
      <c r="H141" s="208">
        <v>0</v>
      </c>
      <c r="I141" s="209"/>
      <c r="J141" s="210">
        <f>ROUND(I141*H141,2)</f>
        <v>0</v>
      </c>
      <c r="K141" s="206" t="s">
        <v>19</v>
      </c>
      <c r="L141" s="44"/>
      <c r="M141" s="211" t="s">
        <v>19</v>
      </c>
      <c r="N141" s="212" t="s">
        <v>43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235</v>
      </c>
      <c r="AT141" s="215" t="s">
        <v>135</v>
      </c>
      <c r="AU141" s="215" t="s">
        <v>80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80</v>
      </c>
      <c r="BK141" s="216">
        <f>ROUND(I141*H141,2)</f>
        <v>0</v>
      </c>
      <c r="BL141" s="17" t="s">
        <v>235</v>
      </c>
      <c r="BM141" s="215" t="s">
        <v>762</v>
      </c>
    </row>
    <row r="142" spans="1:65" s="2" customFormat="1" ht="14.4" customHeight="1">
      <c r="A142" s="38"/>
      <c r="B142" s="39"/>
      <c r="C142" s="204" t="s">
        <v>420</v>
      </c>
      <c r="D142" s="204" t="s">
        <v>135</v>
      </c>
      <c r="E142" s="205" t="s">
        <v>763</v>
      </c>
      <c r="F142" s="206" t="s">
        <v>764</v>
      </c>
      <c r="G142" s="207" t="s">
        <v>148</v>
      </c>
      <c r="H142" s="208">
        <v>60</v>
      </c>
      <c r="I142" s="209"/>
      <c r="J142" s="210">
        <f>ROUND(I142*H142,2)</f>
        <v>0</v>
      </c>
      <c r="K142" s="206" t="s">
        <v>19</v>
      </c>
      <c r="L142" s="44"/>
      <c r="M142" s="211" t="s">
        <v>19</v>
      </c>
      <c r="N142" s="212" t="s">
        <v>43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235</v>
      </c>
      <c r="AT142" s="215" t="s">
        <v>135</v>
      </c>
      <c r="AU142" s="215" t="s">
        <v>80</v>
      </c>
      <c r="AY142" s="17" t="s">
        <v>132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80</v>
      </c>
      <c r="BK142" s="216">
        <f>ROUND(I142*H142,2)</f>
        <v>0</v>
      </c>
      <c r="BL142" s="17" t="s">
        <v>235</v>
      </c>
      <c r="BM142" s="215" t="s">
        <v>765</v>
      </c>
    </row>
    <row r="143" spans="1:65" s="2" customFormat="1" ht="14.4" customHeight="1">
      <c r="A143" s="38"/>
      <c r="B143" s="39"/>
      <c r="C143" s="204" t="s">
        <v>428</v>
      </c>
      <c r="D143" s="204" t="s">
        <v>135</v>
      </c>
      <c r="E143" s="205" t="s">
        <v>766</v>
      </c>
      <c r="F143" s="206" t="s">
        <v>767</v>
      </c>
      <c r="G143" s="207" t="s">
        <v>566</v>
      </c>
      <c r="H143" s="208">
        <v>160</v>
      </c>
      <c r="I143" s="209"/>
      <c r="J143" s="210">
        <f>ROUND(I143*H143,2)</f>
        <v>0</v>
      </c>
      <c r="K143" s="206" t="s">
        <v>19</v>
      </c>
      <c r="L143" s="44"/>
      <c r="M143" s="211" t="s">
        <v>19</v>
      </c>
      <c r="N143" s="212" t="s">
        <v>43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235</v>
      </c>
      <c r="AT143" s="215" t="s">
        <v>135</v>
      </c>
      <c r="AU143" s="215" t="s">
        <v>80</v>
      </c>
      <c r="AY143" s="17" t="s">
        <v>132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80</v>
      </c>
      <c r="BK143" s="216">
        <f>ROUND(I143*H143,2)</f>
        <v>0</v>
      </c>
      <c r="BL143" s="17" t="s">
        <v>235</v>
      </c>
      <c r="BM143" s="215" t="s">
        <v>768</v>
      </c>
    </row>
    <row r="144" spans="1:65" s="2" customFormat="1" ht="14.4" customHeight="1">
      <c r="A144" s="38"/>
      <c r="B144" s="39"/>
      <c r="C144" s="204" t="s">
        <v>433</v>
      </c>
      <c r="D144" s="204" t="s">
        <v>135</v>
      </c>
      <c r="E144" s="205" t="s">
        <v>769</v>
      </c>
      <c r="F144" s="206" t="s">
        <v>770</v>
      </c>
      <c r="G144" s="207" t="s">
        <v>566</v>
      </c>
      <c r="H144" s="208">
        <v>10</v>
      </c>
      <c r="I144" s="209"/>
      <c r="J144" s="210">
        <f>ROUND(I144*H144,2)</f>
        <v>0</v>
      </c>
      <c r="K144" s="206" t="s">
        <v>19</v>
      </c>
      <c r="L144" s="44"/>
      <c r="M144" s="211" t="s">
        <v>19</v>
      </c>
      <c r="N144" s="212" t="s">
        <v>43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235</v>
      </c>
      <c r="AT144" s="215" t="s">
        <v>135</v>
      </c>
      <c r="AU144" s="215" t="s">
        <v>80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80</v>
      </c>
      <c r="BK144" s="216">
        <f>ROUND(I144*H144,2)</f>
        <v>0</v>
      </c>
      <c r="BL144" s="17" t="s">
        <v>235</v>
      </c>
      <c r="BM144" s="215" t="s">
        <v>771</v>
      </c>
    </row>
    <row r="145" spans="1:63" s="12" customFormat="1" ht="25.9" customHeight="1">
      <c r="A145" s="12"/>
      <c r="B145" s="188"/>
      <c r="C145" s="189"/>
      <c r="D145" s="190" t="s">
        <v>71</v>
      </c>
      <c r="E145" s="191" t="s">
        <v>772</v>
      </c>
      <c r="F145" s="191" t="s">
        <v>773</v>
      </c>
      <c r="G145" s="189"/>
      <c r="H145" s="189"/>
      <c r="I145" s="192"/>
      <c r="J145" s="193">
        <f>BK145</f>
        <v>0</v>
      </c>
      <c r="K145" s="189"/>
      <c r="L145" s="194"/>
      <c r="M145" s="195"/>
      <c r="N145" s="196"/>
      <c r="O145" s="196"/>
      <c r="P145" s="197">
        <f>SUM(P146:P147)</f>
        <v>0</v>
      </c>
      <c r="Q145" s="196"/>
      <c r="R145" s="197">
        <f>SUM(R146:R147)</f>
        <v>0</v>
      </c>
      <c r="S145" s="196"/>
      <c r="T145" s="198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9" t="s">
        <v>80</v>
      </c>
      <c r="AT145" s="200" t="s">
        <v>71</v>
      </c>
      <c r="AU145" s="200" t="s">
        <v>72</v>
      </c>
      <c r="AY145" s="199" t="s">
        <v>132</v>
      </c>
      <c r="BK145" s="201">
        <f>SUM(BK146:BK147)</f>
        <v>0</v>
      </c>
    </row>
    <row r="146" spans="1:65" s="2" customFormat="1" ht="14.4" customHeight="1">
      <c r="A146" s="38"/>
      <c r="B146" s="39"/>
      <c r="C146" s="245" t="s">
        <v>439</v>
      </c>
      <c r="D146" s="245" t="s">
        <v>296</v>
      </c>
      <c r="E146" s="246" t="s">
        <v>774</v>
      </c>
      <c r="F146" s="247" t="s">
        <v>775</v>
      </c>
      <c r="G146" s="248" t="s">
        <v>566</v>
      </c>
      <c r="H146" s="249">
        <v>1</v>
      </c>
      <c r="I146" s="250"/>
      <c r="J146" s="251">
        <f>ROUND(I146*H146,2)</f>
        <v>0</v>
      </c>
      <c r="K146" s="247" t="s">
        <v>19</v>
      </c>
      <c r="L146" s="252"/>
      <c r="M146" s="253" t="s">
        <v>19</v>
      </c>
      <c r="N146" s="254" t="s">
        <v>43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299</v>
      </c>
      <c r="AT146" s="215" t="s">
        <v>296</v>
      </c>
      <c r="AU146" s="215" t="s">
        <v>80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80</v>
      </c>
      <c r="BK146" s="216">
        <f>ROUND(I146*H146,2)</f>
        <v>0</v>
      </c>
      <c r="BL146" s="17" t="s">
        <v>235</v>
      </c>
      <c r="BM146" s="215" t="s">
        <v>776</v>
      </c>
    </row>
    <row r="147" spans="1:65" s="2" customFormat="1" ht="14.4" customHeight="1">
      <c r="A147" s="38"/>
      <c r="B147" s="39"/>
      <c r="C147" s="245" t="s">
        <v>445</v>
      </c>
      <c r="D147" s="245" t="s">
        <v>296</v>
      </c>
      <c r="E147" s="246" t="s">
        <v>777</v>
      </c>
      <c r="F147" s="247" t="s">
        <v>778</v>
      </c>
      <c r="G147" s="248" t="s">
        <v>566</v>
      </c>
      <c r="H147" s="249">
        <v>1</v>
      </c>
      <c r="I147" s="250"/>
      <c r="J147" s="251">
        <f>ROUND(I147*H147,2)</f>
        <v>0</v>
      </c>
      <c r="K147" s="247" t="s">
        <v>19</v>
      </c>
      <c r="L147" s="252"/>
      <c r="M147" s="253" t="s">
        <v>19</v>
      </c>
      <c r="N147" s="254" t="s">
        <v>43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299</v>
      </c>
      <c r="AT147" s="215" t="s">
        <v>296</v>
      </c>
      <c r="AU147" s="215" t="s">
        <v>80</v>
      </c>
      <c r="AY147" s="17" t="s">
        <v>132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80</v>
      </c>
      <c r="BK147" s="216">
        <f>ROUND(I147*H147,2)</f>
        <v>0</v>
      </c>
      <c r="BL147" s="17" t="s">
        <v>235</v>
      </c>
      <c r="BM147" s="215" t="s">
        <v>779</v>
      </c>
    </row>
    <row r="148" spans="1:63" s="12" customFormat="1" ht="25.9" customHeight="1">
      <c r="A148" s="12"/>
      <c r="B148" s="188"/>
      <c r="C148" s="189"/>
      <c r="D148" s="190" t="s">
        <v>71</v>
      </c>
      <c r="E148" s="191" t="s">
        <v>780</v>
      </c>
      <c r="F148" s="191" t="s">
        <v>781</v>
      </c>
      <c r="G148" s="189"/>
      <c r="H148" s="189"/>
      <c r="I148" s="192"/>
      <c r="J148" s="193">
        <f>BK148</f>
        <v>0</v>
      </c>
      <c r="K148" s="189"/>
      <c r="L148" s="194"/>
      <c r="M148" s="195"/>
      <c r="N148" s="196"/>
      <c r="O148" s="196"/>
      <c r="P148" s="197">
        <f>SUM(P149:P151)</f>
        <v>0</v>
      </c>
      <c r="Q148" s="196"/>
      <c r="R148" s="197">
        <f>SUM(R149:R151)</f>
        <v>0</v>
      </c>
      <c r="S148" s="196"/>
      <c r="T148" s="198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9" t="s">
        <v>80</v>
      </c>
      <c r="AT148" s="200" t="s">
        <v>71</v>
      </c>
      <c r="AU148" s="200" t="s">
        <v>72</v>
      </c>
      <c r="AY148" s="199" t="s">
        <v>132</v>
      </c>
      <c r="BK148" s="201">
        <f>SUM(BK149:BK151)</f>
        <v>0</v>
      </c>
    </row>
    <row r="149" spans="1:65" s="2" customFormat="1" ht="14.4" customHeight="1">
      <c r="A149" s="38"/>
      <c r="B149" s="39"/>
      <c r="C149" s="204" t="s">
        <v>451</v>
      </c>
      <c r="D149" s="204" t="s">
        <v>135</v>
      </c>
      <c r="E149" s="205" t="s">
        <v>782</v>
      </c>
      <c r="F149" s="206" t="s">
        <v>783</v>
      </c>
      <c r="G149" s="207" t="s">
        <v>566</v>
      </c>
      <c r="H149" s="208">
        <v>120</v>
      </c>
      <c r="I149" s="209"/>
      <c r="J149" s="210">
        <f>ROUND(I149*H149,2)</f>
        <v>0</v>
      </c>
      <c r="K149" s="206" t="s">
        <v>19</v>
      </c>
      <c r="L149" s="44"/>
      <c r="M149" s="211" t="s">
        <v>19</v>
      </c>
      <c r="N149" s="212" t="s">
        <v>43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235</v>
      </c>
      <c r="AT149" s="215" t="s">
        <v>135</v>
      </c>
      <c r="AU149" s="215" t="s">
        <v>80</v>
      </c>
      <c r="AY149" s="17" t="s">
        <v>132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80</v>
      </c>
      <c r="BK149" s="216">
        <f>ROUND(I149*H149,2)</f>
        <v>0</v>
      </c>
      <c r="BL149" s="17" t="s">
        <v>235</v>
      </c>
      <c r="BM149" s="215" t="s">
        <v>784</v>
      </c>
    </row>
    <row r="150" spans="1:65" s="2" customFormat="1" ht="14.4" customHeight="1">
      <c r="A150" s="38"/>
      <c r="B150" s="39"/>
      <c r="C150" s="204" t="s">
        <v>456</v>
      </c>
      <c r="D150" s="204" t="s">
        <v>135</v>
      </c>
      <c r="E150" s="205" t="s">
        <v>785</v>
      </c>
      <c r="F150" s="206" t="s">
        <v>786</v>
      </c>
      <c r="G150" s="207" t="s">
        <v>566</v>
      </c>
      <c r="H150" s="208">
        <v>12</v>
      </c>
      <c r="I150" s="209"/>
      <c r="J150" s="210">
        <f>ROUND(I150*H150,2)</f>
        <v>0</v>
      </c>
      <c r="K150" s="206" t="s">
        <v>19</v>
      </c>
      <c r="L150" s="44"/>
      <c r="M150" s="211" t="s">
        <v>19</v>
      </c>
      <c r="N150" s="212" t="s">
        <v>43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235</v>
      </c>
      <c r="AT150" s="215" t="s">
        <v>135</v>
      </c>
      <c r="AU150" s="215" t="s">
        <v>80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80</v>
      </c>
      <c r="BK150" s="216">
        <f>ROUND(I150*H150,2)</f>
        <v>0</v>
      </c>
      <c r="BL150" s="17" t="s">
        <v>235</v>
      </c>
      <c r="BM150" s="215" t="s">
        <v>787</v>
      </c>
    </row>
    <row r="151" spans="1:65" s="2" customFormat="1" ht="14.4" customHeight="1">
      <c r="A151" s="38"/>
      <c r="B151" s="39"/>
      <c r="C151" s="204" t="s">
        <v>463</v>
      </c>
      <c r="D151" s="204" t="s">
        <v>135</v>
      </c>
      <c r="E151" s="205" t="s">
        <v>788</v>
      </c>
      <c r="F151" s="206" t="s">
        <v>789</v>
      </c>
      <c r="G151" s="207" t="s">
        <v>566</v>
      </c>
      <c r="H151" s="208">
        <v>1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43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235</v>
      </c>
      <c r="AT151" s="215" t="s">
        <v>135</v>
      </c>
      <c r="AU151" s="215" t="s">
        <v>80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80</v>
      </c>
      <c r="BK151" s="216">
        <f>ROUND(I151*H151,2)</f>
        <v>0</v>
      </c>
      <c r="BL151" s="17" t="s">
        <v>235</v>
      </c>
      <c r="BM151" s="215" t="s">
        <v>790</v>
      </c>
    </row>
    <row r="152" spans="1:63" s="12" customFormat="1" ht="25.9" customHeight="1">
      <c r="A152" s="12"/>
      <c r="B152" s="188"/>
      <c r="C152" s="189"/>
      <c r="D152" s="190" t="s">
        <v>71</v>
      </c>
      <c r="E152" s="191" t="s">
        <v>791</v>
      </c>
      <c r="F152" s="191" t="s">
        <v>792</v>
      </c>
      <c r="G152" s="189"/>
      <c r="H152" s="189"/>
      <c r="I152" s="192"/>
      <c r="J152" s="193">
        <f>BK152</f>
        <v>0</v>
      </c>
      <c r="K152" s="189"/>
      <c r="L152" s="194"/>
      <c r="M152" s="195"/>
      <c r="N152" s="196"/>
      <c r="O152" s="196"/>
      <c r="P152" s="197">
        <f>SUM(P153:P162)</f>
        <v>0</v>
      </c>
      <c r="Q152" s="196"/>
      <c r="R152" s="197">
        <f>SUM(R153:R162)</f>
        <v>0</v>
      </c>
      <c r="S152" s="196"/>
      <c r="T152" s="198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9" t="s">
        <v>80</v>
      </c>
      <c r="AT152" s="200" t="s">
        <v>71</v>
      </c>
      <c r="AU152" s="200" t="s">
        <v>72</v>
      </c>
      <c r="AY152" s="199" t="s">
        <v>132</v>
      </c>
      <c r="BK152" s="201">
        <f>SUM(BK153:BK162)</f>
        <v>0</v>
      </c>
    </row>
    <row r="153" spans="1:65" s="2" customFormat="1" ht="14.4" customHeight="1">
      <c r="A153" s="38"/>
      <c r="B153" s="39"/>
      <c r="C153" s="204" t="s">
        <v>468</v>
      </c>
      <c r="D153" s="204" t="s">
        <v>135</v>
      </c>
      <c r="E153" s="205" t="s">
        <v>793</v>
      </c>
      <c r="F153" s="206" t="s">
        <v>794</v>
      </c>
      <c r="G153" s="207" t="s">
        <v>566</v>
      </c>
      <c r="H153" s="208">
        <v>7</v>
      </c>
      <c r="I153" s="209"/>
      <c r="J153" s="210">
        <f>ROUND(I153*H153,2)</f>
        <v>0</v>
      </c>
      <c r="K153" s="206" t="s">
        <v>19</v>
      </c>
      <c r="L153" s="44"/>
      <c r="M153" s="211" t="s">
        <v>19</v>
      </c>
      <c r="N153" s="212" t="s">
        <v>43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235</v>
      </c>
      <c r="AT153" s="215" t="s">
        <v>135</v>
      </c>
      <c r="AU153" s="215" t="s">
        <v>80</v>
      </c>
      <c r="AY153" s="17" t="s">
        <v>132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80</v>
      </c>
      <c r="BK153" s="216">
        <f>ROUND(I153*H153,2)</f>
        <v>0</v>
      </c>
      <c r="BL153" s="17" t="s">
        <v>235</v>
      </c>
      <c r="BM153" s="215" t="s">
        <v>795</v>
      </c>
    </row>
    <row r="154" spans="1:65" s="2" customFormat="1" ht="14.4" customHeight="1">
      <c r="A154" s="38"/>
      <c r="B154" s="39"/>
      <c r="C154" s="204" t="s">
        <v>473</v>
      </c>
      <c r="D154" s="204" t="s">
        <v>135</v>
      </c>
      <c r="E154" s="205" t="s">
        <v>796</v>
      </c>
      <c r="F154" s="206" t="s">
        <v>797</v>
      </c>
      <c r="G154" s="207" t="s">
        <v>566</v>
      </c>
      <c r="H154" s="208">
        <v>4</v>
      </c>
      <c r="I154" s="209"/>
      <c r="J154" s="210">
        <f>ROUND(I154*H154,2)</f>
        <v>0</v>
      </c>
      <c r="K154" s="206" t="s">
        <v>19</v>
      </c>
      <c r="L154" s="44"/>
      <c r="M154" s="211" t="s">
        <v>19</v>
      </c>
      <c r="N154" s="212" t="s">
        <v>43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235</v>
      </c>
      <c r="AT154" s="215" t="s">
        <v>135</v>
      </c>
      <c r="AU154" s="215" t="s">
        <v>80</v>
      </c>
      <c r="AY154" s="17" t="s">
        <v>132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80</v>
      </c>
      <c r="BK154" s="216">
        <f>ROUND(I154*H154,2)</f>
        <v>0</v>
      </c>
      <c r="BL154" s="17" t="s">
        <v>235</v>
      </c>
      <c r="BM154" s="215" t="s">
        <v>798</v>
      </c>
    </row>
    <row r="155" spans="1:65" s="2" customFormat="1" ht="14.4" customHeight="1">
      <c r="A155" s="38"/>
      <c r="B155" s="39"/>
      <c r="C155" s="204" t="s">
        <v>479</v>
      </c>
      <c r="D155" s="204" t="s">
        <v>135</v>
      </c>
      <c r="E155" s="205" t="s">
        <v>799</v>
      </c>
      <c r="F155" s="206" t="s">
        <v>800</v>
      </c>
      <c r="G155" s="207" t="s">
        <v>566</v>
      </c>
      <c r="H155" s="208">
        <v>10</v>
      </c>
      <c r="I155" s="209"/>
      <c r="J155" s="210">
        <f>ROUND(I155*H155,2)</f>
        <v>0</v>
      </c>
      <c r="K155" s="206" t="s">
        <v>19</v>
      </c>
      <c r="L155" s="44"/>
      <c r="M155" s="211" t="s">
        <v>19</v>
      </c>
      <c r="N155" s="212" t="s">
        <v>43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235</v>
      </c>
      <c r="AT155" s="215" t="s">
        <v>135</v>
      </c>
      <c r="AU155" s="215" t="s">
        <v>80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80</v>
      </c>
      <c r="BK155" s="216">
        <f>ROUND(I155*H155,2)</f>
        <v>0</v>
      </c>
      <c r="BL155" s="17" t="s">
        <v>235</v>
      </c>
      <c r="BM155" s="215" t="s">
        <v>801</v>
      </c>
    </row>
    <row r="156" spans="1:65" s="2" customFormat="1" ht="14.4" customHeight="1">
      <c r="A156" s="38"/>
      <c r="B156" s="39"/>
      <c r="C156" s="204" t="s">
        <v>485</v>
      </c>
      <c r="D156" s="204" t="s">
        <v>135</v>
      </c>
      <c r="E156" s="205" t="s">
        <v>802</v>
      </c>
      <c r="F156" s="206" t="s">
        <v>803</v>
      </c>
      <c r="G156" s="207" t="s">
        <v>148</v>
      </c>
      <c r="H156" s="208">
        <v>50</v>
      </c>
      <c r="I156" s="209"/>
      <c r="J156" s="210">
        <f>ROUND(I156*H156,2)</f>
        <v>0</v>
      </c>
      <c r="K156" s="206" t="s">
        <v>19</v>
      </c>
      <c r="L156" s="44"/>
      <c r="M156" s="211" t="s">
        <v>19</v>
      </c>
      <c r="N156" s="212" t="s">
        <v>43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235</v>
      </c>
      <c r="AT156" s="215" t="s">
        <v>135</v>
      </c>
      <c r="AU156" s="215" t="s">
        <v>80</v>
      </c>
      <c r="AY156" s="17" t="s">
        <v>132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80</v>
      </c>
      <c r="BK156" s="216">
        <f>ROUND(I156*H156,2)</f>
        <v>0</v>
      </c>
      <c r="BL156" s="17" t="s">
        <v>235</v>
      </c>
      <c r="BM156" s="215" t="s">
        <v>804</v>
      </c>
    </row>
    <row r="157" spans="1:65" s="2" customFormat="1" ht="14.4" customHeight="1">
      <c r="A157" s="38"/>
      <c r="B157" s="39"/>
      <c r="C157" s="204" t="s">
        <v>491</v>
      </c>
      <c r="D157" s="204" t="s">
        <v>135</v>
      </c>
      <c r="E157" s="205" t="s">
        <v>805</v>
      </c>
      <c r="F157" s="206" t="s">
        <v>806</v>
      </c>
      <c r="G157" s="207" t="s">
        <v>148</v>
      </c>
      <c r="H157" s="208">
        <v>50</v>
      </c>
      <c r="I157" s="209"/>
      <c r="J157" s="210">
        <f>ROUND(I157*H157,2)</f>
        <v>0</v>
      </c>
      <c r="K157" s="206" t="s">
        <v>19</v>
      </c>
      <c r="L157" s="44"/>
      <c r="M157" s="211" t="s">
        <v>19</v>
      </c>
      <c r="N157" s="212" t="s">
        <v>43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235</v>
      </c>
      <c r="AT157" s="215" t="s">
        <v>135</v>
      </c>
      <c r="AU157" s="215" t="s">
        <v>80</v>
      </c>
      <c r="AY157" s="17" t="s">
        <v>132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80</v>
      </c>
      <c r="BK157" s="216">
        <f>ROUND(I157*H157,2)</f>
        <v>0</v>
      </c>
      <c r="BL157" s="17" t="s">
        <v>235</v>
      </c>
      <c r="BM157" s="215" t="s">
        <v>807</v>
      </c>
    </row>
    <row r="158" spans="1:65" s="2" customFormat="1" ht="19.8" customHeight="1">
      <c r="A158" s="38"/>
      <c r="B158" s="39"/>
      <c r="C158" s="204" t="s">
        <v>498</v>
      </c>
      <c r="D158" s="204" t="s">
        <v>135</v>
      </c>
      <c r="E158" s="205" t="s">
        <v>808</v>
      </c>
      <c r="F158" s="206" t="s">
        <v>809</v>
      </c>
      <c r="G158" s="207" t="s">
        <v>148</v>
      </c>
      <c r="H158" s="208">
        <v>30</v>
      </c>
      <c r="I158" s="209"/>
      <c r="J158" s="210">
        <f>ROUND(I158*H158,2)</f>
        <v>0</v>
      </c>
      <c r="K158" s="206" t="s">
        <v>19</v>
      </c>
      <c r="L158" s="44"/>
      <c r="M158" s="211" t="s">
        <v>19</v>
      </c>
      <c r="N158" s="212" t="s">
        <v>43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235</v>
      </c>
      <c r="AT158" s="215" t="s">
        <v>135</v>
      </c>
      <c r="AU158" s="215" t="s">
        <v>80</v>
      </c>
      <c r="AY158" s="17" t="s">
        <v>132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80</v>
      </c>
      <c r="BK158" s="216">
        <f>ROUND(I158*H158,2)</f>
        <v>0</v>
      </c>
      <c r="BL158" s="17" t="s">
        <v>235</v>
      </c>
      <c r="BM158" s="215" t="s">
        <v>810</v>
      </c>
    </row>
    <row r="159" spans="1:65" s="2" customFormat="1" ht="14.4" customHeight="1">
      <c r="A159" s="38"/>
      <c r="B159" s="39"/>
      <c r="C159" s="204" t="s">
        <v>505</v>
      </c>
      <c r="D159" s="204" t="s">
        <v>135</v>
      </c>
      <c r="E159" s="205" t="s">
        <v>811</v>
      </c>
      <c r="F159" s="206" t="s">
        <v>812</v>
      </c>
      <c r="G159" s="207" t="s">
        <v>813</v>
      </c>
      <c r="H159" s="208">
        <v>40</v>
      </c>
      <c r="I159" s="209"/>
      <c r="J159" s="210">
        <f>ROUND(I159*H159,2)</f>
        <v>0</v>
      </c>
      <c r="K159" s="206" t="s">
        <v>19</v>
      </c>
      <c r="L159" s="44"/>
      <c r="M159" s="211" t="s">
        <v>19</v>
      </c>
      <c r="N159" s="212" t="s">
        <v>43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235</v>
      </c>
      <c r="AT159" s="215" t="s">
        <v>135</v>
      </c>
      <c r="AU159" s="215" t="s">
        <v>80</v>
      </c>
      <c r="AY159" s="17" t="s">
        <v>132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80</v>
      </c>
      <c r="BK159" s="216">
        <f>ROUND(I159*H159,2)</f>
        <v>0</v>
      </c>
      <c r="BL159" s="17" t="s">
        <v>235</v>
      </c>
      <c r="BM159" s="215" t="s">
        <v>814</v>
      </c>
    </row>
    <row r="160" spans="1:65" s="2" customFormat="1" ht="14.4" customHeight="1">
      <c r="A160" s="38"/>
      <c r="B160" s="39"/>
      <c r="C160" s="204" t="s">
        <v>510</v>
      </c>
      <c r="D160" s="204" t="s">
        <v>135</v>
      </c>
      <c r="E160" s="205" t="s">
        <v>815</v>
      </c>
      <c r="F160" s="206" t="s">
        <v>816</v>
      </c>
      <c r="G160" s="207" t="s">
        <v>138</v>
      </c>
      <c r="H160" s="208">
        <v>20</v>
      </c>
      <c r="I160" s="209"/>
      <c r="J160" s="210">
        <f>ROUND(I160*H160,2)</f>
        <v>0</v>
      </c>
      <c r="K160" s="206" t="s">
        <v>19</v>
      </c>
      <c r="L160" s="44"/>
      <c r="M160" s="211" t="s">
        <v>19</v>
      </c>
      <c r="N160" s="212" t="s">
        <v>43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235</v>
      </c>
      <c r="AT160" s="215" t="s">
        <v>135</v>
      </c>
      <c r="AU160" s="215" t="s">
        <v>80</v>
      </c>
      <c r="AY160" s="17" t="s">
        <v>132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80</v>
      </c>
      <c r="BK160" s="216">
        <f>ROUND(I160*H160,2)</f>
        <v>0</v>
      </c>
      <c r="BL160" s="17" t="s">
        <v>235</v>
      </c>
      <c r="BM160" s="215" t="s">
        <v>817</v>
      </c>
    </row>
    <row r="161" spans="1:65" s="2" customFormat="1" ht="14.4" customHeight="1">
      <c r="A161" s="38"/>
      <c r="B161" s="39"/>
      <c r="C161" s="204" t="s">
        <v>515</v>
      </c>
      <c r="D161" s="204" t="s">
        <v>135</v>
      </c>
      <c r="E161" s="205" t="s">
        <v>818</v>
      </c>
      <c r="F161" s="206" t="s">
        <v>819</v>
      </c>
      <c r="G161" s="207" t="s">
        <v>138</v>
      </c>
      <c r="H161" s="208">
        <v>1</v>
      </c>
      <c r="I161" s="209"/>
      <c r="J161" s="210">
        <f>ROUND(I161*H161,2)</f>
        <v>0</v>
      </c>
      <c r="K161" s="206" t="s">
        <v>19</v>
      </c>
      <c r="L161" s="44"/>
      <c r="M161" s="211" t="s">
        <v>19</v>
      </c>
      <c r="N161" s="212" t="s">
        <v>43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235</v>
      </c>
      <c r="AT161" s="215" t="s">
        <v>135</v>
      </c>
      <c r="AU161" s="215" t="s">
        <v>80</v>
      </c>
      <c r="AY161" s="17" t="s">
        <v>132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235</v>
      </c>
      <c r="BM161" s="215" t="s">
        <v>820</v>
      </c>
    </row>
    <row r="162" spans="1:65" s="2" customFormat="1" ht="14.4" customHeight="1">
      <c r="A162" s="38"/>
      <c r="B162" s="39"/>
      <c r="C162" s="204" t="s">
        <v>523</v>
      </c>
      <c r="D162" s="204" t="s">
        <v>135</v>
      </c>
      <c r="E162" s="205" t="s">
        <v>821</v>
      </c>
      <c r="F162" s="206" t="s">
        <v>822</v>
      </c>
      <c r="G162" s="207" t="s">
        <v>148</v>
      </c>
      <c r="H162" s="208">
        <v>6</v>
      </c>
      <c r="I162" s="209"/>
      <c r="J162" s="210">
        <f>ROUND(I162*H162,2)</f>
        <v>0</v>
      </c>
      <c r="K162" s="206" t="s">
        <v>19</v>
      </c>
      <c r="L162" s="44"/>
      <c r="M162" s="259" t="s">
        <v>19</v>
      </c>
      <c r="N162" s="260" t="s">
        <v>43</v>
      </c>
      <c r="O162" s="261"/>
      <c r="P162" s="262">
        <f>O162*H162</f>
        <v>0</v>
      </c>
      <c r="Q162" s="262">
        <v>0</v>
      </c>
      <c r="R162" s="262">
        <f>Q162*H162</f>
        <v>0</v>
      </c>
      <c r="S162" s="262">
        <v>0</v>
      </c>
      <c r="T162" s="26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235</v>
      </c>
      <c r="AT162" s="215" t="s">
        <v>135</v>
      </c>
      <c r="AU162" s="215" t="s">
        <v>80</v>
      </c>
      <c r="AY162" s="17" t="s">
        <v>132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80</v>
      </c>
      <c r="BK162" s="216">
        <f>ROUND(I162*H162,2)</f>
        <v>0</v>
      </c>
      <c r="BL162" s="17" t="s">
        <v>235</v>
      </c>
      <c r="BM162" s="215" t="s">
        <v>823</v>
      </c>
    </row>
    <row r="163" spans="1:31" s="2" customFormat="1" ht="6.95" customHeight="1">
      <c r="A163" s="38"/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44"/>
      <c r="M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</row>
  </sheetData>
  <sheetProtection password="CC35" sheet="1" objects="1" scenarios="1" formatColumns="0" formatRows="0" autoFilter="0"/>
  <autoFilter ref="C87:K16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824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ROUND((SUM(BE88:BE134)),2)</f>
        <v>0</v>
      </c>
      <c r="G33" s="38"/>
      <c r="H33" s="38"/>
      <c r="I33" s="148">
        <v>0.21</v>
      </c>
      <c r="J33" s="147">
        <f>ROUND(((SUM(BE88:BE134))*I33),2)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ROUND((SUM(BF88:BF134)),2)</f>
        <v>0</v>
      </c>
      <c r="G34" s="38"/>
      <c r="H34" s="38"/>
      <c r="I34" s="148">
        <v>0.15</v>
      </c>
      <c r="J34" s="147">
        <f>ROUND(((SUM(BF88:BF134))*I34),2)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ROUND((SUM(BG88:BG134)),2)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ROUND((SUM(BH88:BH134)),2)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ROUND((SUM(BI88:BI134)),2)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04 - Slaboproud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601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602</v>
      </c>
      <c r="E61" s="168"/>
      <c r="F61" s="168"/>
      <c r="G61" s="168"/>
      <c r="H61" s="168"/>
      <c r="I61" s="168"/>
      <c r="J61" s="169">
        <f>J97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603</v>
      </c>
      <c r="E62" s="168"/>
      <c r="F62" s="168"/>
      <c r="G62" s="168"/>
      <c r="H62" s="168"/>
      <c r="I62" s="168"/>
      <c r="J62" s="169">
        <f>J105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604</v>
      </c>
      <c r="E63" s="168"/>
      <c r="F63" s="168"/>
      <c r="G63" s="168"/>
      <c r="H63" s="168"/>
      <c r="I63" s="168"/>
      <c r="J63" s="169">
        <f>J110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605</v>
      </c>
      <c r="E64" s="168"/>
      <c r="F64" s="168"/>
      <c r="G64" s="168"/>
      <c r="H64" s="168"/>
      <c r="I64" s="168"/>
      <c r="J64" s="169">
        <f>J114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606</v>
      </c>
      <c r="E65" s="168"/>
      <c r="F65" s="168"/>
      <c r="G65" s="168"/>
      <c r="H65" s="168"/>
      <c r="I65" s="168"/>
      <c r="J65" s="169">
        <f>J116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5"/>
      <c r="C66" s="166"/>
      <c r="D66" s="167" t="s">
        <v>607</v>
      </c>
      <c r="E66" s="168"/>
      <c r="F66" s="168"/>
      <c r="G66" s="168"/>
      <c r="H66" s="168"/>
      <c r="I66" s="168"/>
      <c r="J66" s="169">
        <f>J118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5"/>
      <c r="C67" s="166"/>
      <c r="D67" s="167" t="s">
        <v>608</v>
      </c>
      <c r="E67" s="168"/>
      <c r="F67" s="168"/>
      <c r="G67" s="168"/>
      <c r="H67" s="168"/>
      <c r="I67" s="168"/>
      <c r="J67" s="169">
        <f>J120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5"/>
      <c r="C68" s="166"/>
      <c r="D68" s="167" t="s">
        <v>609</v>
      </c>
      <c r="E68" s="168"/>
      <c r="F68" s="168"/>
      <c r="G68" s="168"/>
      <c r="H68" s="168"/>
      <c r="I68" s="168"/>
      <c r="J68" s="169">
        <f>J126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4.4" customHeight="1">
      <c r="A78" s="38"/>
      <c r="B78" s="39"/>
      <c r="C78" s="40"/>
      <c r="D78" s="40"/>
      <c r="E78" s="160" t="str">
        <f>E7</f>
        <v>ZŠ Truhlářská 19, K.Vary -Učebna přírodopisu a robotiky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40"/>
      <c r="D80" s="40"/>
      <c r="E80" s="69" t="str">
        <f>E9</f>
        <v>04 - Slaboproud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 xml:space="preserve"> </v>
      </c>
      <c r="G82" s="40"/>
      <c r="H82" s="40"/>
      <c r="I82" s="32" t="s">
        <v>23</v>
      </c>
      <c r="J82" s="72" t="str">
        <f>IF(J12="","",J12)</f>
        <v>5. 2. 2023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6.4" customHeight="1">
      <c r="A84" s="38"/>
      <c r="B84" s="39"/>
      <c r="C84" s="32" t="s">
        <v>25</v>
      </c>
      <c r="D84" s="40"/>
      <c r="E84" s="40"/>
      <c r="F84" s="27" t="str">
        <f>E15</f>
        <v>Statutární město K.Vary</v>
      </c>
      <c r="G84" s="40"/>
      <c r="H84" s="40"/>
      <c r="I84" s="32" t="s">
        <v>31</v>
      </c>
      <c r="J84" s="36" t="str">
        <f>E21</f>
        <v xml:space="preserve">Pavel Dindák, K.Vary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6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>Šimková Dita, K.Vary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118</v>
      </c>
      <c r="D87" s="180" t="s">
        <v>57</v>
      </c>
      <c r="E87" s="180" t="s">
        <v>53</v>
      </c>
      <c r="F87" s="180" t="s">
        <v>54</v>
      </c>
      <c r="G87" s="180" t="s">
        <v>119</v>
      </c>
      <c r="H87" s="180" t="s">
        <v>120</v>
      </c>
      <c r="I87" s="180" t="s">
        <v>121</v>
      </c>
      <c r="J87" s="180" t="s">
        <v>100</v>
      </c>
      <c r="K87" s="181" t="s">
        <v>122</v>
      </c>
      <c r="L87" s="182"/>
      <c r="M87" s="92" t="s">
        <v>19</v>
      </c>
      <c r="N87" s="93" t="s">
        <v>42</v>
      </c>
      <c r="O87" s="93" t="s">
        <v>123</v>
      </c>
      <c r="P87" s="93" t="s">
        <v>124</v>
      </c>
      <c r="Q87" s="93" t="s">
        <v>125</v>
      </c>
      <c r="R87" s="93" t="s">
        <v>126</v>
      </c>
      <c r="S87" s="93" t="s">
        <v>127</v>
      </c>
      <c r="T87" s="94" t="s">
        <v>128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129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P89+P97+P105+P110+P114+P116+P118+P120+P126</f>
        <v>0</v>
      </c>
      <c r="Q88" s="96"/>
      <c r="R88" s="185">
        <f>R89+R97+R105+R110+R114+R116+R118+R120+R126</f>
        <v>0</v>
      </c>
      <c r="S88" s="96"/>
      <c r="T88" s="186">
        <f>T89+T97+T105+T110+T114+T116+T118+T120+T126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101</v>
      </c>
      <c r="BK88" s="187">
        <f>BK89+BK97+BK105+BK110+BK114+BK116+BK118+BK120+BK126</f>
        <v>0</v>
      </c>
    </row>
    <row r="89" spans="1:63" s="12" customFormat="1" ht="25.9" customHeight="1">
      <c r="A89" s="12"/>
      <c r="B89" s="188"/>
      <c r="C89" s="189"/>
      <c r="D89" s="190" t="s">
        <v>71</v>
      </c>
      <c r="E89" s="191" t="s">
        <v>610</v>
      </c>
      <c r="F89" s="191" t="s">
        <v>611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SUM(P90:P96)</f>
        <v>0</v>
      </c>
      <c r="Q89" s="196"/>
      <c r="R89" s="197">
        <f>SUM(R90:R96)</f>
        <v>0</v>
      </c>
      <c r="S89" s="196"/>
      <c r="T89" s="198">
        <f>SUM(T90:T96)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80</v>
      </c>
      <c r="AT89" s="200" t="s">
        <v>71</v>
      </c>
      <c r="AU89" s="200" t="s">
        <v>72</v>
      </c>
      <c r="AY89" s="199" t="s">
        <v>132</v>
      </c>
      <c r="BK89" s="201">
        <f>SUM(BK90:BK96)</f>
        <v>0</v>
      </c>
    </row>
    <row r="90" spans="1:65" s="2" customFormat="1" ht="14.4" customHeight="1">
      <c r="A90" s="38"/>
      <c r="B90" s="39"/>
      <c r="C90" s="245" t="s">
        <v>80</v>
      </c>
      <c r="D90" s="245" t="s">
        <v>296</v>
      </c>
      <c r="E90" s="246" t="s">
        <v>825</v>
      </c>
      <c r="F90" s="247" t="s">
        <v>826</v>
      </c>
      <c r="G90" s="248" t="s">
        <v>566</v>
      </c>
      <c r="H90" s="249">
        <v>6</v>
      </c>
      <c r="I90" s="250"/>
      <c r="J90" s="251">
        <f>ROUND(I90*H90,2)</f>
        <v>0</v>
      </c>
      <c r="K90" s="247" t="s">
        <v>19</v>
      </c>
      <c r="L90" s="252"/>
      <c r="M90" s="253" t="s">
        <v>19</v>
      </c>
      <c r="N90" s="254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299</v>
      </c>
      <c r="AT90" s="215" t="s">
        <v>296</v>
      </c>
      <c r="AU90" s="215" t="s">
        <v>80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235</v>
      </c>
      <c r="BM90" s="215" t="s">
        <v>827</v>
      </c>
    </row>
    <row r="91" spans="1:65" s="2" customFormat="1" ht="14.4" customHeight="1">
      <c r="A91" s="38"/>
      <c r="B91" s="39"/>
      <c r="C91" s="245" t="s">
        <v>82</v>
      </c>
      <c r="D91" s="245" t="s">
        <v>296</v>
      </c>
      <c r="E91" s="246" t="s">
        <v>828</v>
      </c>
      <c r="F91" s="247" t="s">
        <v>829</v>
      </c>
      <c r="G91" s="248" t="s">
        <v>566</v>
      </c>
      <c r="H91" s="249">
        <v>4</v>
      </c>
      <c r="I91" s="250"/>
      <c r="J91" s="251">
        <f>ROUND(I91*H91,2)</f>
        <v>0</v>
      </c>
      <c r="K91" s="247" t="s">
        <v>19</v>
      </c>
      <c r="L91" s="252"/>
      <c r="M91" s="253" t="s">
        <v>19</v>
      </c>
      <c r="N91" s="254" t="s">
        <v>43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299</v>
      </c>
      <c r="AT91" s="215" t="s">
        <v>296</v>
      </c>
      <c r="AU91" s="215" t="s">
        <v>80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235</v>
      </c>
      <c r="BM91" s="215" t="s">
        <v>830</v>
      </c>
    </row>
    <row r="92" spans="1:65" s="2" customFormat="1" ht="19.8" customHeight="1">
      <c r="A92" s="38"/>
      <c r="B92" s="39"/>
      <c r="C92" s="245" t="s">
        <v>133</v>
      </c>
      <c r="D92" s="245" t="s">
        <v>296</v>
      </c>
      <c r="E92" s="246" t="s">
        <v>831</v>
      </c>
      <c r="F92" s="247" t="s">
        <v>832</v>
      </c>
      <c r="G92" s="248" t="s">
        <v>566</v>
      </c>
      <c r="H92" s="249">
        <v>4</v>
      </c>
      <c r="I92" s="250"/>
      <c r="J92" s="251">
        <f>ROUND(I92*H92,2)</f>
        <v>0</v>
      </c>
      <c r="K92" s="247" t="s">
        <v>19</v>
      </c>
      <c r="L92" s="252"/>
      <c r="M92" s="253" t="s">
        <v>19</v>
      </c>
      <c r="N92" s="254" t="s">
        <v>43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299</v>
      </c>
      <c r="AT92" s="215" t="s">
        <v>296</v>
      </c>
      <c r="AU92" s="215" t="s">
        <v>80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235</v>
      </c>
      <c r="BM92" s="215" t="s">
        <v>833</v>
      </c>
    </row>
    <row r="93" spans="1:65" s="2" customFormat="1" ht="22.2" customHeight="1">
      <c r="A93" s="38"/>
      <c r="B93" s="39"/>
      <c r="C93" s="245" t="s">
        <v>140</v>
      </c>
      <c r="D93" s="245" t="s">
        <v>296</v>
      </c>
      <c r="E93" s="246" t="s">
        <v>834</v>
      </c>
      <c r="F93" s="247" t="s">
        <v>835</v>
      </c>
      <c r="G93" s="248" t="s">
        <v>566</v>
      </c>
      <c r="H93" s="249">
        <v>4</v>
      </c>
      <c r="I93" s="250"/>
      <c r="J93" s="251">
        <f>ROUND(I93*H93,2)</f>
        <v>0</v>
      </c>
      <c r="K93" s="247" t="s">
        <v>19</v>
      </c>
      <c r="L93" s="252"/>
      <c r="M93" s="253" t="s">
        <v>19</v>
      </c>
      <c r="N93" s="254" t="s">
        <v>43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299</v>
      </c>
      <c r="AT93" s="215" t="s">
        <v>296</v>
      </c>
      <c r="AU93" s="215" t="s">
        <v>80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80</v>
      </c>
      <c r="BK93" s="216">
        <f>ROUND(I93*H93,2)</f>
        <v>0</v>
      </c>
      <c r="BL93" s="17" t="s">
        <v>235</v>
      </c>
      <c r="BM93" s="215" t="s">
        <v>836</v>
      </c>
    </row>
    <row r="94" spans="1:65" s="2" customFormat="1" ht="14.4" customHeight="1">
      <c r="A94" s="38"/>
      <c r="B94" s="39"/>
      <c r="C94" s="245" t="s">
        <v>165</v>
      </c>
      <c r="D94" s="245" t="s">
        <v>296</v>
      </c>
      <c r="E94" s="246" t="s">
        <v>837</v>
      </c>
      <c r="F94" s="247" t="s">
        <v>838</v>
      </c>
      <c r="G94" s="248" t="s">
        <v>566</v>
      </c>
      <c r="H94" s="249">
        <v>2</v>
      </c>
      <c r="I94" s="250"/>
      <c r="J94" s="251">
        <f>ROUND(I94*H94,2)</f>
        <v>0</v>
      </c>
      <c r="K94" s="247" t="s">
        <v>19</v>
      </c>
      <c r="L94" s="252"/>
      <c r="M94" s="253" t="s">
        <v>19</v>
      </c>
      <c r="N94" s="254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299</v>
      </c>
      <c r="AT94" s="215" t="s">
        <v>296</v>
      </c>
      <c r="AU94" s="215" t="s">
        <v>80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235</v>
      </c>
      <c r="BM94" s="215" t="s">
        <v>839</v>
      </c>
    </row>
    <row r="95" spans="1:65" s="2" customFormat="1" ht="14.4" customHeight="1">
      <c r="A95" s="38"/>
      <c r="B95" s="39"/>
      <c r="C95" s="245" t="s">
        <v>152</v>
      </c>
      <c r="D95" s="245" t="s">
        <v>296</v>
      </c>
      <c r="E95" s="246" t="s">
        <v>840</v>
      </c>
      <c r="F95" s="247" t="s">
        <v>841</v>
      </c>
      <c r="G95" s="248" t="s">
        <v>566</v>
      </c>
      <c r="H95" s="249">
        <v>2</v>
      </c>
      <c r="I95" s="250"/>
      <c r="J95" s="251">
        <f>ROUND(I95*H95,2)</f>
        <v>0</v>
      </c>
      <c r="K95" s="247" t="s">
        <v>19</v>
      </c>
      <c r="L95" s="252"/>
      <c r="M95" s="253" t="s">
        <v>19</v>
      </c>
      <c r="N95" s="254" t="s">
        <v>43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299</v>
      </c>
      <c r="AT95" s="215" t="s">
        <v>296</v>
      </c>
      <c r="AU95" s="215" t="s">
        <v>80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80</v>
      </c>
      <c r="BK95" s="216">
        <f>ROUND(I95*H95,2)</f>
        <v>0</v>
      </c>
      <c r="BL95" s="17" t="s">
        <v>235</v>
      </c>
      <c r="BM95" s="215" t="s">
        <v>842</v>
      </c>
    </row>
    <row r="96" spans="1:65" s="2" customFormat="1" ht="14.4" customHeight="1">
      <c r="A96" s="38"/>
      <c r="B96" s="39"/>
      <c r="C96" s="245" t="s">
        <v>182</v>
      </c>
      <c r="D96" s="245" t="s">
        <v>296</v>
      </c>
      <c r="E96" s="246" t="s">
        <v>843</v>
      </c>
      <c r="F96" s="247" t="s">
        <v>844</v>
      </c>
      <c r="G96" s="248" t="s">
        <v>566</v>
      </c>
      <c r="H96" s="249">
        <v>12</v>
      </c>
      <c r="I96" s="250"/>
      <c r="J96" s="251">
        <f>ROUND(I96*H96,2)</f>
        <v>0</v>
      </c>
      <c r="K96" s="247" t="s">
        <v>19</v>
      </c>
      <c r="L96" s="252"/>
      <c r="M96" s="253" t="s">
        <v>19</v>
      </c>
      <c r="N96" s="254" t="s">
        <v>43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299</v>
      </c>
      <c r="AT96" s="215" t="s">
        <v>296</v>
      </c>
      <c r="AU96" s="215" t="s">
        <v>80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235</v>
      </c>
      <c r="BM96" s="215" t="s">
        <v>845</v>
      </c>
    </row>
    <row r="97" spans="1:63" s="12" customFormat="1" ht="25.9" customHeight="1">
      <c r="A97" s="12"/>
      <c r="B97" s="188"/>
      <c r="C97" s="189"/>
      <c r="D97" s="190" t="s">
        <v>71</v>
      </c>
      <c r="E97" s="191" t="s">
        <v>654</v>
      </c>
      <c r="F97" s="191" t="s">
        <v>655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SUM(P98:P104)</f>
        <v>0</v>
      </c>
      <c r="Q97" s="196"/>
      <c r="R97" s="197">
        <f>SUM(R98:R104)</f>
        <v>0</v>
      </c>
      <c r="S97" s="196"/>
      <c r="T97" s="198">
        <f>SUM(T98:T104)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80</v>
      </c>
      <c r="AT97" s="200" t="s">
        <v>71</v>
      </c>
      <c r="AU97" s="200" t="s">
        <v>72</v>
      </c>
      <c r="AY97" s="199" t="s">
        <v>132</v>
      </c>
      <c r="BK97" s="201">
        <f>SUM(BK98:BK104)</f>
        <v>0</v>
      </c>
    </row>
    <row r="98" spans="1:65" s="2" customFormat="1" ht="14.4" customHeight="1">
      <c r="A98" s="38"/>
      <c r="B98" s="39"/>
      <c r="C98" s="204" t="s">
        <v>187</v>
      </c>
      <c r="D98" s="204" t="s">
        <v>135</v>
      </c>
      <c r="E98" s="205" t="s">
        <v>846</v>
      </c>
      <c r="F98" s="206" t="s">
        <v>847</v>
      </c>
      <c r="G98" s="207" t="s">
        <v>566</v>
      </c>
      <c r="H98" s="208">
        <v>1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235</v>
      </c>
      <c r="AT98" s="215" t="s">
        <v>135</v>
      </c>
      <c r="AU98" s="215" t="s">
        <v>80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235</v>
      </c>
      <c r="BM98" s="215" t="s">
        <v>848</v>
      </c>
    </row>
    <row r="99" spans="1:65" s="2" customFormat="1" ht="14.4" customHeight="1">
      <c r="A99" s="38"/>
      <c r="B99" s="39"/>
      <c r="C99" s="204" t="s">
        <v>195</v>
      </c>
      <c r="D99" s="204" t="s">
        <v>135</v>
      </c>
      <c r="E99" s="205" t="s">
        <v>849</v>
      </c>
      <c r="F99" s="206" t="s">
        <v>850</v>
      </c>
      <c r="G99" s="207" t="s">
        <v>566</v>
      </c>
      <c r="H99" s="208">
        <v>1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235</v>
      </c>
      <c r="AT99" s="215" t="s">
        <v>135</v>
      </c>
      <c r="AU99" s="215" t="s">
        <v>80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235</v>
      </c>
      <c r="BM99" s="215" t="s">
        <v>851</v>
      </c>
    </row>
    <row r="100" spans="1:65" s="2" customFormat="1" ht="14.4" customHeight="1">
      <c r="A100" s="38"/>
      <c r="B100" s="39"/>
      <c r="C100" s="204" t="s">
        <v>202</v>
      </c>
      <c r="D100" s="204" t="s">
        <v>135</v>
      </c>
      <c r="E100" s="205" t="s">
        <v>852</v>
      </c>
      <c r="F100" s="206" t="s">
        <v>853</v>
      </c>
      <c r="G100" s="207" t="s">
        <v>566</v>
      </c>
      <c r="H100" s="208">
        <v>6</v>
      </c>
      <c r="I100" s="209"/>
      <c r="J100" s="210">
        <f>ROUND(I100*H100,2)</f>
        <v>0</v>
      </c>
      <c r="K100" s="206" t="s">
        <v>19</v>
      </c>
      <c r="L100" s="44"/>
      <c r="M100" s="211" t="s">
        <v>19</v>
      </c>
      <c r="N100" s="212" t="s">
        <v>43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235</v>
      </c>
      <c r="AT100" s="215" t="s">
        <v>135</v>
      </c>
      <c r="AU100" s="215" t="s">
        <v>80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235</v>
      </c>
      <c r="BM100" s="215" t="s">
        <v>854</v>
      </c>
    </row>
    <row r="101" spans="1:65" s="2" customFormat="1" ht="14.4" customHeight="1">
      <c r="A101" s="38"/>
      <c r="B101" s="39"/>
      <c r="C101" s="204" t="s">
        <v>208</v>
      </c>
      <c r="D101" s="204" t="s">
        <v>135</v>
      </c>
      <c r="E101" s="205" t="s">
        <v>855</v>
      </c>
      <c r="F101" s="206" t="s">
        <v>856</v>
      </c>
      <c r="G101" s="207" t="s">
        <v>566</v>
      </c>
      <c r="H101" s="208">
        <v>4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235</v>
      </c>
      <c r="AT101" s="215" t="s">
        <v>135</v>
      </c>
      <c r="AU101" s="215" t="s">
        <v>80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235</v>
      </c>
      <c r="BM101" s="215" t="s">
        <v>857</v>
      </c>
    </row>
    <row r="102" spans="1:65" s="2" customFormat="1" ht="14.4" customHeight="1">
      <c r="A102" s="38"/>
      <c r="B102" s="39"/>
      <c r="C102" s="204" t="s">
        <v>215</v>
      </c>
      <c r="D102" s="204" t="s">
        <v>135</v>
      </c>
      <c r="E102" s="205" t="s">
        <v>858</v>
      </c>
      <c r="F102" s="206" t="s">
        <v>859</v>
      </c>
      <c r="G102" s="207" t="s">
        <v>566</v>
      </c>
      <c r="H102" s="208">
        <v>1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43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235</v>
      </c>
      <c r="AT102" s="215" t="s">
        <v>135</v>
      </c>
      <c r="AU102" s="215" t="s">
        <v>80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80</v>
      </c>
      <c r="BK102" s="216">
        <f>ROUND(I102*H102,2)</f>
        <v>0</v>
      </c>
      <c r="BL102" s="17" t="s">
        <v>235</v>
      </c>
      <c r="BM102" s="215" t="s">
        <v>860</v>
      </c>
    </row>
    <row r="103" spans="1:65" s="2" customFormat="1" ht="19.8" customHeight="1">
      <c r="A103" s="38"/>
      <c r="B103" s="39"/>
      <c r="C103" s="204" t="s">
        <v>220</v>
      </c>
      <c r="D103" s="204" t="s">
        <v>135</v>
      </c>
      <c r="E103" s="205" t="s">
        <v>861</v>
      </c>
      <c r="F103" s="206" t="s">
        <v>832</v>
      </c>
      <c r="G103" s="207" t="s">
        <v>566</v>
      </c>
      <c r="H103" s="208">
        <v>4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235</v>
      </c>
      <c r="AT103" s="215" t="s">
        <v>135</v>
      </c>
      <c r="AU103" s="215" t="s">
        <v>80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235</v>
      </c>
      <c r="BM103" s="215" t="s">
        <v>862</v>
      </c>
    </row>
    <row r="104" spans="1:65" s="2" customFormat="1" ht="22.2" customHeight="1">
      <c r="A104" s="38"/>
      <c r="B104" s="39"/>
      <c r="C104" s="204" t="s">
        <v>225</v>
      </c>
      <c r="D104" s="204" t="s">
        <v>135</v>
      </c>
      <c r="E104" s="205" t="s">
        <v>863</v>
      </c>
      <c r="F104" s="206" t="s">
        <v>835</v>
      </c>
      <c r="G104" s="207" t="s">
        <v>566</v>
      </c>
      <c r="H104" s="208">
        <v>4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235</v>
      </c>
      <c r="AT104" s="215" t="s">
        <v>135</v>
      </c>
      <c r="AU104" s="215" t="s">
        <v>80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235</v>
      </c>
      <c r="BM104" s="215" t="s">
        <v>864</v>
      </c>
    </row>
    <row r="105" spans="1:63" s="12" customFormat="1" ht="25.9" customHeight="1">
      <c r="A105" s="12"/>
      <c r="B105" s="188"/>
      <c r="C105" s="189"/>
      <c r="D105" s="190" t="s">
        <v>71</v>
      </c>
      <c r="E105" s="191" t="s">
        <v>680</v>
      </c>
      <c r="F105" s="191" t="s">
        <v>681</v>
      </c>
      <c r="G105" s="189"/>
      <c r="H105" s="189"/>
      <c r="I105" s="192"/>
      <c r="J105" s="193">
        <f>BK105</f>
        <v>0</v>
      </c>
      <c r="K105" s="189"/>
      <c r="L105" s="194"/>
      <c r="M105" s="195"/>
      <c r="N105" s="196"/>
      <c r="O105" s="196"/>
      <c r="P105" s="197">
        <f>SUM(P106:P109)</f>
        <v>0</v>
      </c>
      <c r="Q105" s="196"/>
      <c r="R105" s="197">
        <f>SUM(R106:R109)</f>
        <v>0</v>
      </c>
      <c r="S105" s="196"/>
      <c r="T105" s="198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80</v>
      </c>
      <c r="AT105" s="200" t="s">
        <v>71</v>
      </c>
      <c r="AU105" s="200" t="s">
        <v>72</v>
      </c>
      <c r="AY105" s="199" t="s">
        <v>132</v>
      </c>
      <c r="BK105" s="201">
        <f>SUM(BK106:BK109)</f>
        <v>0</v>
      </c>
    </row>
    <row r="106" spans="1:65" s="2" customFormat="1" ht="14.4" customHeight="1">
      <c r="A106" s="38"/>
      <c r="B106" s="39"/>
      <c r="C106" s="245" t="s">
        <v>8</v>
      </c>
      <c r="D106" s="245" t="s">
        <v>296</v>
      </c>
      <c r="E106" s="246" t="s">
        <v>691</v>
      </c>
      <c r="F106" s="247" t="s">
        <v>692</v>
      </c>
      <c r="G106" s="248" t="s">
        <v>566</v>
      </c>
      <c r="H106" s="249">
        <v>2</v>
      </c>
      <c r="I106" s="250"/>
      <c r="J106" s="251">
        <f>ROUND(I106*H106,2)</f>
        <v>0</v>
      </c>
      <c r="K106" s="247" t="s">
        <v>19</v>
      </c>
      <c r="L106" s="252"/>
      <c r="M106" s="253" t="s">
        <v>19</v>
      </c>
      <c r="N106" s="254" t="s">
        <v>43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299</v>
      </c>
      <c r="AT106" s="215" t="s">
        <v>296</v>
      </c>
      <c r="AU106" s="215" t="s">
        <v>80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235</v>
      </c>
      <c r="BM106" s="215" t="s">
        <v>865</v>
      </c>
    </row>
    <row r="107" spans="1:65" s="2" customFormat="1" ht="14.4" customHeight="1">
      <c r="A107" s="38"/>
      <c r="B107" s="39"/>
      <c r="C107" s="245" t="s">
        <v>235</v>
      </c>
      <c r="D107" s="245" t="s">
        <v>296</v>
      </c>
      <c r="E107" s="246" t="s">
        <v>694</v>
      </c>
      <c r="F107" s="247" t="s">
        <v>695</v>
      </c>
      <c r="G107" s="248" t="s">
        <v>566</v>
      </c>
      <c r="H107" s="249">
        <v>14</v>
      </c>
      <c r="I107" s="250"/>
      <c r="J107" s="251">
        <f>ROUND(I107*H107,2)</f>
        <v>0</v>
      </c>
      <c r="K107" s="247" t="s">
        <v>19</v>
      </c>
      <c r="L107" s="252"/>
      <c r="M107" s="253" t="s">
        <v>19</v>
      </c>
      <c r="N107" s="254" t="s">
        <v>43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299</v>
      </c>
      <c r="AT107" s="215" t="s">
        <v>296</v>
      </c>
      <c r="AU107" s="215" t="s">
        <v>80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80</v>
      </c>
      <c r="BK107" s="216">
        <f>ROUND(I107*H107,2)</f>
        <v>0</v>
      </c>
      <c r="BL107" s="17" t="s">
        <v>235</v>
      </c>
      <c r="BM107" s="215" t="s">
        <v>866</v>
      </c>
    </row>
    <row r="108" spans="1:65" s="2" customFormat="1" ht="14.4" customHeight="1">
      <c r="A108" s="38"/>
      <c r="B108" s="39"/>
      <c r="C108" s="245" t="s">
        <v>240</v>
      </c>
      <c r="D108" s="245" t="s">
        <v>296</v>
      </c>
      <c r="E108" s="246" t="s">
        <v>700</v>
      </c>
      <c r="F108" s="247" t="s">
        <v>701</v>
      </c>
      <c r="G108" s="248" t="s">
        <v>148</v>
      </c>
      <c r="H108" s="249">
        <v>100</v>
      </c>
      <c r="I108" s="250"/>
      <c r="J108" s="251">
        <f>ROUND(I108*H108,2)</f>
        <v>0</v>
      </c>
      <c r="K108" s="247" t="s">
        <v>19</v>
      </c>
      <c r="L108" s="252"/>
      <c r="M108" s="253" t="s">
        <v>19</v>
      </c>
      <c r="N108" s="254" t="s">
        <v>43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299</v>
      </c>
      <c r="AT108" s="215" t="s">
        <v>296</v>
      </c>
      <c r="AU108" s="215" t="s">
        <v>80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80</v>
      </c>
      <c r="BK108" s="216">
        <f>ROUND(I108*H108,2)</f>
        <v>0</v>
      </c>
      <c r="BL108" s="17" t="s">
        <v>235</v>
      </c>
      <c r="BM108" s="215" t="s">
        <v>867</v>
      </c>
    </row>
    <row r="109" spans="1:65" s="2" customFormat="1" ht="14.4" customHeight="1">
      <c r="A109" s="38"/>
      <c r="B109" s="39"/>
      <c r="C109" s="245" t="s">
        <v>246</v>
      </c>
      <c r="D109" s="245" t="s">
        <v>296</v>
      </c>
      <c r="E109" s="246" t="s">
        <v>706</v>
      </c>
      <c r="F109" s="247" t="s">
        <v>868</v>
      </c>
      <c r="G109" s="248" t="s">
        <v>148</v>
      </c>
      <c r="H109" s="249">
        <v>500</v>
      </c>
      <c r="I109" s="250"/>
      <c r="J109" s="251">
        <f>ROUND(I109*H109,2)</f>
        <v>0</v>
      </c>
      <c r="K109" s="247" t="s">
        <v>19</v>
      </c>
      <c r="L109" s="252"/>
      <c r="M109" s="253" t="s">
        <v>19</v>
      </c>
      <c r="N109" s="254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299</v>
      </c>
      <c r="AT109" s="215" t="s">
        <v>296</v>
      </c>
      <c r="AU109" s="215" t="s">
        <v>80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235</v>
      </c>
      <c r="BM109" s="215" t="s">
        <v>869</v>
      </c>
    </row>
    <row r="110" spans="1:63" s="12" customFormat="1" ht="25.9" customHeight="1">
      <c r="A110" s="12"/>
      <c r="B110" s="188"/>
      <c r="C110" s="189"/>
      <c r="D110" s="190" t="s">
        <v>71</v>
      </c>
      <c r="E110" s="191" t="s">
        <v>709</v>
      </c>
      <c r="F110" s="191" t="s">
        <v>710</v>
      </c>
      <c r="G110" s="189"/>
      <c r="H110" s="189"/>
      <c r="I110" s="192"/>
      <c r="J110" s="193">
        <f>BK110</f>
        <v>0</v>
      </c>
      <c r="K110" s="189"/>
      <c r="L110" s="194"/>
      <c r="M110" s="195"/>
      <c r="N110" s="196"/>
      <c r="O110" s="196"/>
      <c r="P110" s="197">
        <f>SUM(P111:P113)</f>
        <v>0</v>
      </c>
      <c r="Q110" s="196"/>
      <c r="R110" s="197">
        <f>SUM(R111:R113)</f>
        <v>0</v>
      </c>
      <c r="S110" s="196"/>
      <c r="T110" s="198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9" t="s">
        <v>80</v>
      </c>
      <c r="AT110" s="200" t="s">
        <v>71</v>
      </c>
      <c r="AU110" s="200" t="s">
        <v>72</v>
      </c>
      <c r="AY110" s="199" t="s">
        <v>132</v>
      </c>
      <c r="BK110" s="201">
        <f>SUM(BK111:BK113)</f>
        <v>0</v>
      </c>
    </row>
    <row r="111" spans="1:65" s="2" customFormat="1" ht="14.4" customHeight="1">
      <c r="A111" s="38"/>
      <c r="B111" s="39"/>
      <c r="C111" s="204" t="s">
        <v>251</v>
      </c>
      <c r="D111" s="204" t="s">
        <v>135</v>
      </c>
      <c r="E111" s="205" t="s">
        <v>711</v>
      </c>
      <c r="F111" s="206" t="s">
        <v>712</v>
      </c>
      <c r="G111" s="207" t="s">
        <v>566</v>
      </c>
      <c r="H111" s="208">
        <v>240</v>
      </c>
      <c r="I111" s="209"/>
      <c r="J111" s="210">
        <f>ROUND(I111*H111,2)</f>
        <v>0</v>
      </c>
      <c r="K111" s="206" t="s">
        <v>19</v>
      </c>
      <c r="L111" s="44"/>
      <c r="M111" s="211" t="s">
        <v>19</v>
      </c>
      <c r="N111" s="212" t="s">
        <v>43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235</v>
      </c>
      <c r="AT111" s="215" t="s">
        <v>135</v>
      </c>
      <c r="AU111" s="215" t="s">
        <v>80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80</v>
      </c>
      <c r="BK111" s="216">
        <f>ROUND(I111*H111,2)</f>
        <v>0</v>
      </c>
      <c r="BL111" s="17" t="s">
        <v>235</v>
      </c>
      <c r="BM111" s="215" t="s">
        <v>870</v>
      </c>
    </row>
    <row r="112" spans="1:65" s="2" customFormat="1" ht="14.4" customHeight="1">
      <c r="A112" s="38"/>
      <c r="B112" s="39"/>
      <c r="C112" s="204" t="s">
        <v>258</v>
      </c>
      <c r="D112" s="204" t="s">
        <v>135</v>
      </c>
      <c r="E112" s="205" t="s">
        <v>871</v>
      </c>
      <c r="F112" s="206" t="s">
        <v>872</v>
      </c>
      <c r="G112" s="207" t="s">
        <v>566</v>
      </c>
      <c r="H112" s="208">
        <v>4</v>
      </c>
      <c r="I112" s="209"/>
      <c r="J112" s="210">
        <f>ROUND(I112*H112,2)</f>
        <v>0</v>
      </c>
      <c r="K112" s="206" t="s">
        <v>19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235</v>
      </c>
      <c r="AT112" s="215" t="s">
        <v>135</v>
      </c>
      <c r="AU112" s="215" t="s">
        <v>80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235</v>
      </c>
      <c r="BM112" s="215" t="s">
        <v>873</v>
      </c>
    </row>
    <row r="113" spans="1:65" s="2" customFormat="1" ht="14.4" customHeight="1">
      <c r="A113" s="38"/>
      <c r="B113" s="39"/>
      <c r="C113" s="204" t="s">
        <v>7</v>
      </c>
      <c r="D113" s="204" t="s">
        <v>135</v>
      </c>
      <c r="E113" s="205" t="s">
        <v>714</v>
      </c>
      <c r="F113" s="206" t="s">
        <v>715</v>
      </c>
      <c r="G113" s="207" t="s">
        <v>566</v>
      </c>
      <c r="H113" s="208">
        <v>14</v>
      </c>
      <c r="I113" s="209"/>
      <c r="J113" s="210">
        <f>ROUND(I113*H113,2)</f>
        <v>0</v>
      </c>
      <c r="K113" s="206" t="s">
        <v>19</v>
      </c>
      <c r="L113" s="44"/>
      <c r="M113" s="211" t="s">
        <v>19</v>
      </c>
      <c r="N113" s="212" t="s">
        <v>43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235</v>
      </c>
      <c r="AT113" s="215" t="s">
        <v>135</v>
      </c>
      <c r="AU113" s="215" t="s">
        <v>80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80</v>
      </c>
      <c r="BK113" s="216">
        <f>ROUND(I113*H113,2)</f>
        <v>0</v>
      </c>
      <c r="BL113" s="17" t="s">
        <v>235</v>
      </c>
      <c r="BM113" s="215" t="s">
        <v>874</v>
      </c>
    </row>
    <row r="114" spans="1:63" s="12" customFormat="1" ht="25.9" customHeight="1">
      <c r="A114" s="12"/>
      <c r="B114" s="188"/>
      <c r="C114" s="189"/>
      <c r="D114" s="190" t="s">
        <v>71</v>
      </c>
      <c r="E114" s="191" t="s">
        <v>726</v>
      </c>
      <c r="F114" s="191" t="s">
        <v>727</v>
      </c>
      <c r="G114" s="189"/>
      <c r="H114" s="189"/>
      <c r="I114" s="192"/>
      <c r="J114" s="193">
        <f>BK114</f>
        <v>0</v>
      </c>
      <c r="K114" s="189"/>
      <c r="L114" s="194"/>
      <c r="M114" s="195"/>
      <c r="N114" s="196"/>
      <c r="O114" s="196"/>
      <c r="P114" s="197">
        <f>P115</f>
        <v>0</v>
      </c>
      <c r="Q114" s="196"/>
      <c r="R114" s="197">
        <f>R115</f>
        <v>0</v>
      </c>
      <c r="S114" s="196"/>
      <c r="T114" s="198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99" t="s">
        <v>80</v>
      </c>
      <c r="AT114" s="200" t="s">
        <v>71</v>
      </c>
      <c r="AU114" s="200" t="s">
        <v>72</v>
      </c>
      <c r="AY114" s="199" t="s">
        <v>132</v>
      </c>
      <c r="BK114" s="201">
        <f>BK115</f>
        <v>0</v>
      </c>
    </row>
    <row r="115" spans="1:65" s="2" customFormat="1" ht="22.2" customHeight="1">
      <c r="A115" s="38"/>
      <c r="B115" s="39"/>
      <c r="C115" s="245" t="s">
        <v>268</v>
      </c>
      <c r="D115" s="245" t="s">
        <v>296</v>
      </c>
      <c r="E115" s="246" t="s">
        <v>875</v>
      </c>
      <c r="F115" s="247" t="s">
        <v>876</v>
      </c>
      <c r="G115" s="248" t="s">
        <v>148</v>
      </c>
      <c r="H115" s="249">
        <v>650</v>
      </c>
      <c r="I115" s="250"/>
      <c r="J115" s="251">
        <f>ROUND(I115*H115,2)</f>
        <v>0</v>
      </c>
      <c r="K115" s="247" t="s">
        <v>19</v>
      </c>
      <c r="L115" s="252"/>
      <c r="M115" s="253" t="s">
        <v>19</v>
      </c>
      <c r="N115" s="254" t="s">
        <v>43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299</v>
      </c>
      <c r="AT115" s="215" t="s">
        <v>296</v>
      </c>
      <c r="AU115" s="215" t="s">
        <v>80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235</v>
      </c>
      <c r="BM115" s="215" t="s">
        <v>877</v>
      </c>
    </row>
    <row r="116" spans="1:63" s="12" customFormat="1" ht="25.9" customHeight="1">
      <c r="A116" s="12"/>
      <c r="B116" s="188"/>
      <c r="C116" s="189"/>
      <c r="D116" s="190" t="s">
        <v>71</v>
      </c>
      <c r="E116" s="191" t="s">
        <v>746</v>
      </c>
      <c r="F116" s="191" t="s">
        <v>747</v>
      </c>
      <c r="G116" s="189"/>
      <c r="H116" s="189"/>
      <c r="I116" s="192"/>
      <c r="J116" s="193">
        <f>BK116</f>
        <v>0</v>
      </c>
      <c r="K116" s="189"/>
      <c r="L116" s="194"/>
      <c r="M116" s="195"/>
      <c r="N116" s="196"/>
      <c r="O116" s="196"/>
      <c r="P116" s="197">
        <f>P117</f>
        <v>0</v>
      </c>
      <c r="Q116" s="196"/>
      <c r="R116" s="197">
        <f>R117</f>
        <v>0</v>
      </c>
      <c r="S116" s="196"/>
      <c r="T116" s="198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9" t="s">
        <v>80</v>
      </c>
      <c r="AT116" s="200" t="s">
        <v>71</v>
      </c>
      <c r="AU116" s="200" t="s">
        <v>72</v>
      </c>
      <c r="AY116" s="199" t="s">
        <v>132</v>
      </c>
      <c r="BK116" s="201">
        <f>BK117</f>
        <v>0</v>
      </c>
    </row>
    <row r="117" spans="1:65" s="2" customFormat="1" ht="14.4" customHeight="1">
      <c r="A117" s="38"/>
      <c r="B117" s="39"/>
      <c r="C117" s="204" t="s">
        <v>274</v>
      </c>
      <c r="D117" s="204" t="s">
        <v>135</v>
      </c>
      <c r="E117" s="205" t="s">
        <v>878</v>
      </c>
      <c r="F117" s="206" t="s">
        <v>879</v>
      </c>
      <c r="G117" s="207" t="s">
        <v>148</v>
      </c>
      <c r="H117" s="208">
        <v>650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43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235</v>
      </c>
      <c r="AT117" s="215" t="s">
        <v>135</v>
      </c>
      <c r="AU117" s="215" t="s">
        <v>80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80</v>
      </c>
      <c r="BK117" s="216">
        <f>ROUND(I117*H117,2)</f>
        <v>0</v>
      </c>
      <c r="BL117" s="17" t="s">
        <v>235</v>
      </c>
      <c r="BM117" s="215" t="s">
        <v>880</v>
      </c>
    </row>
    <row r="118" spans="1:63" s="12" customFormat="1" ht="25.9" customHeight="1">
      <c r="A118" s="12"/>
      <c r="B118" s="188"/>
      <c r="C118" s="189"/>
      <c r="D118" s="190" t="s">
        <v>71</v>
      </c>
      <c r="E118" s="191" t="s">
        <v>772</v>
      </c>
      <c r="F118" s="191" t="s">
        <v>773</v>
      </c>
      <c r="G118" s="189"/>
      <c r="H118" s="189"/>
      <c r="I118" s="192"/>
      <c r="J118" s="193">
        <f>BK118</f>
        <v>0</v>
      </c>
      <c r="K118" s="189"/>
      <c r="L118" s="194"/>
      <c r="M118" s="195"/>
      <c r="N118" s="196"/>
      <c r="O118" s="196"/>
      <c r="P118" s="197">
        <f>P119</f>
        <v>0</v>
      </c>
      <c r="Q118" s="196"/>
      <c r="R118" s="197">
        <f>R119</f>
        <v>0</v>
      </c>
      <c r="S118" s="196"/>
      <c r="T118" s="198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9" t="s">
        <v>80</v>
      </c>
      <c r="AT118" s="200" t="s">
        <v>71</v>
      </c>
      <c r="AU118" s="200" t="s">
        <v>72</v>
      </c>
      <c r="AY118" s="199" t="s">
        <v>132</v>
      </c>
      <c r="BK118" s="201">
        <f>BK119</f>
        <v>0</v>
      </c>
    </row>
    <row r="119" spans="1:65" s="2" customFormat="1" ht="19.8" customHeight="1">
      <c r="A119" s="38"/>
      <c r="B119" s="39"/>
      <c r="C119" s="245" t="s">
        <v>281</v>
      </c>
      <c r="D119" s="245" t="s">
        <v>296</v>
      </c>
      <c r="E119" s="246" t="s">
        <v>881</v>
      </c>
      <c r="F119" s="247" t="s">
        <v>882</v>
      </c>
      <c r="G119" s="248" t="s">
        <v>566</v>
      </c>
      <c r="H119" s="249">
        <v>1</v>
      </c>
      <c r="I119" s="250"/>
      <c r="J119" s="251">
        <f>ROUND(I119*H119,2)</f>
        <v>0</v>
      </c>
      <c r="K119" s="247" t="s">
        <v>19</v>
      </c>
      <c r="L119" s="252"/>
      <c r="M119" s="253" t="s">
        <v>19</v>
      </c>
      <c r="N119" s="254" t="s">
        <v>43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299</v>
      </c>
      <c r="AT119" s="215" t="s">
        <v>296</v>
      </c>
      <c r="AU119" s="215" t="s">
        <v>80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80</v>
      </c>
      <c r="BK119" s="216">
        <f>ROUND(I119*H119,2)</f>
        <v>0</v>
      </c>
      <c r="BL119" s="17" t="s">
        <v>235</v>
      </c>
      <c r="BM119" s="215" t="s">
        <v>883</v>
      </c>
    </row>
    <row r="120" spans="1:63" s="12" customFormat="1" ht="25.9" customHeight="1">
      <c r="A120" s="12"/>
      <c r="B120" s="188"/>
      <c r="C120" s="189"/>
      <c r="D120" s="190" t="s">
        <v>71</v>
      </c>
      <c r="E120" s="191" t="s">
        <v>780</v>
      </c>
      <c r="F120" s="191" t="s">
        <v>781</v>
      </c>
      <c r="G120" s="189"/>
      <c r="H120" s="189"/>
      <c r="I120" s="192"/>
      <c r="J120" s="193">
        <f>BK120</f>
        <v>0</v>
      </c>
      <c r="K120" s="189"/>
      <c r="L120" s="194"/>
      <c r="M120" s="195"/>
      <c r="N120" s="196"/>
      <c r="O120" s="196"/>
      <c r="P120" s="197">
        <f>SUM(P121:P125)</f>
        <v>0</v>
      </c>
      <c r="Q120" s="196"/>
      <c r="R120" s="197">
        <f>SUM(R121:R125)</f>
        <v>0</v>
      </c>
      <c r="S120" s="196"/>
      <c r="T120" s="198">
        <f>SUM(T121:T125)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9" t="s">
        <v>80</v>
      </c>
      <c r="AT120" s="200" t="s">
        <v>71</v>
      </c>
      <c r="AU120" s="200" t="s">
        <v>72</v>
      </c>
      <c r="AY120" s="199" t="s">
        <v>132</v>
      </c>
      <c r="BK120" s="201">
        <f>SUM(BK121:BK125)</f>
        <v>0</v>
      </c>
    </row>
    <row r="121" spans="1:65" s="2" customFormat="1" ht="14.4" customHeight="1">
      <c r="A121" s="38"/>
      <c r="B121" s="39"/>
      <c r="C121" s="204" t="s">
        <v>290</v>
      </c>
      <c r="D121" s="204" t="s">
        <v>135</v>
      </c>
      <c r="E121" s="205" t="s">
        <v>884</v>
      </c>
      <c r="F121" s="206" t="s">
        <v>885</v>
      </c>
      <c r="G121" s="207" t="s">
        <v>566</v>
      </c>
      <c r="H121" s="208">
        <v>10</v>
      </c>
      <c r="I121" s="209"/>
      <c r="J121" s="210">
        <f>ROUND(I121*H121,2)</f>
        <v>0</v>
      </c>
      <c r="K121" s="206" t="s">
        <v>19</v>
      </c>
      <c r="L121" s="44"/>
      <c r="M121" s="211" t="s">
        <v>19</v>
      </c>
      <c r="N121" s="212" t="s">
        <v>43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235</v>
      </c>
      <c r="AT121" s="215" t="s">
        <v>135</v>
      </c>
      <c r="AU121" s="215" t="s">
        <v>80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80</v>
      </c>
      <c r="BK121" s="216">
        <f>ROUND(I121*H121,2)</f>
        <v>0</v>
      </c>
      <c r="BL121" s="17" t="s">
        <v>235</v>
      </c>
      <c r="BM121" s="215" t="s">
        <v>886</v>
      </c>
    </row>
    <row r="122" spans="1:65" s="2" customFormat="1" ht="14.4" customHeight="1">
      <c r="A122" s="38"/>
      <c r="B122" s="39"/>
      <c r="C122" s="204" t="s">
        <v>295</v>
      </c>
      <c r="D122" s="204" t="s">
        <v>135</v>
      </c>
      <c r="E122" s="205" t="s">
        <v>887</v>
      </c>
      <c r="F122" s="206" t="s">
        <v>888</v>
      </c>
      <c r="G122" s="207" t="s">
        <v>566</v>
      </c>
      <c r="H122" s="208">
        <v>20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43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235</v>
      </c>
      <c r="AT122" s="215" t="s">
        <v>135</v>
      </c>
      <c r="AU122" s="215" t="s">
        <v>80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80</v>
      </c>
      <c r="BK122" s="216">
        <f>ROUND(I122*H122,2)</f>
        <v>0</v>
      </c>
      <c r="BL122" s="17" t="s">
        <v>235</v>
      </c>
      <c r="BM122" s="215" t="s">
        <v>889</v>
      </c>
    </row>
    <row r="123" spans="1:65" s="2" customFormat="1" ht="14.4" customHeight="1">
      <c r="A123" s="38"/>
      <c r="B123" s="39"/>
      <c r="C123" s="204" t="s">
        <v>302</v>
      </c>
      <c r="D123" s="204" t="s">
        <v>135</v>
      </c>
      <c r="E123" s="205" t="s">
        <v>890</v>
      </c>
      <c r="F123" s="206" t="s">
        <v>891</v>
      </c>
      <c r="G123" s="207" t="s">
        <v>566</v>
      </c>
      <c r="H123" s="208">
        <v>14</v>
      </c>
      <c r="I123" s="209"/>
      <c r="J123" s="210">
        <f>ROUND(I123*H123,2)</f>
        <v>0</v>
      </c>
      <c r="K123" s="206" t="s">
        <v>19</v>
      </c>
      <c r="L123" s="44"/>
      <c r="M123" s="211" t="s">
        <v>19</v>
      </c>
      <c r="N123" s="212" t="s">
        <v>43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235</v>
      </c>
      <c r="AT123" s="215" t="s">
        <v>135</v>
      </c>
      <c r="AU123" s="215" t="s">
        <v>80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235</v>
      </c>
      <c r="BM123" s="215" t="s">
        <v>892</v>
      </c>
    </row>
    <row r="124" spans="1:65" s="2" customFormat="1" ht="14.4" customHeight="1">
      <c r="A124" s="38"/>
      <c r="B124" s="39"/>
      <c r="C124" s="204" t="s">
        <v>310</v>
      </c>
      <c r="D124" s="204" t="s">
        <v>135</v>
      </c>
      <c r="E124" s="205" t="s">
        <v>893</v>
      </c>
      <c r="F124" s="206" t="s">
        <v>894</v>
      </c>
      <c r="G124" s="207" t="s">
        <v>566</v>
      </c>
      <c r="H124" s="208">
        <v>14</v>
      </c>
      <c r="I124" s="209"/>
      <c r="J124" s="210">
        <f>ROUND(I124*H124,2)</f>
        <v>0</v>
      </c>
      <c r="K124" s="206" t="s">
        <v>19</v>
      </c>
      <c r="L124" s="44"/>
      <c r="M124" s="211" t="s">
        <v>19</v>
      </c>
      <c r="N124" s="212" t="s">
        <v>43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235</v>
      </c>
      <c r="AT124" s="215" t="s">
        <v>135</v>
      </c>
      <c r="AU124" s="215" t="s">
        <v>80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80</v>
      </c>
      <c r="BK124" s="216">
        <f>ROUND(I124*H124,2)</f>
        <v>0</v>
      </c>
      <c r="BL124" s="17" t="s">
        <v>235</v>
      </c>
      <c r="BM124" s="215" t="s">
        <v>895</v>
      </c>
    </row>
    <row r="125" spans="1:65" s="2" customFormat="1" ht="14.4" customHeight="1">
      <c r="A125" s="38"/>
      <c r="B125" s="39"/>
      <c r="C125" s="204" t="s">
        <v>316</v>
      </c>
      <c r="D125" s="204" t="s">
        <v>135</v>
      </c>
      <c r="E125" s="205" t="s">
        <v>896</v>
      </c>
      <c r="F125" s="206" t="s">
        <v>897</v>
      </c>
      <c r="G125" s="207" t="s">
        <v>566</v>
      </c>
      <c r="H125" s="208">
        <v>1</v>
      </c>
      <c r="I125" s="209"/>
      <c r="J125" s="210">
        <f>ROUND(I125*H125,2)</f>
        <v>0</v>
      </c>
      <c r="K125" s="206" t="s">
        <v>19</v>
      </c>
      <c r="L125" s="44"/>
      <c r="M125" s="211" t="s">
        <v>19</v>
      </c>
      <c r="N125" s="212" t="s">
        <v>43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235</v>
      </c>
      <c r="AT125" s="215" t="s">
        <v>135</v>
      </c>
      <c r="AU125" s="215" t="s">
        <v>80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80</v>
      </c>
      <c r="BK125" s="216">
        <f>ROUND(I125*H125,2)</f>
        <v>0</v>
      </c>
      <c r="BL125" s="17" t="s">
        <v>235</v>
      </c>
      <c r="BM125" s="215" t="s">
        <v>898</v>
      </c>
    </row>
    <row r="126" spans="1:63" s="12" customFormat="1" ht="25.9" customHeight="1">
      <c r="A126" s="12"/>
      <c r="B126" s="188"/>
      <c r="C126" s="189"/>
      <c r="D126" s="190" t="s">
        <v>71</v>
      </c>
      <c r="E126" s="191" t="s">
        <v>791</v>
      </c>
      <c r="F126" s="191" t="s">
        <v>792</v>
      </c>
      <c r="G126" s="189"/>
      <c r="H126" s="189"/>
      <c r="I126" s="192"/>
      <c r="J126" s="193">
        <f>BK126</f>
        <v>0</v>
      </c>
      <c r="K126" s="189"/>
      <c r="L126" s="194"/>
      <c r="M126" s="195"/>
      <c r="N126" s="196"/>
      <c r="O126" s="196"/>
      <c r="P126" s="197">
        <f>SUM(P127:P134)</f>
        <v>0</v>
      </c>
      <c r="Q126" s="196"/>
      <c r="R126" s="197">
        <f>SUM(R127:R134)</f>
        <v>0</v>
      </c>
      <c r="S126" s="196"/>
      <c r="T126" s="198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9" t="s">
        <v>80</v>
      </c>
      <c r="AT126" s="200" t="s">
        <v>71</v>
      </c>
      <c r="AU126" s="200" t="s">
        <v>72</v>
      </c>
      <c r="AY126" s="199" t="s">
        <v>132</v>
      </c>
      <c r="BK126" s="201">
        <f>SUM(BK127:BK134)</f>
        <v>0</v>
      </c>
    </row>
    <row r="127" spans="1:65" s="2" customFormat="1" ht="14.4" customHeight="1">
      <c r="A127" s="38"/>
      <c r="B127" s="39"/>
      <c r="C127" s="204" t="s">
        <v>321</v>
      </c>
      <c r="D127" s="204" t="s">
        <v>135</v>
      </c>
      <c r="E127" s="205" t="s">
        <v>796</v>
      </c>
      <c r="F127" s="206" t="s">
        <v>797</v>
      </c>
      <c r="G127" s="207" t="s">
        <v>566</v>
      </c>
      <c r="H127" s="208">
        <v>8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235</v>
      </c>
      <c r="AT127" s="215" t="s">
        <v>135</v>
      </c>
      <c r="AU127" s="215" t="s">
        <v>80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235</v>
      </c>
      <c r="BM127" s="215" t="s">
        <v>899</v>
      </c>
    </row>
    <row r="128" spans="1:65" s="2" customFormat="1" ht="14.4" customHeight="1">
      <c r="A128" s="38"/>
      <c r="B128" s="39"/>
      <c r="C128" s="204" t="s">
        <v>326</v>
      </c>
      <c r="D128" s="204" t="s">
        <v>135</v>
      </c>
      <c r="E128" s="205" t="s">
        <v>799</v>
      </c>
      <c r="F128" s="206" t="s">
        <v>800</v>
      </c>
      <c r="G128" s="207" t="s">
        <v>566</v>
      </c>
      <c r="H128" s="208">
        <v>14</v>
      </c>
      <c r="I128" s="209"/>
      <c r="J128" s="210">
        <f>ROUND(I128*H128,2)</f>
        <v>0</v>
      </c>
      <c r="K128" s="206" t="s">
        <v>19</v>
      </c>
      <c r="L128" s="44"/>
      <c r="M128" s="211" t="s">
        <v>19</v>
      </c>
      <c r="N128" s="212" t="s">
        <v>43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235</v>
      </c>
      <c r="AT128" s="215" t="s">
        <v>135</v>
      </c>
      <c r="AU128" s="215" t="s">
        <v>80</v>
      </c>
      <c r="AY128" s="17" t="s">
        <v>132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80</v>
      </c>
      <c r="BK128" s="216">
        <f>ROUND(I128*H128,2)</f>
        <v>0</v>
      </c>
      <c r="BL128" s="17" t="s">
        <v>235</v>
      </c>
      <c r="BM128" s="215" t="s">
        <v>900</v>
      </c>
    </row>
    <row r="129" spans="1:65" s="2" customFormat="1" ht="14.4" customHeight="1">
      <c r="A129" s="38"/>
      <c r="B129" s="39"/>
      <c r="C129" s="204" t="s">
        <v>299</v>
      </c>
      <c r="D129" s="204" t="s">
        <v>135</v>
      </c>
      <c r="E129" s="205" t="s">
        <v>802</v>
      </c>
      <c r="F129" s="206" t="s">
        <v>803</v>
      </c>
      <c r="G129" s="207" t="s">
        <v>148</v>
      </c>
      <c r="H129" s="208">
        <v>30</v>
      </c>
      <c r="I129" s="209"/>
      <c r="J129" s="210">
        <f>ROUND(I129*H129,2)</f>
        <v>0</v>
      </c>
      <c r="K129" s="206" t="s">
        <v>19</v>
      </c>
      <c r="L129" s="44"/>
      <c r="M129" s="211" t="s">
        <v>19</v>
      </c>
      <c r="N129" s="212" t="s">
        <v>43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235</v>
      </c>
      <c r="AT129" s="215" t="s">
        <v>135</v>
      </c>
      <c r="AU129" s="215" t="s">
        <v>80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80</v>
      </c>
      <c r="BK129" s="216">
        <f>ROUND(I129*H129,2)</f>
        <v>0</v>
      </c>
      <c r="BL129" s="17" t="s">
        <v>235</v>
      </c>
      <c r="BM129" s="215" t="s">
        <v>901</v>
      </c>
    </row>
    <row r="130" spans="1:65" s="2" customFormat="1" ht="14.4" customHeight="1">
      <c r="A130" s="38"/>
      <c r="B130" s="39"/>
      <c r="C130" s="204" t="s">
        <v>337</v>
      </c>
      <c r="D130" s="204" t="s">
        <v>135</v>
      </c>
      <c r="E130" s="205" t="s">
        <v>805</v>
      </c>
      <c r="F130" s="206" t="s">
        <v>806</v>
      </c>
      <c r="G130" s="207" t="s">
        <v>148</v>
      </c>
      <c r="H130" s="208">
        <v>30</v>
      </c>
      <c r="I130" s="209"/>
      <c r="J130" s="210">
        <f>ROUND(I130*H130,2)</f>
        <v>0</v>
      </c>
      <c r="K130" s="206" t="s">
        <v>19</v>
      </c>
      <c r="L130" s="44"/>
      <c r="M130" s="211" t="s">
        <v>19</v>
      </c>
      <c r="N130" s="212" t="s">
        <v>43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235</v>
      </c>
      <c r="AT130" s="215" t="s">
        <v>135</v>
      </c>
      <c r="AU130" s="215" t="s">
        <v>80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80</v>
      </c>
      <c r="BK130" s="216">
        <f>ROUND(I130*H130,2)</f>
        <v>0</v>
      </c>
      <c r="BL130" s="17" t="s">
        <v>235</v>
      </c>
      <c r="BM130" s="215" t="s">
        <v>902</v>
      </c>
    </row>
    <row r="131" spans="1:65" s="2" customFormat="1" ht="19.8" customHeight="1">
      <c r="A131" s="38"/>
      <c r="B131" s="39"/>
      <c r="C131" s="204" t="s">
        <v>342</v>
      </c>
      <c r="D131" s="204" t="s">
        <v>135</v>
      </c>
      <c r="E131" s="205" t="s">
        <v>808</v>
      </c>
      <c r="F131" s="206" t="s">
        <v>809</v>
      </c>
      <c r="G131" s="207" t="s">
        <v>148</v>
      </c>
      <c r="H131" s="208">
        <v>20</v>
      </c>
      <c r="I131" s="209"/>
      <c r="J131" s="210">
        <f>ROUND(I131*H131,2)</f>
        <v>0</v>
      </c>
      <c r="K131" s="206" t="s">
        <v>19</v>
      </c>
      <c r="L131" s="44"/>
      <c r="M131" s="211" t="s">
        <v>19</v>
      </c>
      <c r="N131" s="212" t="s">
        <v>43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235</v>
      </c>
      <c r="AT131" s="215" t="s">
        <v>135</v>
      </c>
      <c r="AU131" s="215" t="s">
        <v>80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80</v>
      </c>
      <c r="BK131" s="216">
        <f>ROUND(I131*H131,2)</f>
        <v>0</v>
      </c>
      <c r="BL131" s="17" t="s">
        <v>235</v>
      </c>
      <c r="BM131" s="215" t="s">
        <v>903</v>
      </c>
    </row>
    <row r="132" spans="1:65" s="2" customFormat="1" ht="14.4" customHeight="1">
      <c r="A132" s="38"/>
      <c r="B132" s="39"/>
      <c r="C132" s="204" t="s">
        <v>347</v>
      </c>
      <c r="D132" s="204" t="s">
        <v>135</v>
      </c>
      <c r="E132" s="205" t="s">
        <v>811</v>
      </c>
      <c r="F132" s="206" t="s">
        <v>812</v>
      </c>
      <c r="G132" s="207" t="s">
        <v>813</v>
      </c>
      <c r="H132" s="208">
        <v>40</v>
      </c>
      <c r="I132" s="209"/>
      <c r="J132" s="210">
        <f>ROUND(I132*H132,2)</f>
        <v>0</v>
      </c>
      <c r="K132" s="206" t="s">
        <v>19</v>
      </c>
      <c r="L132" s="44"/>
      <c r="M132" s="211" t="s">
        <v>19</v>
      </c>
      <c r="N132" s="212" t="s">
        <v>43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235</v>
      </c>
      <c r="AT132" s="215" t="s">
        <v>135</v>
      </c>
      <c r="AU132" s="215" t="s">
        <v>80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80</v>
      </c>
      <c r="BK132" s="216">
        <f>ROUND(I132*H132,2)</f>
        <v>0</v>
      </c>
      <c r="BL132" s="17" t="s">
        <v>235</v>
      </c>
      <c r="BM132" s="215" t="s">
        <v>904</v>
      </c>
    </row>
    <row r="133" spans="1:65" s="2" customFormat="1" ht="14.4" customHeight="1">
      <c r="A133" s="38"/>
      <c r="B133" s="39"/>
      <c r="C133" s="204" t="s">
        <v>354</v>
      </c>
      <c r="D133" s="204" t="s">
        <v>135</v>
      </c>
      <c r="E133" s="205" t="s">
        <v>815</v>
      </c>
      <c r="F133" s="206" t="s">
        <v>816</v>
      </c>
      <c r="G133" s="207" t="s">
        <v>138</v>
      </c>
      <c r="H133" s="208">
        <v>10</v>
      </c>
      <c r="I133" s="209"/>
      <c r="J133" s="210">
        <f>ROUND(I133*H133,2)</f>
        <v>0</v>
      </c>
      <c r="K133" s="206" t="s">
        <v>19</v>
      </c>
      <c r="L133" s="44"/>
      <c r="M133" s="211" t="s">
        <v>19</v>
      </c>
      <c r="N133" s="212" t="s">
        <v>43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235</v>
      </c>
      <c r="AT133" s="215" t="s">
        <v>135</v>
      </c>
      <c r="AU133" s="215" t="s">
        <v>80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80</v>
      </c>
      <c r="BK133" s="216">
        <f>ROUND(I133*H133,2)</f>
        <v>0</v>
      </c>
      <c r="BL133" s="17" t="s">
        <v>235</v>
      </c>
      <c r="BM133" s="215" t="s">
        <v>905</v>
      </c>
    </row>
    <row r="134" spans="1:65" s="2" customFormat="1" ht="14.4" customHeight="1">
      <c r="A134" s="38"/>
      <c r="B134" s="39"/>
      <c r="C134" s="204" t="s">
        <v>359</v>
      </c>
      <c r="D134" s="204" t="s">
        <v>135</v>
      </c>
      <c r="E134" s="205" t="s">
        <v>818</v>
      </c>
      <c r="F134" s="206" t="s">
        <v>819</v>
      </c>
      <c r="G134" s="207" t="s">
        <v>138</v>
      </c>
      <c r="H134" s="208">
        <v>2</v>
      </c>
      <c r="I134" s="209"/>
      <c r="J134" s="210">
        <f>ROUND(I134*H134,2)</f>
        <v>0</v>
      </c>
      <c r="K134" s="206" t="s">
        <v>19</v>
      </c>
      <c r="L134" s="44"/>
      <c r="M134" s="259" t="s">
        <v>19</v>
      </c>
      <c r="N134" s="260" t="s">
        <v>43</v>
      </c>
      <c r="O134" s="261"/>
      <c r="P134" s="262">
        <f>O134*H134</f>
        <v>0</v>
      </c>
      <c r="Q134" s="262">
        <v>0</v>
      </c>
      <c r="R134" s="262">
        <f>Q134*H134</f>
        <v>0</v>
      </c>
      <c r="S134" s="262">
        <v>0</v>
      </c>
      <c r="T134" s="26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235</v>
      </c>
      <c r="AT134" s="215" t="s">
        <v>135</v>
      </c>
      <c r="AU134" s="215" t="s">
        <v>80</v>
      </c>
      <c r="AY134" s="17" t="s">
        <v>132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80</v>
      </c>
      <c r="BK134" s="216">
        <f>ROUND(I134*H134,2)</f>
        <v>0</v>
      </c>
      <c r="BL134" s="17" t="s">
        <v>235</v>
      </c>
      <c r="BM134" s="215" t="s">
        <v>906</v>
      </c>
    </row>
    <row r="135" spans="1:31" s="2" customFormat="1" ht="6.95" customHeight="1">
      <c r="A135" s="38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87:K13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907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ROUND((SUM(BE82:BE89)),2)</f>
        <v>0</v>
      </c>
      <c r="G33" s="38"/>
      <c r="H33" s="38"/>
      <c r="I33" s="148">
        <v>0.21</v>
      </c>
      <c r="J33" s="147">
        <f>ROUND(((SUM(BE82:BE89))*I33),2)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ROUND((SUM(BF82:BF89)),2)</f>
        <v>0</v>
      </c>
      <c r="G34" s="38"/>
      <c r="H34" s="38"/>
      <c r="I34" s="148">
        <v>0.15</v>
      </c>
      <c r="J34" s="147">
        <f>ROUND(((SUM(BF82:BF89))*I34),2)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ROUND((SUM(BG82:BG89)),2)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ROUND((SUM(BH82:BH89)),2)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ROUND((SUM(BI82:BI89)),2)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05 -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908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909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910</v>
      </c>
      <c r="E62" s="174"/>
      <c r="F62" s="174"/>
      <c r="G62" s="174"/>
      <c r="H62" s="174"/>
      <c r="I62" s="174"/>
      <c r="J62" s="175">
        <f>J87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117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4.4" customHeight="1">
      <c r="A72" s="38"/>
      <c r="B72" s="39"/>
      <c r="C72" s="40"/>
      <c r="D72" s="40"/>
      <c r="E72" s="160" t="str">
        <f>E7</f>
        <v>ZŠ Truhlářská 19, K.Vary -Učebna přírodopisu a robotiky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6" customHeight="1">
      <c r="A74" s="38"/>
      <c r="B74" s="39"/>
      <c r="C74" s="40"/>
      <c r="D74" s="40"/>
      <c r="E74" s="69" t="str">
        <f>E9</f>
        <v>05 - Vedlejší rozpočtové náklady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5. 2. 2023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4" customHeight="1">
      <c r="A78" s="38"/>
      <c r="B78" s="39"/>
      <c r="C78" s="32" t="s">
        <v>25</v>
      </c>
      <c r="D78" s="40"/>
      <c r="E78" s="40"/>
      <c r="F78" s="27" t="str">
        <f>E15</f>
        <v>Statutární město K.Vary</v>
      </c>
      <c r="G78" s="40"/>
      <c r="H78" s="40"/>
      <c r="I78" s="32" t="s">
        <v>31</v>
      </c>
      <c r="J78" s="36" t="str">
        <f>E21</f>
        <v xml:space="preserve">Pavel Dindák, K.Vary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>Šimková Dita, K.Vary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118</v>
      </c>
      <c r="D81" s="180" t="s">
        <v>57</v>
      </c>
      <c r="E81" s="180" t="s">
        <v>53</v>
      </c>
      <c r="F81" s="180" t="s">
        <v>54</v>
      </c>
      <c r="G81" s="180" t="s">
        <v>119</v>
      </c>
      <c r="H81" s="180" t="s">
        <v>120</v>
      </c>
      <c r="I81" s="180" t="s">
        <v>121</v>
      </c>
      <c r="J81" s="180" t="s">
        <v>100</v>
      </c>
      <c r="K81" s="181" t="s">
        <v>122</v>
      </c>
      <c r="L81" s="182"/>
      <c r="M81" s="92" t="s">
        <v>19</v>
      </c>
      <c r="N81" s="93" t="s">
        <v>42</v>
      </c>
      <c r="O81" s="93" t="s">
        <v>123</v>
      </c>
      <c r="P81" s="93" t="s">
        <v>124</v>
      </c>
      <c r="Q81" s="93" t="s">
        <v>125</v>
      </c>
      <c r="R81" s="93" t="s">
        <v>126</v>
      </c>
      <c r="S81" s="93" t="s">
        <v>127</v>
      </c>
      <c r="T81" s="94" t="s">
        <v>128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129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71</v>
      </c>
      <c r="AU82" s="17" t="s">
        <v>101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71</v>
      </c>
      <c r="E83" s="191" t="s">
        <v>911</v>
      </c>
      <c r="F83" s="191" t="s">
        <v>93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P84+P87</f>
        <v>0</v>
      </c>
      <c r="Q83" s="196"/>
      <c r="R83" s="197">
        <f>R84+R87</f>
        <v>0</v>
      </c>
      <c r="S83" s="196"/>
      <c r="T83" s="198">
        <f>T84+T87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165</v>
      </c>
      <c r="AT83" s="200" t="s">
        <v>71</v>
      </c>
      <c r="AU83" s="200" t="s">
        <v>72</v>
      </c>
      <c r="AY83" s="199" t="s">
        <v>132</v>
      </c>
      <c r="BK83" s="201">
        <f>BK84+BK87</f>
        <v>0</v>
      </c>
    </row>
    <row r="84" spans="1:63" s="12" customFormat="1" ht="22.8" customHeight="1">
      <c r="A84" s="12"/>
      <c r="B84" s="188"/>
      <c r="C84" s="189"/>
      <c r="D84" s="190" t="s">
        <v>71</v>
      </c>
      <c r="E84" s="202" t="s">
        <v>912</v>
      </c>
      <c r="F84" s="202" t="s">
        <v>913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SUM(P85:P86)</f>
        <v>0</v>
      </c>
      <c r="Q84" s="196"/>
      <c r="R84" s="197">
        <f>SUM(R85:R86)</f>
        <v>0</v>
      </c>
      <c r="S84" s="196"/>
      <c r="T84" s="198">
        <f>SUM(T85:T86)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165</v>
      </c>
      <c r="AT84" s="200" t="s">
        <v>71</v>
      </c>
      <c r="AU84" s="200" t="s">
        <v>80</v>
      </c>
      <c r="AY84" s="199" t="s">
        <v>132</v>
      </c>
      <c r="BK84" s="201">
        <f>SUM(BK85:BK86)</f>
        <v>0</v>
      </c>
    </row>
    <row r="85" spans="1:65" s="2" customFormat="1" ht="14.4" customHeight="1">
      <c r="A85" s="38"/>
      <c r="B85" s="39"/>
      <c r="C85" s="204" t="s">
        <v>80</v>
      </c>
      <c r="D85" s="204" t="s">
        <v>135</v>
      </c>
      <c r="E85" s="205" t="s">
        <v>914</v>
      </c>
      <c r="F85" s="206" t="s">
        <v>915</v>
      </c>
      <c r="G85" s="207" t="s">
        <v>916</v>
      </c>
      <c r="H85" s="208">
        <v>1</v>
      </c>
      <c r="I85" s="209"/>
      <c r="J85" s="210">
        <f>ROUND(I85*H85,2)</f>
        <v>0</v>
      </c>
      <c r="K85" s="206" t="s">
        <v>139</v>
      </c>
      <c r="L85" s="44"/>
      <c r="M85" s="211" t="s">
        <v>19</v>
      </c>
      <c r="N85" s="212" t="s">
        <v>43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917</v>
      </c>
      <c r="AT85" s="215" t="s">
        <v>135</v>
      </c>
      <c r="AU85" s="215" t="s">
        <v>82</v>
      </c>
      <c r="AY85" s="17" t="s">
        <v>132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80</v>
      </c>
      <c r="BK85" s="216">
        <f>ROUND(I85*H85,2)</f>
        <v>0</v>
      </c>
      <c r="BL85" s="17" t="s">
        <v>917</v>
      </c>
      <c r="BM85" s="215" t="s">
        <v>918</v>
      </c>
    </row>
    <row r="86" spans="1:47" s="2" customFormat="1" ht="12">
      <c r="A86" s="38"/>
      <c r="B86" s="39"/>
      <c r="C86" s="40"/>
      <c r="D86" s="217" t="s">
        <v>142</v>
      </c>
      <c r="E86" s="40"/>
      <c r="F86" s="218" t="s">
        <v>919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142</v>
      </c>
      <c r="AU86" s="17" t="s">
        <v>82</v>
      </c>
    </row>
    <row r="87" spans="1:63" s="12" customFormat="1" ht="22.8" customHeight="1">
      <c r="A87" s="12"/>
      <c r="B87" s="188"/>
      <c r="C87" s="189"/>
      <c r="D87" s="190" t="s">
        <v>71</v>
      </c>
      <c r="E87" s="202" t="s">
        <v>920</v>
      </c>
      <c r="F87" s="202" t="s">
        <v>921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SUM(P88:P89)</f>
        <v>0</v>
      </c>
      <c r="Q87" s="196"/>
      <c r="R87" s="197">
        <f>SUM(R88:R89)</f>
        <v>0</v>
      </c>
      <c r="S87" s="196"/>
      <c r="T87" s="198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165</v>
      </c>
      <c r="AT87" s="200" t="s">
        <v>71</v>
      </c>
      <c r="AU87" s="200" t="s">
        <v>80</v>
      </c>
      <c r="AY87" s="199" t="s">
        <v>132</v>
      </c>
      <c r="BK87" s="201">
        <f>SUM(BK88:BK89)</f>
        <v>0</v>
      </c>
    </row>
    <row r="88" spans="1:65" s="2" customFormat="1" ht="14.4" customHeight="1">
      <c r="A88" s="38"/>
      <c r="B88" s="39"/>
      <c r="C88" s="204" t="s">
        <v>82</v>
      </c>
      <c r="D88" s="204" t="s">
        <v>135</v>
      </c>
      <c r="E88" s="205" t="s">
        <v>922</v>
      </c>
      <c r="F88" s="206" t="s">
        <v>921</v>
      </c>
      <c r="G88" s="207" t="s">
        <v>916</v>
      </c>
      <c r="H88" s="208">
        <v>1</v>
      </c>
      <c r="I88" s="209"/>
      <c r="J88" s="210">
        <f>ROUND(I88*H88,2)</f>
        <v>0</v>
      </c>
      <c r="K88" s="206" t="s">
        <v>139</v>
      </c>
      <c r="L88" s="44"/>
      <c r="M88" s="211" t="s">
        <v>19</v>
      </c>
      <c r="N88" s="212" t="s">
        <v>43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917</v>
      </c>
      <c r="AT88" s="215" t="s">
        <v>135</v>
      </c>
      <c r="AU88" s="215" t="s">
        <v>82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80</v>
      </c>
      <c r="BK88" s="216">
        <f>ROUND(I88*H88,2)</f>
        <v>0</v>
      </c>
      <c r="BL88" s="17" t="s">
        <v>917</v>
      </c>
      <c r="BM88" s="215" t="s">
        <v>923</v>
      </c>
    </row>
    <row r="89" spans="1:47" s="2" customFormat="1" ht="12">
      <c r="A89" s="38"/>
      <c r="B89" s="39"/>
      <c r="C89" s="40"/>
      <c r="D89" s="217" t="s">
        <v>142</v>
      </c>
      <c r="E89" s="40"/>
      <c r="F89" s="218" t="s">
        <v>924</v>
      </c>
      <c r="G89" s="40"/>
      <c r="H89" s="40"/>
      <c r="I89" s="219"/>
      <c r="J89" s="40"/>
      <c r="K89" s="40"/>
      <c r="L89" s="44"/>
      <c r="M89" s="264"/>
      <c r="N89" s="265"/>
      <c r="O89" s="261"/>
      <c r="P89" s="261"/>
      <c r="Q89" s="261"/>
      <c r="R89" s="261"/>
      <c r="S89" s="261"/>
      <c r="T89" s="266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142</v>
      </c>
      <c r="AU89" s="17" t="s">
        <v>82</v>
      </c>
    </row>
    <row r="90" spans="1:31" s="2" customFormat="1" ht="6.95" customHeight="1">
      <c r="A90" s="3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44"/>
      <c r="M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</sheetData>
  <sheetProtection password="CC35" sheet="1" objects="1" scenarios="1" formatColumns="0" formatRows="0" autoFilter="0"/>
  <autoFilter ref="C81:K8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3_01/013254000"/>
    <hyperlink ref="F89" r:id="rId2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272" t="s">
        <v>925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926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927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928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929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930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931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932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933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934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935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79</v>
      </c>
      <c r="F18" s="278" t="s">
        <v>936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937</v>
      </c>
      <c r="F19" s="278" t="s">
        <v>938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939</v>
      </c>
      <c r="F20" s="278" t="s">
        <v>940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941</v>
      </c>
      <c r="F21" s="278" t="s">
        <v>942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943</v>
      </c>
      <c r="F22" s="278" t="s">
        <v>944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945</v>
      </c>
      <c r="F23" s="278" t="s">
        <v>946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947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948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949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950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951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952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953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954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955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118</v>
      </c>
      <c r="F36" s="278"/>
      <c r="G36" s="278" t="s">
        <v>956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957</v>
      </c>
      <c r="F37" s="278"/>
      <c r="G37" s="278" t="s">
        <v>958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53</v>
      </c>
      <c r="F38" s="278"/>
      <c r="G38" s="278" t="s">
        <v>959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54</v>
      </c>
      <c r="F39" s="278"/>
      <c r="G39" s="278" t="s">
        <v>960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119</v>
      </c>
      <c r="F40" s="278"/>
      <c r="G40" s="278" t="s">
        <v>961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120</v>
      </c>
      <c r="F41" s="278"/>
      <c r="G41" s="278" t="s">
        <v>962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963</v>
      </c>
      <c r="F42" s="278"/>
      <c r="G42" s="278" t="s">
        <v>964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965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966</v>
      </c>
      <c r="F44" s="278"/>
      <c r="G44" s="278" t="s">
        <v>967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122</v>
      </c>
      <c r="F45" s="278"/>
      <c r="G45" s="278" t="s">
        <v>968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969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970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971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972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973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974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975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976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977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978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979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980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981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982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983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984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985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986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987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988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989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990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991</v>
      </c>
      <c r="D76" s="296"/>
      <c r="E76" s="296"/>
      <c r="F76" s="296" t="s">
        <v>992</v>
      </c>
      <c r="G76" s="297"/>
      <c r="H76" s="296" t="s">
        <v>54</v>
      </c>
      <c r="I76" s="296" t="s">
        <v>57</v>
      </c>
      <c r="J76" s="296" t="s">
        <v>993</v>
      </c>
      <c r="K76" s="295"/>
    </row>
    <row r="77" spans="2:11" s="1" customFormat="1" ht="17.25" customHeight="1">
      <c r="B77" s="293"/>
      <c r="C77" s="298" t="s">
        <v>994</v>
      </c>
      <c r="D77" s="298"/>
      <c r="E77" s="298"/>
      <c r="F77" s="299" t="s">
        <v>995</v>
      </c>
      <c r="G77" s="300"/>
      <c r="H77" s="298"/>
      <c r="I77" s="298"/>
      <c r="J77" s="298" t="s">
        <v>996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53</v>
      </c>
      <c r="D79" s="303"/>
      <c r="E79" s="303"/>
      <c r="F79" s="304" t="s">
        <v>997</v>
      </c>
      <c r="G79" s="305"/>
      <c r="H79" s="281" t="s">
        <v>998</v>
      </c>
      <c r="I79" s="281" t="s">
        <v>999</v>
      </c>
      <c r="J79" s="281">
        <v>20</v>
      </c>
      <c r="K79" s="295"/>
    </row>
    <row r="80" spans="2:11" s="1" customFormat="1" ht="15" customHeight="1">
      <c r="B80" s="293"/>
      <c r="C80" s="281" t="s">
        <v>1000</v>
      </c>
      <c r="D80" s="281"/>
      <c r="E80" s="281"/>
      <c r="F80" s="304" t="s">
        <v>997</v>
      </c>
      <c r="G80" s="305"/>
      <c r="H80" s="281" t="s">
        <v>1001</v>
      </c>
      <c r="I80" s="281" t="s">
        <v>999</v>
      </c>
      <c r="J80" s="281">
        <v>120</v>
      </c>
      <c r="K80" s="295"/>
    </row>
    <row r="81" spans="2:11" s="1" customFormat="1" ht="15" customHeight="1">
      <c r="B81" s="306"/>
      <c r="C81" s="281" t="s">
        <v>1002</v>
      </c>
      <c r="D81" s="281"/>
      <c r="E81" s="281"/>
      <c r="F81" s="304" t="s">
        <v>1003</v>
      </c>
      <c r="G81" s="305"/>
      <c r="H81" s="281" t="s">
        <v>1004</v>
      </c>
      <c r="I81" s="281" t="s">
        <v>999</v>
      </c>
      <c r="J81" s="281">
        <v>50</v>
      </c>
      <c r="K81" s="295"/>
    </row>
    <row r="82" spans="2:11" s="1" customFormat="1" ht="15" customHeight="1">
      <c r="B82" s="306"/>
      <c r="C82" s="281" t="s">
        <v>1005</v>
      </c>
      <c r="D82" s="281"/>
      <c r="E82" s="281"/>
      <c r="F82" s="304" t="s">
        <v>997</v>
      </c>
      <c r="G82" s="305"/>
      <c r="H82" s="281" t="s">
        <v>1006</v>
      </c>
      <c r="I82" s="281" t="s">
        <v>1007</v>
      </c>
      <c r="J82" s="281"/>
      <c r="K82" s="295"/>
    </row>
    <row r="83" spans="2:11" s="1" customFormat="1" ht="15" customHeight="1">
      <c r="B83" s="306"/>
      <c r="C83" s="307" t="s">
        <v>1008</v>
      </c>
      <c r="D83" s="307"/>
      <c r="E83" s="307"/>
      <c r="F83" s="308" t="s">
        <v>1003</v>
      </c>
      <c r="G83" s="307"/>
      <c r="H83" s="307" t="s">
        <v>1009</v>
      </c>
      <c r="I83" s="307" t="s">
        <v>999</v>
      </c>
      <c r="J83" s="307">
        <v>15</v>
      </c>
      <c r="K83" s="295"/>
    </row>
    <row r="84" spans="2:11" s="1" customFormat="1" ht="15" customHeight="1">
      <c r="B84" s="306"/>
      <c r="C84" s="307" t="s">
        <v>1010</v>
      </c>
      <c r="D84" s="307"/>
      <c r="E84" s="307"/>
      <c r="F84" s="308" t="s">
        <v>1003</v>
      </c>
      <c r="G84" s="307"/>
      <c r="H84" s="307" t="s">
        <v>1011</v>
      </c>
      <c r="I84" s="307" t="s">
        <v>999</v>
      </c>
      <c r="J84" s="307">
        <v>15</v>
      </c>
      <c r="K84" s="295"/>
    </row>
    <row r="85" spans="2:11" s="1" customFormat="1" ht="15" customHeight="1">
      <c r="B85" s="306"/>
      <c r="C85" s="307" t="s">
        <v>1012</v>
      </c>
      <c r="D85" s="307"/>
      <c r="E85" s="307"/>
      <c r="F85" s="308" t="s">
        <v>1003</v>
      </c>
      <c r="G85" s="307"/>
      <c r="H85" s="307" t="s">
        <v>1013</v>
      </c>
      <c r="I85" s="307" t="s">
        <v>999</v>
      </c>
      <c r="J85" s="307">
        <v>20</v>
      </c>
      <c r="K85" s="295"/>
    </row>
    <row r="86" spans="2:11" s="1" customFormat="1" ht="15" customHeight="1">
      <c r="B86" s="306"/>
      <c r="C86" s="307" t="s">
        <v>1014</v>
      </c>
      <c r="D86" s="307"/>
      <c r="E86" s="307"/>
      <c r="F86" s="308" t="s">
        <v>1003</v>
      </c>
      <c r="G86" s="307"/>
      <c r="H86" s="307" t="s">
        <v>1015</v>
      </c>
      <c r="I86" s="307" t="s">
        <v>999</v>
      </c>
      <c r="J86" s="307">
        <v>20</v>
      </c>
      <c r="K86" s="295"/>
    </row>
    <row r="87" spans="2:11" s="1" customFormat="1" ht="15" customHeight="1">
      <c r="B87" s="306"/>
      <c r="C87" s="281" t="s">
        <v>1016</v>
      </c>
      <c r="D87" s="281"/>
      <c r="E87" s="281"/>
      <c r="F87" s="304" t="s">
        <v>1003</v>
      </c>
      <c r="G87" s="305"/>
      <c r="H87" s="281" t="s">
        <v>1017</v>
      </c>
      <c r="I87" s="281" t="s">
        <v>999</v>
      </c>
      <c r="J87" s="281">
        <v>50</v>
      </c>
      <c r="K87" s="295"/>
    </row>
    <row r="88" spans="2:11" s="1" customFormat="1" ht="15" customHeight="1">
      <c r="B88" s="306"/>
      <c r="C88" s="281" t="s">
        <v>1018</v>
      </c>
      <c r="D88" s="281"/>
      <c r="E88" s="281"/>
      <c r="F88" s="304" t="s">
        <v>1003</v>
      </c>
      <c r="G88" s="305"/>
      <c r="H88" s="281" t="s">
        <v>1019</v>
      </c>
      <c r="I88" s="281" t="s">
        <v>999</v>
      </c>
      <c r="J88" s="281">
        <v>20</v>
      </c>
      <c r="K88" s="295"/>
    </row>
    <row r="89" spans="2:11" s="1" customFormat="1" ht="15" customHeight="1">
      <c r="B89" s="306"/>
      <c r="C89" s="281" t="s">
        <v>1020</v>
      </c>
      <c r="D89" s="281"/>
      <c r="E89" s="281"/>
      <c r="F89" s="304" t="s">
        <v>1003</v>
      </c>
      <c r="G89" s="305"/>
      <c r="H89" s="281" t="s">
        <v>1021</v>
      </c>
      <c r="I89" s="281" t="s">
        <v>999</v>
      </c>
      <c r="J89" s="281">
        <v>20</v>
      </c>
      <c r="K89" s="295"/>
    </row>
    <row r="90" spans="2:11" s="1" customFormat="1" ht="15" customHeight="1">
      <c r="B90" s="306"/>
      <c r="C90" s="281" t="s">
        <v>1022</v>
      </c>
      <c r="D90" s="281"/>
      <c r="E90" s="281"/>
      <c r="F90" s="304" t="s">
        <v>1003</v>
      </c>
      <c r="G90" s="305"/>
      <c r="H90" s="281" t="s">
        <v>1023</v>
      </c>
      <c r="I90" s="281" t="s">
        <v>999</v>
      </c>
      <c r="J90" s="281">
        <v>50</v>
      </c>
      <c r="K90" s="295"/>
    </row>
    <row r="91" spans="2:11" s="1" customFormat="1" ht="15" customHeight="1">
      <c r="B91" s="306"/>
      <c r="C91" s="281" t="s">
        <v>1024</v>
      </c>
      <c r="D91" s="281"/>
      <c r="E91" s="281"/>
      <c r="F91" s="304" t="s">
        <v>1003</v>
      </c>
      <c r="G91" s="305"/>
      <c r="H91" s="281" t="s">
        <v>1024</v>
      </c>
      <c r="I91" s="281" t="s">
        <v>999</v>
      </c>
      <c r="J91" s="281">
        <v>50</v>
      </c>
      <c r="K91" s="295"/>
    </row>
    <row r="92" spans="2:11" s="1" customFormat="1" ht="15" customHeight="1">
      <c r="B92" s="306"/>
      <c r="C92" s="281" t="s">
        <v>1025</v>
      </c>
      <c r="D92" s="281"/>
      <c r="E92" s="281"/>
      <c r="F92" s="304" t="s">
        <v>1003</v>
      </c>
      <c r="G92" s="305"/>
      <c r="H92" s="281" t="s">
        <v>1026</v>
      </c>
      <c r="I92" s="281" t="s">
        <v>999</v>
      </c>
      <c r="J92" s="281">
        <v>255</v>
      </c>
      <c r="K92" s="295"/>
    </row>
    <row r="93" spans="2:11" s="1" customFormat="1" ht="15" customHeight="1">
      <c r="B93" s="306"/>
      <c r="C93" s="281" t="s">
        <v>1027</v>
      </c>
      <c r="D93" s="281"/>
      <c r="E93" s="281"/>
      <c r="F93" s="304" t="s">
        <v>997</v>
      </c>
      <c r="G93" s="305"/>
      <c r="H93" s="281" t="s">
        <v>1028</v>
      </c>
      <c r="I93" s="281" t="s">
        <v>1029</v>
      </c>
      <c r="J93" s="281"/>
      <c r="K93" s="295"/>
    </row>
    <row r="94" spans="2:11" s="1" customFormat="1" ht="15" customHeight="1">
      <c r="B94" s="306"/>
      <c r="C94" s="281" t="s">
        <v>1030</v>
      </c>
      <c r="D94" s="281"/>
      <c r="E94" s="281"/>
      <c r="F94" s="304" t="s">
        <v>997</v>
      </c>
      <c r="G94" s="305"/>
      <c r="H94" s="281" t="s">
        <v>1031</v>
      </c>
      <c r="I94" s="281" t="s">
        <v>1032</v>
      </c>
      <c r="J94" s="281"/>
      <c r="K94" s="295"/>
    </row>
    <row r="95" spans="2:11" s="1" customFormat="1" ht="15" customHeight="1">
      <c r="B95" s="306"/>
      <c r="C95" s="281" t="s">
        <v>1033</v>
      </c>
      <c r="D95" s="281"/>
      <c r="E95" s="281"/>
      <c r="F95" s="304" t="s">
        <v>997</v>
      </c>
      <c r="G95" s="305"/>
      <c r="H95" s="281" t="s">
        <v>1033</v>
      </c>
      <c r="I95" s="281" t="s">
        <v>1032</v>
      </c>
      <c r="J95" s="281"/>
      <c r="K95" s="295"/>
    </row>
    <row r="96" spans="2:11" s="1" customFormat="1" ht="15" customHeight="1">
      <c r="B96" s="306"/>
      <c r="C96" s="281" t="s">
        <v>38</v>
      </c>
      <c r="D96" s="281"/>
      <c r="E96" s="281"/>
      <c r="F96" s="304" t="s">
        <v>997</v>
      </c>
      <c r="G96" s="305"/>
      <c r="H96" s="281" t="s">
        <v>1034</v>
      </c>
      <c r="I96" s="281" t="s">
        <v>1032</v>
      </c>
      <c r="J96" s="281"/>
      <c r="K96" s="295"/>
    </row>
    <row r="97" spans="2:11" s="1" customFormat="1" ht="15" customHeight="1">
      <c r="B97" s="306"/>
      <c r="C97" s="281" t="s">
        <v>48</v>
      </c>
      <c r="D97" s="281"/>
      <c r="E97" s="281"/>
      <c r="F97" s="304" t="s">
        <v>997</v>
      </c>
      <c r="G97" s="305"/>
      <c r="H97" s="281" t="s">
        <v>1035</v>
      </c>
      <c r="I97" s="281" t="s">
        <v>1032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1036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991</v>
      </c>
      <c r="D103" s="296"/>
      <c r="E103" s="296"/>
      <c r="F103" s="296" t="s">
        <v>992</v>
      </c>
      <c r="G103" s="297"/>
      <c r="H103" s="296" t="s">
        <v>54</v>
      </c>
      <c r="I103" s="296" t="s">
        <v>57</v>
      </c>
      <c r="J103" s="296" t="s">
        <v>993</v>
      </c>
      <c r="K103" s="295"/>
    </row>
    <row r="104" spans="2:11" s="1" customFormat="1" ht="17.25" customHeight="1">
      <c r="B104" s="293"/>
      <c r="C104" s="298" t="s">
        <v>994</v>
      </c>
      <c r="D104" s="298"/>
      <c r="E104" s="298"/>
      <c r="F104" s="299" t="s">
        <v>995</v>
      </c>
      <c r="G104" s="300"/>
      <c r="H104" s="298"/>
      <c r="I104" s="298"/>
      <c r="J104" s="298" t="s">
        <v>996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53</v>
      </c>
      <c r="D106" s="303"/>
      <c r="E106" s="303"/>
      <c r="F106" s="304" t="s">
        <v>997</v>
      </c>
      <c r="G106" s="281"/>
      <c r="H106" s="281" t="s">
        <v>1037</v>
      </c>
      <c r="I106" s="281" t="s">
        <v>999</v>
      </c>
      <c r="J106" s="281">
        <v>20</v>
      </c>
      <c r="K106" s="295"/>
    </row>
    <row r="107" spans="2:11" s="1" customFormat="1" ht="15" customHeight="1">
      <c r="B107" s="293"/>
      <c r="C107" s="281" t="s">
        <v>1000</v>
      </c>
      <c r="D107" s="281"/>
      <c r="E107" s="281"/>
      <c r="F107" s="304" t="s">
        <v>997</v>
      </c>
      <c r="G107" s="281"/>
      <c r="H107" s="281" t="s">
        <v>1037</v>
      </c>
      <c r="I107" s="281" t="s">
        <v>999</v>
      </c>
      <c r="J107" s="281">
        <v>120</v>
      </c>
      <c r="K107" s="295"/>
    </row>
    <row r="108" spans="2:11" s="1" customFormat="1" ht="15" customHeight="1">
      <c r="B108" s="306"/>
      <c r="C108" s="281" t="s">
        <v>1002</v>
      </c>
      <c r="D108" s="281"/>
      <c r="E108" s="281"/>
      <c r="F108" s="304" t="s">
        <v>1003</v>
      </c>
      <c r="G108" s="281"/>
      <c r="H108" s="281" t="s">
        <v>1037</v>
      </c>
      <c r="I108" s="281" t="s">
        <v>999</v>
      </c>
      <c r="J108" s="281">
        <v>50</v>
      </c>
      <c r="K108" s="295"/>
    </row>
    <row r="109" spans="2:11" s="1" customFormat="1" ht="15" customHeight="1">
      <c r="B109" s="306"/>
      <c r="C109" s="281" t="s">
        <v>1005</v>
      </c>
      <c r="D109" s="281"/>
      <c r="E109" s="281"/>
      <c r="F109" s="304" t="s">
        <v>997</v>
      </c>
      <c r="G109" s="281"/>
      <c r="H109" s="281" t="s">
        <v>1037</v>
      </c>
      <c r="I109" s="281" t="s">
        <v>1007</v>
      </c>
      <c r="J109" s="281"/>
      <c r="K109" s="295"/>
    </row>
    <row r="110" spans="2:11" s="1" customFormat="1" ht="15" customHeight="1">
      <c r="B110" s="306"/>
      <c r="C110" s="281" t="s">
        <v>1016</v>
      </c>
      <c r="D110" s="281"/>
      <c r="E110" s="281"/>
      <c r="F110" s="304" t="s">
        <v>1003</v>
      </c>
      <c r="G110" s="281"/>
      <c r="H110" s="281" t="s">
        <v>1037</v>
      </c>
      <c r="I110" s="281" t="s">
        <v>999</v>
      </c>
      <c r="J110" s="281">
        <v>50</v>
      </c>
      <c r="K110" s="295"/>
    </row>
    <row r="111" spans="2:11" s="1" customFormat="1" ht="15" customHeight="1">
      <c r="B111" s="306"/>
      <c r="C111" s="281" t="s">
        <v>1024</v>
      </c>
      <c r="D111" s="281"/>
      <c r="E111" s="281"/>
      <c r="F111" s="304" t="s">
        <v>1003</v>
      </c>
      <c r="G111" s="281"/>
      <c r="H111" s="281" t="s">
        <v>1037</v>
      </c>
      <c r="I111" s="281" t="s">
        <v>999</v>
      </c>
      <c r="J111" s="281">
        <v>50</v>
      </c>
      <c r="K111" s="295"/>
    </row>
    <row r="112" spans="2:11" s="1" customFormat="1" ht="15" customHeight="1">
      <c r="B112" s="306"/>
      <c r="C112" s="281" t="s">
        <v>1022</v>
      </c>
      <c r="D112" s="281"/>
      <c r="E112" s="281"/>
      <c r="F112" s="304" t="s">
        <v>1003</v>
      </c>
      <c r="G112" s="281"/>
      <c r="H112" s="281" t="s">
        <v>1037</v>
      </c>
      <c r="I112" s="281" t="s">
        <v>999</v>
      </c>
      <c r="J112" s="281">
        <v>50</v>
      </c>
      <c r="K112" s="295"/>
    </row>
    <row r="113" spans="2:11" s="1" customFormat="1" ht="15" customHeight="1">
      <c r="B113" s="306"/>
      <c r="C113" s="281" t="s">
        <v>53</v>
      </c>
      <c r="D113" s="281"/>
      <c r="E113" s="281"/>
      <c r="F113" s="304" t="s">
        <v>997</v>
      </c>
      <c r="G113" s="281"/>
      <c r="H113" s="281" t="s">
        <v>1038</v>
      </c>
      <c r="I113" s="281" t="s">
        <v>999</v>
      </c>
      <c r="J113" s="281">
        <v>20</v>
      </c>
      <c r="K113" s="295"/>
    </row>
    <row r="114" spans="2:11" s="1" customFormat="1" ht="15" customHeight="1">
      <c r="B114" s="306"/>
      <c r="C114" s="281" t="s">
        <v>1039</v>
      </c>
      <c r="D114" s="281"/>
      <c r="E114" s="281"/>
      <c r="F114" s="304" t="s">
        <v>997</v>
      </c>
      <c r="G114" s="281"/>
      <c r="H114" s="281" t="s">
        <v>1040</v>
      </c>
      <c r="I114" s="281" t="s">
        <v>999</v>
      </c>
      <c r="J114" s="281">
        <v>120</v>
      </c>
      <c r="K114" s="295"/>
    </row>
    <row r="115" spans="2:11" s="1" customFormat="1" ht="15" customHeight="1">
      <c r="B115" s="306"/>
      <c r="C115" s="281" t="s">
        <v>38</v>
      </c>
      <c r="D115" s="281"/>
      <c r="E115" s="281"/>
      <c r="F115" s="304" t="s">
        <v>997</v>
      </c>
      <c r="G115" s="281"/>
      <c r="H115" s="281" t="s">
        <v>1041</v>
      </c>
      <c r="I115" s="281" t="s">
        <v>1032</v>
      </c>
      <c r="J115" s="281"/>
      <c r="K115" s="295"/>
    </row>
    <row r="116" spans="2:11" s="1" customFormat="1" ht="15" customHeight="1">
      <c r="B116" s="306"/>
      <c r="C116" s="281" t="s">
        <v>48</v>
      </c>
      <c r="D116" s="281"/>
      <c r="E116" s="281"/>
      <c r="F116" s="304" t="s">
        <v>997</v>
      </c>
      <c r="G116" s="281"/>
      <c r="H116" s="281" t="s">
        <v>1042</v>
      </c>
      <c r="I116" s="281" t="s">
        <v>1032</v>
      </c>
      <c r="J116" s="281"/>
      <c r="K116" s="295"/>
    </row>
    <row r="117" spans="2:11" s="1" customFormat="1" ht="15" customHeight="1">
      <c r="B117" s="306"/>
      <c r="C117" s="281" t="s">
        <v>57</v>
      </c>
      <c r="D117" s="281"/>
      <c r="E117" s="281"/>
      <c r="F117" s="304" t="s">
        <v>997</v>
      </c>
      <c r="G117" s="281"/>
      <c r="H117" s="281" t="s">
        <v>1043</v>
      </c>
      <c r="I117" s="281" t="s">
        <v>1044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1045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991</v>
      </c>
      <c r="D123" s="296"/>
      <c r="E123" s="296"/>
      <c r="F123" s="296" t="s">
        <v>992</v>
      </c>
      <c r="G123" s="297"/>
      <c r="H123" s="296" t="s">
        <v>54</v>
      </c>
      <c r="I123" s="296" t="s">
        <v>57</v>
      </c>
      <c r="J123" s="296" t="s">
        <v>993</v>
      </c>
      <c r="K123" s="325"/>
    </row>
    <row r="124" spans="2:11" s="1" customFormat="1" ht="17.25" customHeight="1">
      <c r="B124" s="324"/>
      <c r="C124" s="298" t="s">
        <v>994</v>
      </c>
      <c r="D124" s="298"/>
      <c r="E124" s="298"/>
      <c r="F124" s="299" t="s">
        <v>995</v>
      </c>
      <c r="G124" s="300"/>
      <c r="H124" s="298"/>
      <c r="I124" s="298"/>
      <c r="J124" s="298" t="s">
        <v>996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1000</v>
      </c>
      <c r="D126" s="303"/>
      <c r="E126" s="303"/>
      <c r="F126" s="304" t="s">
        <v>997</v>
      </c>
      <c r="G126" s="281"/>
      <c r="H126" s="281" t="s">
        <v>1037</v>
      </c>
      <c r="I126" s="281" t="s">
        <v>999</v>
      </c>
      <c r="J126" s="281">
        <v>120</v>
      </c>
      <c r="K126" s="329"/>
    </row>
    <row r="127" spans="2:11" s="1" customFormat="1" ht="15" customHeight="1">
      <c r="B127" s="326"/>
      <c r="C127" s="281" t="s">
        <v>1046</v>
      </c>
      <c r="D127" s="281"/>
      <c r="E127" s="281"/>
      <c r="F127" s="304" t="s">
        <v>997</v>
      </c>
      <c r="G127" s="281"/>
      <c r="H127" s="281" t="s">
        <v>1047</v>
      </c>
      <c r="I127" s="281" t="s">
        <v>999</v>
      </c>
      <c r="J127" s="281" t="s">
        <v>1048</v>
      </c>
      <c r="K127" s="329"/>
    </row>
    <row r="128" spans="2:11" s="1" customFormat="1" ht="15" customHeight="1">
      <c r="B128" s="326"/>
      <c r="C128" s="281" t="s">
        <v>945</v>
      </c>
      <c r="D128" s="281"/>
      <c r="E128" s="281"/>
      <c r="F128" s="304" t="s">
        <v>997</v>
      </c>
      <c r="G128" s="281"/>
      <c r="H128" s="281" t="s">
        <v>1049</v>
      </c>
      <c r="I128" s="281" t="s">
        <v>999</v>
      </c>
      <c r="J128" s="281" t="s">
        <v>1048</v>
      </c>
      <c r="K128" s="329"/>
    </row>
    <row r="129" spans="2:11" s="1" customFormat="1" ht="15" customHeight="1">
      <c r="B129" s="326"/>
      <c r="C129" s="281" t="s">
        <v>1008</v>
      </c>
      <c r="D129" s="281"/>
      <c r="E129" s="281"/>
      <c r="F129" s="304" t="s">
        <v>1003</v>
      </c>
      <c r="G129" s="281"/>
      <c r="H129" s="281" t="s">
        <v>1009</v>
      </c>
      <c r="I129" s="281" t="s">
        <v>999</v>
      </c>
      <c r="J129" s="281">
        <v>15</v>
      </c>
      <c r="K129" s="329"/>
    </row>
    <row r="130" spans="2:11" s="1" customFormat="1" ht="15" customHeight="1">
      <c r="B130" s="326"/>
      <c r="C130" s="307" t="s">
        <v>1010</v>
      </c>
      <c r="D130" s="307"/>
      <c r="E130" s="307"/>
      <c r="F130" s="308" t="s">
        <v>1003</v>
      </c>
      <c r="G130" s="307"/>
      <c r="H130" s="307" t="s">
        <v>1011</v>
      </c>
      <c r="I130" s="307" t="s">
        <v>999</v>
      </c>
      <c r="J130" s="307">
        <v>15</v>
      </c>
      <c r="K130" s="329"/>
    </row>
    <row r="131" spans="2:11" s="1" customFormat="1" ht="15" customHeight="1">
      <c r="B131" s="326"/>
      <c r="C131" s="307" t="s">
        <v>1012</v>
      </c>
      <c r="D131" s="307"/>
      <c r="E131" s="307"/>
      <c r="F131" s="308" t="s">
        <v>1003</v>
      </c>
      <c r="G131" s="307"/>
      <c r="H131" s="307" t="s">
        <v>1013</v>
      </c>
      <c r="I131" s="307" t="s">
        <v>999</v>
      </c>
      <c r="J131" s="307">
        <v>20</v>
      </c>
      <c r="K131" s="329"/>
    </row>
    <row r="132" spans="2:11" s="1" customFormat="1" ht="15" customHeight="1">
      <c r="B132" s="326"/>
      <c r="C132" s="307" t="s">
        <v>1014</v>
      </c>
      <c r="D132" s="307"/>
      <c r="E132" s="307"/>
      <c r="F132" s="308" t="s">
        <v>1003</v>
      </c>
      <c r="G132" s="307"/>
      <c r="H132" s="307" t="s">
        <v>1015</v>
      </c>
      <c r="I132" s="307" t="s">
        <v>999</v>
      </c>
      <c r="J132" s="307">
        <v>20</v>
      </c>
      <c r="K132" s="329"/>
    </row>
    <row r="133" spans="2:11" s="1" customFormat="1" ht="15" customHeight="1">
      <c r="B133" s="326"/>
      <c r="C133" s="281" t="s">
        <v>1002</v>
      </c>
      <c r="D133" s="281"/>
      <c r="E133" s="281"/>
      <c r="F133" s="304" t="s">
        <v>1003</v>
      </c>
      <c r="G133" s="281"/>
      <c r="H133" s="281" t="s">
        <v>1037</v>
      </c>
      <c r="I133" s="281" t="s">
        <v>999</v>
      </c>
      <c r="J133" s="281">
        <v>50</v>
      </c>
      <c r="K133" s="329"/>
    </row>
    <row r="134" spans="2:11" s="1" customFormat="1" ht="15" customHeight="1">
      <c r="B134" s="326"/>
      <c r="C134" s="281" t="s">
        <v>1016</v>
      </c>
      <c r="D134" s="281"/>
      <c r="E134" s="281"/>
      <c r="F134" s="304" t="s">
        <v>1003</v>
      </c>
      <c r="G134" s="281"/>
      <c r="H134" s="281" t="s">
        <v>1037</v>
      </c>
      <c r="I134" s="281" t="s">
        <v>999</v>
      </c>
      <c r="J134" s="281">
        <v>50</v>
      </c>
      <c r="K134" s="329"/>
    </row>
    <row r="135" spans="2:11" s="1" customFormat="1" ht="15" customHeight="1">
      <c r="B135" s="326"/>
      <c r="C135" s="281" t="s">
        <v>1022</v>
      </c>
      <c r="D135" s="281"/>
      <c r="E135" s="281"/>
      <c r="F135" s="304" t="s">
        <v>1003</v>
      </c>
      <c r="G135" s="281"/>
      <c r="H135" s="281" t="s">
        <v>1037</v>
      </c>
      <c r="I135" s="281" t="s">
        <v>999</v>
      </c>
      <c r="J135" s="281">
        <v>50</v>
      </c>
      <c r="K135" s="329"/>
    </row>
    <row r="136" spans="2:11" s="1" customFormat="1" ht="15" customHeight="1">
      <c r="B136" s="326"/>
      <c r="C136" s="281" t="s">
        <v>1024</v>
      </c>
      <c r="D136" s="281"/>
      <c r="E136" s="281"/>
      <c r="F136" s="304" t="s">
        <v>1003</v>
      </c>
      <c r="G136" s="281"/>
      <c r="H136" s="281" t="s">
        <v>1037</v>
      </c>
      <c r="I136" s="281" t="s">
        <v>999</v>
      </c>
      <c r="J136" s="281">
        <v>50</v>
      </c>
      <c r="K136" s="329"/>
    </row>
    <row r="137" spans="2:11" s="1" customFormat="1" ht="15" customHeight="1">
      <c r="B137" s="326"/>
      <c r="C137" s="281" t="s">
        <v>1025</v>
      </c>
      <c r="D137" s="281"/>
      <c r="E137" s="281"/>
      <c r="F137" s="304" t="s">
        <v>1003</v>
      </c>
      <c r="G137" s="281"/>
      <c r="H137" s="281" t="s">
        <v>1050</v>
      </c>
      <c r="I137" s="281" t="s">
        <v>999</v>
      </c>
      <c r="J137" s="281">
        <v>255</v>
      </c>
      <c r="K137" s="329"/>
    </row>
    <row r="138" spans="2:11" s="1" customFormat="1" ht="15" customHeight="1">
      <c r="B138" s="326"/>
      <c r="C138" s="281" t="s">
        <v>1027</v>
      </c>
      <c r="D138" s="281"/>
      <c r="E138" s="281"/>
      <c r="F138" s="304" t="s">
        <v>997</v>
      </c>
      <c r="G138" s="281"/>
      <c r="H138" s="281" t="s">
        <v>1051</v>
      </c>
      <c r="I138" s="281" t="s">
        <v>1029</v>
      </c>
      <c r="J138" s="281"/>
      <c r="K138" s="329"/>
    </row>
    <row r="139" spans="2:11" s="1" customFormat="1" ht="15" customHeight="1">
      <c r="B139" s="326"/>
      <c r="C139" s="281" t="s">
        <v>1030</v>
      </c>
      <c r="D139" s="281"/>
      <c r="E139" s="281"/>
      <c r="F139" s="304" t="s">
        <v>997</v>
      </c>
      <c r="G139" s="281"/>
      <c r="H139" s="281" t="s">
        <v>1052</v>
      </c>
      <c r="I139" s="281" t="s">
        <v>1032</v>
      </c>
      <c r="J139" s="281"/>
      <c r="K139" s="329"/>
    </row>
    <row r="140" spans="2:11" s="1" customFormat="1" ht="15" customHeight="1">
      <c r="B140" s="326"/>
      <c r="C140" s="281" t="s">
        <v>1033</v>
      </c>
      <c r="D140" s="281"/>
      <c r="E140" s="281"/>
      <c r="F140" s="304" t="s">
        <v>997</v>
      </c>
      <c r="G140" s="281"/>
      <c r="H140" s="281" t="s">
        <v>1033</v>
      </c>
      <c r="I140" s="281" t="s">
        <v>1032</v>
      </c>
      <c r="J140" s="281"/>
      <c r="K140" s="329"/>
    </row>
    <row r="141" spans="2:11" s="1" customFormat="1" ht="15" customHeight="1">
      <c r="B141" s="326"/>
      <c r="C141" s="281" t="s">
        <v>38</v>
      </c>
      <c r="D141" s="281"/>
      <c r="E141" s="281"/>
      <c r="F141" s="304" t="s">
        <v>997</v>
      </c>
      <c r="G141" s="281"/>
      <c r="H141" s="281" t="s">
        <v>1053</v>
      </c>
      <c r="I141" s="281" t="s">
        <v>1032</v>
      </c>
      <c r="J141" s="281"/>
      <c r="K141" s="329"/>
    </row>
    <row r="142" spans="2:11" s="1" customFormat="1" ht="15" customHeight="1">
      <c r="B142" s="326"/>
      <c r="C142" s="281" t="s">
        <v>1054</v>
      </c>
      <c r="D142" s="281"/>
      <c r="E142" s="281"/>
      <c r="F142" s="304" t="s">
        <v>997</v>
      </c>
      <c r="G142" s="281"/>
      <c r="H142" s="281" t="s">
        <v>1055</v>
      </c>
      <c r="I142" s="281" t="s">
        <v>1032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1056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991</v>
      </c>
      <c r="D148" s="296"/>
      <c r="E148" s="296"/>
      <c r="F148" s="296" t="s">
        <v>992</v>
      </c>
      <c r="G148" s="297"/>
      <c r="H148" s="296" t="s">
        <v>54</v>
      </c>
      <c r="I148" s="296" t="s">
        <v>57</v>
      </c>
      <c r="J148" s="296" t="s">
        <v>993</v>
      </c>
      <c r="K148" s="295"/>
    </row>
    <row r="149" spans="2:11" s="1" customFormat="1" ht="17.25" customHeight="1">
      <c r="B149" s="293"/>
      <c r="C149" s="298" t="s">
        <v>994</v>
      </c>
      <c r="D149" s="298"/>
      <c r="E149" s="298"/>
      <c r="F149" s="299" t="s">
        <v>995</v>
      </c>
      <c r="G149" s="300"/>
      <c r="H149" s="298"/>
      <c r="I149" s="298"/>
      <c r="J149" s="298" t="s">
        <v>996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1000</v>
      </c>
      <c r="D151" s="281"/>
      <c r="E151" s="281"/>
      <c r="F151" s="334" t="s">
        <v>997</v>
      </c>
      <c r="G151" s="281"/>
      <c r="H151" s="333" t="s">
        <v>1037</v>
      </c>
      <c r="I151" s="333" t="s">
        <v>999</v>
      </c>
      <c r="J151" s="333">
        <v>120</v>
      </c>
      <c r="K151" s="329"/>
    </row>
    <row r="152" spans="2:11" s="1" customFormat="1" ht="15" customHeight="1">
      <c r="B152" s="306"/>
      <c r="C152" s="333" t="s">
        <v>1046</v>
      </c>
      <c r="D152" s="281"/>
      <c r="E152" s="281"/>
      <c r="F152" s="334" t="s">
        <v>997</v>
      </c>
      <c r="G152" s="281"/>
      <c r="H152" s="333" t="s">
        <v>1057</v>
      </c>
      <c r="I152" s="333" t="s">
        <v>999</v>
      </c>
      <c r="J152" s="333" t="s">
        <v>1048</v>
      </c>
      <c r="K152" s="329"/>
    </row>
    <row r="153" spans="2:11" s="1" customFormat="1" ht="15" customHeight="1">
      <c r="B153" s="306"/>
      <c r="C153" s="333" t="s">
        <v>945</v>
      </c>
      <c r="D153" s="281"/>
      <c r="E153" s="281"/>
      <c r="F153" s="334" t="s">
        <v>997</v>
      </c>
      <c r="G153" s="281"/>
      <c r="H153" s="333" t="s">
        <v>1058</v>
      </c>
      <c r="I153" s="333" t="s">
        <v>999</v>
      </c>
      <c r="J153" s="333" t="s">
        <v>1048</v>
      </c>
      <c r="K153" s="329"/>
    </row>
    <row r="154" spans="2:11" s="1" customFormat="1" ht="15" customHeight="1">
      <c r="B154" s="306"/>
      <c r="C154" s="333" t="s">
        <v>1002</v>
      </c>
      <c r="D154" s="281"/>
      <c r="E154" s="281"/>
      <c r="F154" s="334" t="s">
        <v>1003</v>
      </c>
      <c r="G154" s="281"/>
      <c r="H154" s="333" t="s">
        <v>1037</v>
      </c>
      <c r="I154" s="333" t="s">
        <v>999</v>
      </c>
      <c r="J154" s="333">
        <v>50</v>
      </c>
      <c r="K154" s="329"/>
    </row>
    <row r="155" spans="2:11" s="1" customFormat="1" ht="15" customHeight="1">
      <c r="B155" s="306"/>
      <c r="C155" s="333" t="s">
        <v>1005</v>
      </c>
      <c r="D155" s="281"/>
      <c r="E155" s="281"/>
      <c r="F155" s="334" t="s">
        <v>997</v>
      </c>
      <c r="G155" s="281"/>
      <c r="H155" s="333" t="s">
        <v>1037</v>
      </c>
      <c r="I155" s="333" t="s">
        <v>1007</v>
      </c>
      <c r="J155" s="333"/>
      <c r="K155" s="329"/>
    </row>
    <row r="156" spans="2:11" s="1" customFormat="1" ht="15" customHeight="1">
      <c r="B156" s="306"/>
      <c r="C156" s="333" t="s">
        <v>1016</v>
      </c>
      <c r="D156" s="281"/>
      <c r="E156" s="281"/>
      <c r="F156" s="334" t="s">
        <v>1003</v>
      </c>
      <c r="G156" s="281"/>
      <c r="H156" s="333" t="s">
        <v>1037</v>
      </c>
      <c r="I156" s="333" t="s">
        <v>999</v>
      </c>
      <c r="J156" s="333">
        <v>50</v>
      </c>
      <c r="K156" s="329"/>
    </row>
    <row r="157" spans="2:11" s="1" customFormat="1" ht="15" customHeight="1">
      <c r="B157" s="306"/>
      <c r="C157" s="333" t="s">
        <v>1024</v>
      </c>
      <c r="D157" s="281"/>
      <c r="E157" s="281"/>
      <c r="F157" s="334" t="s">
        <v>1003</v>
      </c>
      <c r="G157" s="281"/>
      <c r="H157" s="333" t="s">
        <v>1037</v>
      </c>
      <c r="I157" s="333" t="s">
        <v>999</v>
      </c>
      <c r="J157" s="333">
        <v>50</v>
      </c>
      <c r="K157" s="329"/>
    </row>
    <row r="158" spans="2:11" s="1" customFormat="1" ht="15" customHeight="1">
      <c r="B158" s="306"/>
      <c r="C158" s="333" t="s">
        <v>1022</v>
      </c>
      <c r="D158" s="281"/>
      <c r="E158" s="281"/>
      <c r="F158" s="334" t="s">
        <v>1003</v>
      </c>
      <c r="G158" s="281"/>
      <c r="H158" s="333" t="s">
        <v>1037</v>
      </c>
      <c r="I158" s="333" t="s">
        <v>999</v>
      </c>
      <c r="J158" s="333">
        <v>50</v>
      </c>
      <c r="K158" s="329"/>
    </row>
    <row r="159" spans="2:11" s="1" customFormat="1" ht="15" customHeight="1">
      <c r="B159" s="306"/>
      <c r="C159" s="333" t="s">
        <v>99</v>
      </c>
      <c r="D159" s="281"/>
      <c r="E159" s="281"/>
      <c r="F159" s="334" t="s">
        <v>997</v>
      </c>
      <c r="G159" s="281"/>
      <c r="H159" s="333" t="s">
        <v>1059</v>
      </c>
      <c r="I159" s="333" t="s">
        <v>999</v>
      </c>
      <c r="J159" s="333" t="s">
        <v>1060</v>
      </c>
      <c r="K159" s="329"/>
    </row>
    <row r="160" spans="2:11" s="1" customFormat="1" ht="15" customHeight="1">
      <c r="B160" s="306"/>
      <c r="C160" s="333" t="s">
        <v>1061</v>
      </c>
      <c r="D160" s="281"/>
      <c r="E160" s="281"/>
      <c r="F160" s="334" t="s">
        <v>997</v>
      </c>
      <c r="G160" s="281"/>
      <c r="H160" s="333" t="s">
        <v>1062</v>
      </c>
      <c r="I160" s="333" t="s">
        <v>1032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1063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991</v>
      </c>
      <c r="D166" s="296"/>
      <c r="E166" s="296"/>
      <c r="F166" s="296" t="s">
        <v>992</v>
      </c>
      <c r="G166" s="338"/>
      <c r="H166" s="339" t="s">
        <v>54</v>
      </c>
      <c r="I166" s="339" t="s">
        <v>57</v>
      </c>
      <c r="J166" s="296" t="s">
        <v>993</v>
      </c>
      <c r="K166" s="273"/>
    </row>
    <row r="167" spans="2:11" s="1" customFormat="1" ht="17.25" customHeight="1">
      <c r="B167" s="274"/>
      <c r="C167" s="298" t="s">
        <v>994</v>
      </c>
      <c r="D167" s="298"/>
      <c r="E167" s="298"/>
      <c r="F167" s="299" t="s">
        <v>995</v>
      </c>
      <c r="G167" s="340"/>
      <c r="H167" s="341"/>
      <c r="I167" s="341"/>
      <c r="J167" s="298" t="s">
        <v>996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1000</v>
      </c>
      <c r="D169" s="281"/>
      <c r="E169" s="281"/>
      <c r="F169" s="304" t="s">
        <v>997</v>
      </c>
      <c r="G169" s="281"/>
      <c r="H169" s="281" t="s">
        <v>1037</v>
      </c>
      <c r="I169" s="281" t="s">
        <v>999</v>
      </c>
      <c r="J169" s="281">
        <v>120</v>
      </c>
      <c r="K169" s="329"/>
    </row>
    <row r="170" spans="2:11" s="1" customFormat="1" ht="15" customHeight="1">
      <c r="B170" s="306"/>
      <c r="C170" s="281" t="s">
        <v>1046</v>
      </c>
      <c r="D170" s="281"/>
      <c r="E170" s="281"/>
      <c r="F170" s="304" t="s">
        <v>997</v>
      </c>
      <c r="G170" s="281"/>
      <c r="H170" s="281" t="s">
        <v>1047</v>
      </c>
      <c r="I170" s="281" t="s">
        <v>999</v>
      </c>
      <c r="J170" s="281" t="s">
        <v>1048</v>
      </c>
      <c r="K170" s="329"/>
    </row>
    <row r="171" spans="2:11" s="1" customFormat="1" ht="15" customHeight="1">
      <c r="B171" s="306"/>
      <c r="C171" s="281" t="s">
        <v>945</v>
      </c>
      <c r="D171" s="281"/>
      <c r="E171" s="281"/>
      <c r="F171" s="304" t="s">
        <v>997</v>
      </c>
      <c r="G171" s="281"/>
      <c r="H171" s="281" t="s">
        <v>1064</v>
      </c>
      <c r="I171" s="281" t="s">
        <v>999</v>
      </c>
      <c r="J171" s="281" t="s">
        <v>1048</v>
      </c>
      <c r="K171" s="329"/>
    </row>
    <row r="172" spans="2:11" s="1" customFormat="1" ht="15" customHeight="1">
      <c r="B172" s="306"/>
      <c r="C172" s="281" t="s">
        <v>1002</v>
      </c>
      <c r="D172" s="281"/>
      <c r="E172" s="281"/>
      <c r="F172" s="304" t="s">
        <v>1003</v>
      </c>
      <c r="G172" s="281"/>
      <c r="H172" s="281" t="s">
        <v>1064</v>
      </c>
      <c r="I172" s="281" t="s">
        <v>999</v>
      </c>
      <c r="J172" s="281">
        <v>50</v>
      </c>
      <c r="K172" s="329"/>
    </row>
    <row r="173" spans="2:11" s="1" customFormat="1" ht="15" customHeight="1">
      <c r="B173" s="306"/>
      <c r="C173" s="281" t="s">
        <v>1005</v>
      </c>
      <c r="D173" s="281"/>
      <c r="E173" s="281"/>
      <c r="F173" s="304" t="s">
        <v>997</v>
      </c>
      <c r="G173" s="281"/>
      <c r="H173" s="281" t="s">
        <v>1064</v>
      </c>
      <c r="I173" s="281" t="s">
        <v>1007</v>
      </c>
      <c r="J173" s="281"/>
      <c r="K173" s="329"/>
    </row>
    <row r="174" spans="2:11" s="1" customFormat="1" ht="15" customHeight="1">
      <c r="B174" s="306"/>
      <c r="C174" s="281" t="s">
        <v>1016</v>
      </c>
      <c r="D174" s="281"/>
      <c r="E174" s="281"/>
      <c r="F174" s="304" t="s">
        <v>1003</v>
      </c>
      <c r="G174" s="281"/>
      <c r="H174" s="281" t="s">
        <v>1064</v>
      </c>
      <c r="I174" s="281" t="s">
        <v>999</v>
      </c>
      <c r="J174" s="281">
        <v>50</v>
      </c>
      <c r="K174" s="329"/>
    </row>
    <row r="175" spans="2:11" s="1" customFormat="1" ht="15" customHeight="1">
      <c r="B175" s="306"/>
      <c r="C175" s="281" t="s">
        <v>1024</v>
      </c>
      <c r="D175" s="281"/>
      <c r="E175" s="281"/>
      <c r="F175" s="304" t="s">
        <v>1003</v>
      </c>
      <c r="G175" s="281"/>
      <c r="H175" s="281" t="s">
        <v>1064</v>
      </c>
      <c r="I175" s="281" t="s">
        <v>999</v>
      </c>
      <c r="J175" s="281">
        <v>50</v>
      </c>
      <c r="K175" s="329"/>
    </row>
    <row r="176" spans="2:11" s="1" customFormat="1" ht="15" customHeight="1">
      <c r="B176" s="306"/>
      <c r="C176" s="281" t="s">
        <v>1022</v>
      </c>
      <c r="D176" s="281"/>
      <c r="E176" s="281"/>
      <c r="F176" s="304" t="s">
        <v>1003</v>
      </c>
      <c r="G176" s="281"/>
      <c r="H176" s="281" t="s">
        <v>1064</v>
      </c>
      <c r="I176" s="281" t="s">
        <v>999</v>
      </c>
      <c r="J176" s="281">
        <v>50</v>
      </c>
      <c r="K176" s="329"/>
    </row>
    <row r="177" spans="2:11" s="1" customFormat="1" ht="15" customHeight="1">
      <c r="B177" s="306"/>
      <c r="C177" s="281" t="s">
        <v>118</v>
      </c>
      <c r="D177" s="281"/>
      <c r="E177" s="281"/>
      <c r="F177" s="304" t="s">
        <v>997</v>
      </c>
      <c r="G177" s="281"/>
      <c r="H177" s="281" t="s">
        <v>1065</v>
      </c>
      <c r="I177" s="281" t="s">
        <v>1066</v>
      </c>
      <c r="J177" s="281"/>
      <c r="K177" s="329"/>
    </row>
    <row r="178" spans="2:11" s="1" customFormat="1" ht="15" customHeight="1">
      <c r="B178" s="306"/>
      <c r="C178" s="281" t="s">
        <v>57</v>
      </c>
      <c r="D178" s="281"/>
      <c r="E178" s="281"/>
      <c r="F178" s="304" t="s">
        <v>997</v>
      </c>
      <c r="G178" s="281"/>
      <c r="H178" s="281" t="s">
        <v>1067</v>
      </c>
      <c r="I178" s="281" t="s">
        <v>1068</v>
      </c>
      <c r="J178" s="281">
        <v>1</v>
      </c>
      <c r="K178" s="329"/>
    </row>
    <row r="179" spans="2:11" s="1" customFormat="1" ht="15" customHeight="1">
      <c r="B179" s="306"/>
      <c r="C179" s="281" t="s">
        <v>53</v>
      </c>
      <c r="D179" s="281"/>
      <c r="E179" s="281"/>
      <c r="F179" s="304" t="s">
        <v>997</v>
      </c>
      <c r="G179" s="281"/>
      <c r="H179" s="281" t="s">
        <v>1069</v>
      </c>
      <c r="I179" s="281" t="s">
        <v>999</v>
      </c>
      <c r="J179" s="281">
        <v>20</v>
      </c>
      <c r="K179" s="329"/>
    </row>
    <row r="180" spans="2:11" s="1" customFormat="1" ht="15" customHeight="1">
      <c r="B180" s="306"/>
      <c r="C180" s="281" t="s">
        <v>54</v>
      </c>
      <c r="D180" s="281"/>
      <c r="E180" s="281"/>
      <c r="F180" s="304" t="s">
        <v>997</v>
      </c>
      <c r="G180" s="281"/>
      <c r="H180" s="281" t="s">
        <v>1070</v>
      </c>
      <c r="I180" s="281" t="s">
        <v>999</v>
      </c>
      <c r="J180" s="281">
        <v>255</v>
      </c>
      <c r="K180" s="329"/>
    </row>
    <row r="181" spans="2:11" s="1" customFormat="1" ht="15" customHeight="1">
      <c r="B181" s="306"/>
      <c r="C181" s="281" t="s">
        <v>119</v>
      </c>
      <c r="D181" s="281"/>
      <c r="E181" s="281"/>
      <c r="F181" s="304" t="s">
        <v>997</v>
      </c>
      <c r="G181" s="281"/>
      <c r="H181" s="281" t="s">
        <v>961</v>
      </c>
      <c r="I181" s="281" t="s">
        <v>999</v>
      </c>
      <c r="J181" s="281">
        <v>10</v>
      </c>
      <c r="K181" s="329"/>
    </row>
    <row r="182" spans="2:11" s="1" customFormat="1" ht="15" customHeight="1">
      <c r="B182" s="306"/>
      <c r="C182" s="281" t="s">
        <v>120</v>
      </c>
      <c r="D182" s="281"/>
      <c r="E182" s="281"/>
      <c r="F182" s="304" t="s">
        <v>997</v>
      </c>
      <c r="G182" s="281"/>
      <c r="H182" s="281" t="s">
        <v>1071</v>
      </c>
      <c r="I182" s="281" t="s">
        <v>1032</v>
      </c>
      <c r="J182" s="281"/>
      <c r="K182" s="329"/>
    </row>
    <row r="183" spans="2:11" s="1" customFormat="1" ht="15" customHeight="1">
      <c r="B183" s="306"/>
      <c r="C183" s="281" t="s">
        <v>1072</v>
      </c>
      <c r="D183" s="281"/>
      <c r="E183" s="281"/>
      <c r="F183" s="304" t="s">
        <v>997</v>
      </c>
      <c r="G183" s="281"/>
      <c r="H183" s="281" t="s">
        <v>1073</v>
      </c>
      <c r="I183" s="281" t="s">
        <v>1032</v>
      </c>
      <c r="J183" s="281"/>
      <c r="K183" s="329"/>
    </row>
    <row r="184" spans="2:11" s="1" customFormat="1" ht="15" customHeight="1">
      <c r="B184" s="306"/>
      <c r="C184" s="281" t="s">
        <v>1061</v>
      </c>
      <c r="D184" s="281"/>
      <c r="E184" s="281"/>
      <c r="F184" s="304" t="s">
        <v>997</v>
      </c>
      <c r="G184" s="281"/>
      <c r="H184" s="281" t="s">
        <v>1074</v>
      </c>
      <c r="I184" s="281" t="s">
        <v>1032</v>
      </c>
      <c r="J184" s="281"/>
      <c r="K184" s="329"/>
    </row>
    <row r="185" spans="2:11" s="1" customFormat="1" ht="15" customHeight="1">
      <c r="B185" s="306"/>
      <c r="C185" s="281" t="s">
        <v>122</v>
      </c>
      <c r="D185" s="281"/>
      <c r="E185" s="281"/>
      <c r="F185" s="304" t="s">
        <v>1003</v>
      </c>
      <c r="G185" s="281"/>
      <c r="H185" s="281" t="s">
        <v>1075</v>
      </c>
      <c r="I185" s="281" t="s">
        <v>999</v>
      </c>
      <c r="J185" s="281">
        <v>50</v>
      </c>
      <c r="K185" s="329"/>
    </row>
    <row r="186" spans="2:11" s="1" customFormat="1" ht="15" customHeight="1">
      <c r="B186" s="306"/>
      <c r="C186" s="281" t="s">
        <v>1076</v>
      </c>
      <c r="D186" s="281"/>
      <c r="E186" s="281"/>
      <c r="F186" s="304" t="s">
        <v>1003</v>
      </c>
      <c r="G186" s="281"/>
      <c r="H186" s="281" t="s">
        <v>1077</v>
      </c>
      <c r="I186" s="281" t="s">
        <v>1078</v>
      </c>
      <c r="J186" s="281"/>
      <c r="K186" s="329"/>
    </row>
    <row r="187" spans="2:11" s="1" customFormat="1" ht="15" customHeight="1">
      <c r="B187" s="306"/>
      <c r="C187" s="281" t="s">
        <v>1079</v>
      </c>
      <c r="D187" s="281"/>
      <c r="E187" s="281"/>
      <c r="F187" s="304" t="s">
        <v>1003</v>
      </c>
      <c r="G187" s="281"/>
      <c r="H187" s="281" t="s">
        <v>1080</v>
      </c>
      <c r="I187" s="281" t="s">
        <v>1078</v>
      </c>
      <c r="J187" s="281"/>
      <c r="K187" s="329"/>
    </row>
    <row r="188" spans="2:11" s="1" customFormat="1" ht="15" customHeight="1">
      <c r="B188" s="306"/>
      <c r="C188" s="281" t="s">
        <v>1081</v>
      </c>
      <c r="D188" s="281"/>
      <c r="E188" s="281"/>
      <c r="F188" s="304" t="s">
        <v>1003</v>
      </c>
      <c r="G188" s="281"/>
      <c r="H188" s="281" t="s">
        <v>1082</v>
      </c>
      <c r="I188" s="281" t="s">
        <v>1078</v>
      </c>
      <c r="J188" s="281"/>
      <c r="K188" s="329"/>
    </row>
    <row r="189" spans="2:11" s="1" customFormat="1" ht="15" customHeight="1">
      <c r="B189" s="306"/>
      <c r="C189" s="342" t="s">
        <v>1083</v>
      </c>
      <c r="D189" s="281"/>
      <c r="E189" s="281"/>
      <c r="F189" s="304" t="s">
        <v>1003</v>
      </c>
      <c r="G189" s="281"/>
      <c r="H189" s="281" t="s">
        <v>1084</v>
      </c>
      <c r="I189" s="281" t="s">
        <v>1085</v>
      </c>
      <c r="J189" s="343" t="s">
        <v>1086</v>
      </c>
      <c r="K189" s="329"/>
    </row>
    <row r="190" spans="2:11" s="1" customFormat="1" ht="15" customHeight="1">
      <c r="B190" s="306"/>
      <c r="C190" s="342" t="s">
        <v>42</v>
      </c>
      <c r="D190" s="281"/>
      <c r="E190" s="281"/>
      <c r="F190" s="304" t="s">
        <v>997</v>
      </c>
      <c r="G190" s="281"/>
      <c r="H190" s="278" t="s">
        <v>1087</v>
      </c>
      <c r="I190" s="281" t="s">
        <v>1088</v>
      </c>
      <c r="J190" s="281"/>
      <c r="K190" s="329"/>
    </row>
    <row r="191" spans="2:11" s="1" customFormat="1" ht="15" customHeight="1">
      <c r="B191" s="306"/>
      <c r="C191" s="342" t="s">
        <v>1089</v>
      </c>
      <c r="D191" s="281"/>
      <c r="E191" s="281"/>
      <c r="F191" s="304" t="s">
        <v>997</v>
      </c>
      <c r="G191" s="281"/>
      <c r="H191" s="281" t="s">
        <v>1090</v>
      </c>
      <c r="I191" s="281" t="s">
        <v>1032</v>
      </c>
      <c r="J191" s="281"/>
      <c r="K191" s="329"/>
    </row>
    <row r="192" spans="2:11" s="1" customFormat="1" ht="15" customHeight="1">
      <c r="B192" s="306"/>
      <c r="C192" s="342" t="s">
        <v>1091</v>
      </c>
      <c r="D192" s="281"/>
      <c r="E192" s="281"/>
      <c r="F192" s="304" t="s">
        <v>997</v>
      </c>
      <c r="G192" s="281"/>
      <c r="H192" s="281" t="s">
        <v>1092</v>
      </c>
      <c r="I192" s="281" t="s">
        <v>1032</v>
      </c>
      <c r="J192" s="281"/>
      <c r="K192" s="329"/>
    </row>
    <row r="193" spans="2:11" s="1" customFormat="1" ht="15" customHeight="1">
      <c r="B193" s="306"/>
      <c r="C193" s="342" t="s">
        <v>1093</v>
      </c>
      <c r="D193" s="281"/>
      <c r="E193" s="281"/>
      <c r="F193" s="304" t="s">
        <v>1003</v>
      </c>
      <c r="G193" s="281"/>
      <c r="H193" s="281" t="s">
        <v>1094</v>
      </c>
      <c r="I193" s="281" t="s">
        <v>1032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2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1095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1096</v>
      </c>
      <c r="D200" s="345"/>
      <c r="E200" s="345"/>
      <c r="F200" s="345" t="s">
        <v>1097</v>
      </c>
      <c r="G200" s="346"/>
      <c r="H200" s="345" t="s">
        <v>1098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1088</v>
      </c>
      <c r="D202" s="281"/>
      <c r="E202" s="281"/>
      <c r="F202" s="304" t="s">
        <v>43</v>
      </c>
      <c r="G202" s="281"/>
      <c r="H202" s="281" t="s">
        <v>1099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44</v>
      </c>
      <c r="G203" s="281"/>
      <c r="H203" s="281" t="s">
        <v>1100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47</v>
      </c>
      <c r="G204" s="281"/>
      <c r="H204" s="281" t="s">
        <v>1101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45</v>
      </c>
      <c r="G205" s="281"/>
      <c r="H205" s="281" t="s">
        <v>1102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46</v>
      </c>
      <c r="G206" s="281"/>
      <c r="H206" s="281" t="s">
        <v>1103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1044</v>
      </c>
      <c r="D208" s="281"/>
      <c r="E208" s="281"/>
      <c r="F208" s="304" t="s">
        <v>79</v>
      </c>
      <c r="G208" s="281"/>
      <c r="H208" s="281" t="s">
        <v>1104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939</v>
      </c>
      <c r="G209" s="281"/>
      <c r="H209" s="281" t="s">
        <v>940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937</v>
      </c>
      <c r="G210" s="281"/>
      <c r="H210" s="281" t="s">
        <v>1105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941</v>
      </c>
      <c r="G211" s="342"/>
      <c r="H211" s="333" t="s">
        <v>942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943</v>
      </c>
      <c r="G212" s="342"/>
      <c r="H212" s="333" t="s">
        <v>1106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1068</v>
      </c>
      <c r="D214" s="281"/>
      <c r="E214" s="281"/>
      <c r="F214" s="304">
        <v>1</v>
      </c>
      <c r="G214" s="342"/>
      <c r="H214" s="333" t="s">
        <v>1107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1108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1109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1110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2023-04-07T13:57:47Z</dcterms:created>
  <dcterms:modified xsi:type="dcterms:W3CDTF">2023-04-07T13:58:03Z</dcterms:modified>
  <cp:category/>
  <cp:version/>
  <cp:contentType/>
  <cp:contentStatus/>
</cp:coreProperties>
</file>