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01" sheetId="2" r:id="rId2"/>
    <sheet name="SO 101" sheetId="3" r:id="rId3"/>
  </sheets>
  <definedNames/>
  <calcPr fullCalcOnLoad="1"/>
</workbook>
</file>

<file path=xl/sharedStrings.xml><?xml version="1.0" encoding="utf-8"?>
<sst xmlns="http://schemas.openxmlformats.org/spreadsheetml/2006/main" count="582" uniqueCount="295">
  <si>
    <t>Soupis objektů s DPH</t>
  </si>
  <si>
    <t>Stavba:23-136-2-000 - KARLOVY VARY, OLŠOVÁ VRATA - REKONSTRUKCE MK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</si>
  <si>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</si>
  <si>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</si>
  <si>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</si>
  <si>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</si>
  <si>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</si>
  <si>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</si>
  <si>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</si>
  <si>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</si>
  <si>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</si>
  <si>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</si>
  <si>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</si>
  <si>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</si>
  <si>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Příloha k formuláři pro ocenění nabídky</t>
  </si>
  <si>
    <t>Stavba</t>
  </si>
  <si>
    <t>číslo a název SO</t>
  </si>
  <si>
    <t>číslo a název rozpočtu:</t>
  </si>
  <si>
    <t>23-136-2-000</t>
  </si>
  <si>
    <t>KARLOVY VARY, OLŠOVÁ VRATA - REKONSTRUKCE MK</t>
  </si>
  <si>
    <t>SO 001</t>
  </si>
  <si>
    <t>Vedlejší a ostatní náklady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</si>
  <si>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</si>
  <si>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</si>
  <si>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</si>
  <si>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</si>
  <si>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</si>
  <si>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</si>
  <si>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</si>
  <si>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</si>
  <si>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</si>
  <si>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</si>
  <si>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</si>
  <si>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</si>
  <si>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</si>
  <si>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</si>
  <si>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</si>
  <si>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</si>
  <si>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</si>
  <si>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</si>
  <si>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</si>
  <si>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</si>
  <si>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</si>
  <si>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</si>
  <si>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>2022_OTSKP</t>
  </si>
  <si>
    <t>02720</t>
  </si>
  <si>
    <t/>
  </si>
  <si>
    <t>POMOC PRÁCE ZŘÍZ NEBO ZAJIŠŤ REGULACI A OCHRANU DOPRAVY
DIO</t>
  </si>
  <si>
    <t xml:space="preserve">KPL       </t>
  </si>
  <si>
    <t>zahrnuje veškeré náklady spojené s objednatelem požadovanými zařízeními</t>
  </si>
  <si>
    <t>02911</t>
  </si>
  <si>
    <t>a</t>
  </si>
  <si>
    <t>OSTATNÍ POŽADAVKY - GEODETICKÉ ZAMĚŘENÍ
Vytyčení stavby a stávajících inženýrských sítí</t>
  </si>
  <si>
    <t>zahrnuje veškeré náklady spojené s objednatelem požadovanými pracemi</t>
  </si>
  <si>
    <t>02944</t>
  </si>
  <si>
    <t>OSTAT POŽADAVKY - DOKUMENTACE SKUTEČ PROVEDENÍ V DIGIT FORMĚ
dokumentace skutečného provedení ve 4 vyhotoveních - tištěné + CD</t>
  </si>
  <si>
    <t>02990</t>
  </si>
  <si>
    <t>OSTATNÍ POŽADAVKY - INFORMAČNÍ TABULE</t>
  </si>
  <si>
    <t>položka zahrnuje:
- dodání a osazení informačních tabulí v předepsaném provedení a množství s obsahem předepsaným zadavatelem
- veškeré nosné a upevňovací konstrukce
- základové konstrukce včetně nutných zemních prací
- demontáž a odvoz po skončení platnosti
- případně nutné opravy poškozených čátí během platnosti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</si>
  <si>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</si>
  <si>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</si>
  <si>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</si>
  <si>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</si>
  <si>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</si>
  <si>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</si>
  <si>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</si>
  <si>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</si>
  <si>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</si>
  <si>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</si>
  <si>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SO 101</t>
  </si>
  <si>
    <t>Oprava Hornické ulice - 1. část</t>
  </si>
  <si>
    <t>014101</t>
  </si>
  <si>
    <t>zem</t>
  </si>
  <si>
    <t>POPLATKY ZA SKLÁDKU</t>
  </si>
  <si>
    <t xml:space="preserve">M3        </t>
  </si>
  <si>
    <t xml:space="preserve">m3 z pol. 17120:   110,4=110,400 [A]   </t>
  </si>
  <si>
    <t>zahrnuje veškeré poplatky provozovateli skládky související s uložením odpadu na skládce.</t>
  </si>
  <si>
    <t>014102</t>
  </si>
  <si>
    <t>asf</t>
  </si>
  <si>
    <t>POPLATKY ZA SKLÁDKU
STMELENÉ VRSTVY - přepočtový koeficient 2,4 t/m3</t>
  </si>
  <si>
    <t xml:space="preserve">T         </t>
  </si>
  <si>
    <t>m3 z pol. 11313:   12,7*2,4=30,480 [A]
m3 z pol. 11333:   21,48*2,4=51,552 [B]
Celkem: A+B=82,032 [C]</t>
  </si>
  <si>
    <t>bet</t>
  </si>
  <si>
    <t>POPLATKY ZA SKLÁDKU
PROSTÝ BETON - přepočtový koeficient 2,3 t/m3</t>
  </si>
  <si>
    <t xml:space="preserve">m3 z pol. 11315:   7,71m3*2,3=17,733 [A]
příkop. tvárnice z pol. 11328:   9,3m2*0,1*2,3=2,139 [B]
záhon. obruby z pol. 11351:   227*0,040t/m=9,080 [C]
stáv. patky přístřešku MHD, dle pol.96615:   0,8*2,3=1,840 [D]
Celkem: A+B+C+D=30,792 [E]
</t>
  </si>
  <si>
    <t>kam</t>
  </si>
  <si>
    <t>POPLATKY ZA SKLÁDKU
NESTMELENÉ VRSTVY - přepočtový koeficient 2,0 t/m3</t>
  </si>
  <si>
    <t>m3 z pol. 11332:   118,652*2,0=237,304 [A]</t>
  </si>
  <si>
    <t>014211</t>
  </si>
  <si>
    <t>POPLATKY ZA ZEMNÍK - ORNICE
včetně dovozu</t>
  </si>
  <si>
    <t>potřeba ornice pro ohumusování zeleného pásu a ostrůvku + plocha před obj. č. p. 78:
464,5m2*0,2+47,9m2*0,3=107,270 [A]</t>
  </si>
  <si>
    <t>zahrnuje veškeré poplatky majiteli zemníku související s nákupem zeminy (nikoliv s otvírkou
zemníku)</t>
  </si>
  <si>
    <t>Zemní práce</t>
  </si>
  <si>
    <t>11313</t>
  </si>
  <si>
    <t>ODSTRANĚNÍ KRYTU ZPEVNĚNÝCH PLOCH S ASFALTOVÝM POJIVEM
včetně odvozu a uložení na skládku</t>
  </si>
  <si>
    <t>stáv. asfalt. chodník:   12,7=12,700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</si>
  <si>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
jednotkové ceny bourání – tento fakt musí být uveden v doplňujícím textu k položce).</t>
  </si>
  <si>
    <t>11315</t>
  </si>
  <si>
    <t>ODSTRANĚNÍ KRYTU ZPEVNĚNÝCH PLOCH Z BETONU
včetně odvozu a uložení na skládku</t>
  </si>
  <si>
    <t>stáv. beton. chodník:   21,3*0,1=2,130 [A]
beton. plocha před č.p. 44:   37,2*0,15=5,580 [B]
Celkem: A+B=7,710 [C]</t>
  </si>
  <si>
    <t>11316</t>
  </si>
  <si>
    <t>ODSTRANĚNÍ KRYTU ZPEVNĚNÝCH PLOCH ZE SILNIČNÍCH DÍLCŮ
včetně odvozu na skládku města</t>
  </si>
  <si>
    <t>odstranění panelů:   12,0*0,2=2,400 [A]</t>
  </si>
  <si>
    <t>11317</t>
  </si>
  <si>
    <t>ODSTRAN KRYTU ZPEVNĚNÝCH PLOCH Z DLAŽEB KOSTEK
včetně odvozu na skládku města</t>
  </si>
  <si>
    <t>stáv. žlab z kostek:   3,6*0,1=0,360 [A]</t>
  </si>
  <si>
    <t>11318</t>
  </si>
  <si>
    <t>ODSTRANĚNÍ KRYTU ZPEVNĚNÝCH PLOCH Z DLAŽDIC
včetně odvozu na skládku města</t>
  </si>
  <si>
    <t xml:space="preserve">odstranění dlažby po kontejnérech:   14,3*0,1=1,430 [A]
odstranění dlažby před č. p. 35:    13,3*0,08=1,064 [B]
Celkem: A+B=2,494 [C]   </t>
  </si>
  <si>
    <t>11328</t>
  </si>
  <si>
    <t>ODSTRANĚNÍ PŘÍKOPŮ, ŽLABŮ A RIGOLŮ Z PŘÍKOPOVÝCH TVÁRNIC
včetně odvozu na skládku města</t>
  </si>
  <si>
    <t xml:space="preserve">M2        </t>
  </si>
  <si>
    <t>stáv. příkop. žlab:   15,5*0,6=9,300 [A]</t>
  </si>
  <si>
    <t>Položka zahrnuje odstranění tvárnic včetně podkladu, veškerou manipulaci s vybouranou sutí a s vybouranými hmotami,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</si>
  <si>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11332</t>
  </si>
  <si>
    <t>ODSTRANĚNÍ PODKLADŮ ZPEVNĚNÝCH PLOCH Z KAMENIVA NESTMELENÉHO
včetně odvozu a uložení na skládku</t>
  </si>
  <si>
    <t>podklad stáv. voz:   46,2*0,27+76,0*0,07+47,9*0,12=23,542 [A]
podklad stáv. beton. chodníku:   3,2=3,200 [B]
podklad stáv. asfalt. chodníku:   66,8=66,800 [C]
štěrková plocha:   167,4*0,15=25,110 [D]
Celkem: A+B+C+D=118,652 [E]</t>
  </si>
  <si>
    <t>11333</t>
  </si>
  <si>
    <t>ODSTRANĚNÍ PODKLADU ZPEVNĚNÝCH PLOCH S ASFALT POJIVEM
stmelené vrstvy
včetně odvozu a uložení na skládku</t>
  </si>
  <si>
    <t>stmelené vrstvy (ACP):   214,8*0,1=21,480 [A]</t>
  </si>
  <si>
    <t>11351</t>
  </si>
  <si>
    <t>ODSTRANĚNÍ ZÁHONOVÝCH OBRUBNÍKŮ
včetně odvozu a uložení na skládku</t>
  </si>
  <si>
    <t xml:space="preserve">M         </t>
  </si>
  <si>
    <t>stáv záhon. obrubníky:   227=227,000 [A]</t>
  </si>
  <si>
    <t>11372</t>
  </si>
  <si>
    <t>FRÉZOVÁNÍ ZPEVNĚNÝCH PLOCH ASFALTOVÝCH
odvoz na skládku určenou investorem (deponie v ul. Dolní Kamenná)</t>
  </si>
  <si>
    <t>stáv. vozovka:   3011*0,08=240,880 [A]
dofrézování uvolněných asf. vrstev v tl. 30 mm na 10% plochy:  301,1*0,03=9,033 [B]
Celkem: A+B=249,913 [C]</t>
  </si>
  <si>
    <t>12373</t>
  </si>
  <si>
    <t>ODKOP PRO SPOD STAVBU SILNIC A ŽELEZNIC TŘ. I
s ponecháním na místě pro násyp a dosyp krajnic</t>
  </si>
  <si>
    <t>N + Nd:   58,6+11,0=69,600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</si>
  <si>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
pol. 1151,2)
- potřebné snížení hladiny podzemní vody
- těžení a rozpojování jednotlivých balvanů
- vytahování a nošení výkopku
- svahování a přesvah. svahů do konečného tvaru, výměna hornin v podloží a v pláni
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</si>
  <si>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skl</t>
  </si>
  <si>
    <t>ODKOP PRO SPOD STAVBU SILNIC A ŽELEZNIC TŘ. I
včetně odvozu na skládku</t>
  </si>
  <si>
    <t xml:space="preserve">výkop podmínečně vhodný
výkop v místě chodníku:   71,3=71,300 [A]
výkop v místě parkovací plochy:   12,2=12,200 [B]
výkop u rozšíření voz. vč. AZ:   89,7=89,700 [C]
výkop v místě vjezdů (km 0,295 a 0,312 vpravo):   6,8=6,800 [D]  
Celkem výkop: A+B+C+D=180,000 [E]
odečte se potřeba  N a Nd z pol. 12373:   69,6=69,600 [F]
přebytek výkopu:  E-F=110,400 [G]    </t>
  </si>
  <si>
    <t>17110</t>
  </si>
  <si>
    <t>ULOŽENÍ SYPANINY DO NÁSYPŮ SE ZHUTNĚNÍM</t>
  </si>
  <si>
    <t>násyp v místě chodníku:   58,6=58,600 [A]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</si>
  <si>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nájezdy, lešení, podpěrné konstrukce, přemostění, zpevněné plochy, zakrytí a pod.)</t>
  </si>
  <si>
    <t>17120</t>
  </si>
  <si>
    <t>ULOŽENÍ SYPANINY DO NÁSYPŮ A NA SKLÁDKY BEZ ZHUTNĚNÍ</t>
  </si>
  <si>
    <t xml:space="preserve">uložení přebytku výkopu:   110,4=110,400 [A] </t>
  </si>
  <si>
    <t>položka zahrnuje:
- kompletní provedení zemní konstrukce do předepsaného tvaru
- ošetření úložiště po celou dobu práce v něm vč. klimatických opatření
- ztížení v okolí vedení, konstrukcí a objektů a jejich dočasné zajištění
- ztížení provádění ve ztížených podmínkách a stísněných prostorech
- ztížené ukládání sypaniny pod vodu
- ukládání po vrstvách a po jiných nutných částech (figurách) vč. dosypávek
- spouštění a nošení materiálu
- úprava, očištění a ochrana podloží a svahů
- svahování, uzavírání povrchů svahů
- udržování úložiště a jeho ochrana proti vodě
- odvedení nebo obvedení vody v okolí úložiště a v úložišti
- veškeré  pomocné konstrukce umožňující provedení  zemní konstrukce  (příjezdy,  sjezdy, nájezdy, lešení, podpěrné konstrukce, přemostění, zpevněné plochy, zakrytí a pod.)</t>
  </si>
  <si>
    <t>17180</t>
  </si>
  <si>
    <t>ULOŽENÍ SYPANINY DO NÁSYPŮ Z NAKUPOVANÝCH MATERIÁLŮ
materiál vhodný pro AZ</t>
  </si>
  <si>
    <t>AZ:   85,1=85,100 [A]</t>
  </si>
  <si>
    <t>položka zahrnuje:
- kompletní provedení zemní konstrukce (násypového tělesa včetně aktivní zóny) včetně
nákupu a dopravy materiálu dle zadávací dokumentace
- úprava  ukládaného  materiálu  vlhčením,  tříděním,  promícháním  nebo  vysoušením,  příp. jiné úpravy za účelem zlepšení jeho  mech. vlastností
- hutnění i různé míry hutnění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nájezdy, lešení, podpěrné konstrukce, přemostění, zpevněné plochy, zakrytí a pod.)</t>
  </si>
  <si>
    <t>17310</t>
  </si>
  <si>
    <t>ZEMNÍ KRAJNICE A DOSYPÁVKY SE ZHUTNĚNÍM</t>
  </si>
  <si>
    <t>Nd:   11=11,000 [A]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</si>
  <si>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
- svahování, hutnění a uzavírání povrchů svahů
- udržování úložiště a jeho ochrana proti vodě
- odvedení nebo obvedení vody v okolí úložiště a v úložišti
- veškeré  pomocné konstrukce umožňující provedení  zemní konstrukce  (příjezdy,  sjezdy, nájezdy, lešení, podpěrné konstrukce, přemostění, zpevněné plochy, zakrytí a pod.)</t>
  </si>
  <si>
    <t>18110</t>
  </si>
  <si>
    <t>ÚPRAVA PLÁNĚ SE ZHUTNĚNÍM V HORNINĚ TŘ. I</t>
  </si>
  <si>
    <t>ÚP
pod chodníkem (vč. vjezdů a BUS):   619,7=619,700 [A]
pod parkovací plochou:   71,5=71,500 [B]
pod rozšiřovanou vozovkou:   88,4=88,400 [C]
Celkem: A+B+C=779,600 [D]</t>
  </si>
  <si>
    <t>položka zahrnuje úpravu pláně včetně vyrovnání výškových rozdílů. Míru zhutnění určuje
projekt.</t>
  </si>
  <si>
    <t>18230</t>
  </si>
  <si>
    <t>ROZPROSTŘENÍ ORNICE V ROVINĚ</t>
  </si>
  <si>
    <t>ohumusování, viz pol. 014211:   107,270=107,270 [A]</t>
  </si>
  <si>
    <t>položka zahrnuje:
nutné přemístění ornice z dočasných skládek vzdálených do 50m rozprostření ornice v předepsané tloušťce v rovině a ve svahu do 1:5</t>
  </si>
  <si>
    <t>18241</t>
  </si>
  <si>
    <t>ZALOŽENÍ TRÁVNÍKU RUČNÍM VÝSEVEM</t>
  </si>
  <si>
    <t>plocha ohumusování:   464,5+47,9=512,400 [A]</t>
  </si>
  <si>
    <t>Zahrnuje dodání předepsané travní směsi, její výsev na ornici, zalévání, první pokosení, to vše
bez ohledu na sklon terénu</t>
  </si>
  <si>
    <t>18247</t>
  </si>
  <si>
    <t>OŠETŘOVÁNÍ TRÁVNÍKU</t>
  </si>
  <si>
    <t>zatravněná plocha:   512,4=512,400 [A]</t>
  </si>
  <si>
    <t>Zahrnuje pokosení se shrabáním, naložení shrabků na dopravní prostředek, s odvozem a se složením, to vše bez ohledu na sklon terénu
zahrnuje nutné zalití a hnojení</t>
  </si>
  <si>
    <t>Svislé konstrukce</t>
  </si>
  <si>
    <t>34211</t>
  </si>
  <si>
    <t>STĚNY A PŘÍČKY VÝPLŇ A ODDĚL Z DÍLCŮ BETON</t>
  </si>
  <si>
    <t>podezdívka oplocení:   3,2=3,200 [A]</t>
  </si>
  <si>
    <t>- dodání dílce požadovaného tvaru a vlastností, jeho skladování, doprava a osazení do
definitivní polohy, včetně komplexní technologie výroby a montáže dílců, ošetření a ochrana dílců,
- u dílců železobetonových a předpjatých veškerá výztuž, případně i tuhé kovové prvky a závěsná oka,
- úpravy a zařízení pro uložení a transport dílce,
- veškeré požadované úpravy dílců, včetně doplňkových konstrukcí a vybavení,
- sestavení dílce na stavbě včetně montážních zařízení, plošin a prahů a pod.,
- výplň, těsnění a tmelení spár a spojů,
- očištění a ošetření úložných ploch,
- zednické výpomoce pro montáž dílců,
- označení dílce výrobním štítkem nebo jiným způsobem,
- úpravy dílce pro dodržení požadované přesnosti jeho osazení, včetně případných měření,
- veškerá zařízení pro zajištění stability v každém okamžiku,
- další práce dané případně specifikací k příslušnému prefabrik. dílci (úprava pohledových ploch, příp. rubových ploch, osazení měřících zařízení, zkoušení a měření dílců a pod.).</t>
  </si>
  <si>
    <t>Vodorovné konstrukce</t>
  </si>
  <si>
    <t>45157</t>
  </si>
  <si>
    <t>PODKLADNÍ A VÝPLŇOVÉ VRSTVY Z KAMENIVA TĚŽENÉHO</t>
  </si>
  <si>
    <t>podklad podezdívky oplocení:   4,7*0,2=0,940 [A]</t>
  </si>
  <si>
    <t>položka zahrnuje dodávku předepsaného kameniva, mimostaveništní a vnitrostaveništní dopravu a jeho uložení
není-li v zadávací dokumentaci uvedeno jinak, jedná se o nakupovaný materiál</t>
  </si>
  <si>
    <t>461314</t>
  </si>
  <si>
    <t>PATKY Z PROSTÉHO BETONU C25/30
beton C25/30 - XF3</t>
  </si>
  <si>
    <t xml:space="preserve">nové patky přístřešku MHD:   0,5*0,5*0,8*4=0,800 [A]  </t>
  </si>
  <si>
    <t>položka zahrnuje:
- nutné zemní práce (hloubení rýh a pod.)
- dodání  čerstvého  betonu  (betonové  směsi)  požadované  kvality,  jeho  uložení  do požadovaného tvaru při jakékoliv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zřízení  všech  požadovaných  otvorů, kapes, výklenků, prostupů, dutin, drážek a pod., vč. ztížení práce a úprav  kolem nich,
- úpravy pro osazení doplňkových konstrukcí a vybavení,
- úpravy povrchu pro položení požadované izolace, povlaků a nátěrů, případně vyspravení,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</t>
  </si>
  <si>
    <t>Komunikace</t>
  </si>
  <si>
    <t>56313</t>
  </si>
  <si>
    <t>VOZOVKOVÉ VRSTVY Z MECHANICKY ZPEVNĚNÉHO KAMENIVA TL. DO 150MM
MZK</t>
  </si>
  <si>
    <t>nová k-ce voz. tl. 450 mm:   81,2=81,200 [A]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</si>
  <si>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</si>
  <si>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56330</t>
  </si>
  <si>
    <t>VOZOVKOVÉ VRSTVY ZE ŠTĚRKODRTI</t>
  </si>
  <si>
    <t xml:space="preserve">nová k-ce voz. tl. 450 mm:   81,2*0,2=16,240 [A]
nová k-ce park. plochy tl. 320 mm:   71,5*0,2=14,300 [B]
nová k-ce vjezdů tl. 300 mm:   124,1*0,2=24,820 [C]
Celkem: A+B+C=55,360 [D]
</t>
  </si>
  <si>
    <t>56333</t>
  </si>
  <si>
    <t>VOZOVKOVÉ VRSTVY ZE ŠTĚRKODRTI TL. DO 150MM</t>
  </si>
  <si>
    <t>nová k-ce asf. chodníku:   477,8=477,800 [A]</t>
  </si>
  <si>
    <t>56360</t>
  </si>
  <si>
    <t>VOZOVKOVÉ VRSTVY Z RECYKLOVANÉHO MATERIÁLU
R-mat. tl. 0,06 m</t>
  </si>
  <si>
    <t>nová k-ce asf. chodníku a vjezdů:   477,8*0,06+123,6*0,06=36,084 [A]</t>
  </si>
  <si>
    <t>- dodání recyklátu v požadované kvalitě
- očištění podkladu
- uložení recyklátu dle předepsaného technologického předpisu, zhutnění vrstvy v předepsané tloušťce
- zřízení vrstvy bez rozlišení šířky, pokládání vrstvy po etapách, včetně pracovních spar a spojů
- úpravu napojení, ukončení
- nezahrnuje postřiky, nátěry</t>
  </si>
  <si>
    <t>56962</t>
  </si>
  <si>
    <t>ZPEVNĚNÍ KRAJNIC Z RECYKLOVANÉHO MATERIÁLU TL DO 100MM
R-mat.</t>
  </si>
  <si>
    <t>zpevnění krajnic:   179=179,000 [A]</t>
  </si>
  <si>
    <t>572121</t>
  </si>
  <si>
    <t>INFILTRAČNÍ POSTŘIK ASFALTOVÝ DO 1,0KG/M2
PI-C, 0,8 kg/m2</t>
  </si>
  <si>
    <t xml:space="preserve">nová k-ce voz. tl. 450 mm:   66,5=66,500 [A]
nová k-ce asf. chodníku:   477,8=477,800 [B]
nová k-ce vjezdů:   124,1=124,100 [C]
Celkem: A+B+C=668,400 [D]
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</si>
  <si>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</si>
  <si>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572211</t>
  </si>
  <si>
    <t>SPOJOVACÍ POSTŘIK Z ASFALTU DO 0,5KG/M2
PS-C, 0,35 kg/m2</t>
  </si>
  <si>
    <t>nová k-ce voz. tl. 100 mm:   2634,6=2 634,600 [A]
nová k-ce voz. tl. 450 mm:   66,5=66,500 [B]
nová k-ce asf. chodníku:   477,8=477,800 [C]
nová k-ce vjezdů:   123,6=123,600 [D]
Celkem: A+B+C+D=3 302,500 [E]</t>
  </si>
  <si>
    <t>572221</t>
  </si>
  <si>
    <t>SPOJOVACÍ POSTŘIK Z ASFALTU DO 1,0KG/M2
PS-C, 0,6 lg/m2</t>
  </si>
  <si>
    <t>nová k-ce voz. tl. 100 mm:   2634,6=2 634,600 [A]</t>
  </si>
  <si>
    <t>574A31</t>
  </si>
  <si>
    <t>ASFALTOVÝ BETON PRO OBRUSNÉ VRSTVY ACO 8 TL. 40MM
ACO 8</t>
  </si>
  <si>
    <t>nová k-ce asf. chodníku, ACO 8CH:   477,8=477,800 [A]
nová k-ce vjezdů ACO 8:   123,6=123,600 [B]
Celkem: A+B=601,400 [C]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</si>
  <si>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</si>
  <si>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574A33</t>
  </si>
  <si>
    <t>ASFALTOVÝ BETON PRO OBRUSNÉ VRSTVY ACO 11 TL. 40MM
ACO 11</t>
  </si>
  <si>
    <t>nová k-ce voz. tl. 100 mm:   2634,6=2 634,600 [A]
nová k-ce voz. tl. 450 mm:   66,5=66,500 [B]
Celkem: A+B=2 701,100 [C]</t>
  </si>
  <si>
    <t>574E06</t>
  </si>
  <si>
    <t>ASFALTOVÝ BETON PRO PODKLADNÍ VRSTVY ACP 16+, 16S
ACP 16+</t>
  </si>
  <si>
    <t>vyrovnávky v tl. 30 mm na 10% plochy:   301,1m2*0,03=9,033 [A]</t>
  </si>
  <si>
    <t>574E56</t>
  </si>
  <si>
    <t>ASFALTOVÝ BETON PRO PODKLADNÍ VRSTVY ACP 16+, 16S TL. 60MM
ACP 16+</t>
  </si>
  <si>
    <t>58222</t>
  </si>
  <si>
    <t>DLÁŽDĚNÉ KRYTY Z DROBNÝCH KOSTEK DO LOŽE Z MC
kamenná kostka 100/100</t>
  </si>
  <si>
    <t xml:space="preserve">2 řady kostek podél obrub:  120*0,2=24,000 [A]   </t>
  </si>
  <si>
    <t>- dodání dlažebního materiálu v požadované kvalitě, dodání materiálu pro předepsané  lože v tloušťce předepsané dokumentací a pro předepsanou výplň spar
- očištění podkladu
- uložení dlažby dle předepsaného technologického předpisu včetně předepsané podkladní vrstvy a předepsané výplně spar
- zřízení vrstvy bez rozlišení šířky, pokládání vrstvy po etapách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</si>
  <si>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>582612</t>
  </si>
  <si>
    <t>KRYTY Z BETON DLAŽDIC SE ZÁMKEM ŠEDÝCH TL 80MM DO LOŽE Z KAM</t>
  </si>
  <si>
    <t>nová plocha před č. p. 44:   37,2=37,200 [A]
nová parkovací plocha:   71,5=71,500 [B]
Celkem: A+B=108,700 [C]</t>
  </si>
  <si>
    <t xml:space="preserve">Potrubí    </t>
  </si>
  <si>
    <t>89921</t>
  </si>
  <si>
    <t>VÝŠKOVÁ ÚPRAVA POKLOPŮ</t>
  </si>
  <si>
    <t xml:space="preserve">KUS       </t>
  </si>
  <si>
    <t>stáv. šachty:   11=11,000 [A]</t>
  </si>
  <si>
    <t>- položka výškové úpravy zahrnuje všechny nutné práce a materiály pro zvýšení nebo snížení zařízení (včetně nutné úpravy stávajícího povrchu vozovky nebo chodníku).</t>
  </si>
  <si>
    <t>89922</t>
  </si>
  <si>
    <t>VÝŠKOVÁ ÚPRAVA MŘÍŽÍ</t>
  </si>
  <si>
    <t>stáv UV:   3=3,000 [A]</t>
  </si>
  <si>
    <t>89923</t>
  </si>
  <si>
    <t>VÝŠKOVÁ ÚPRAVA KRYCÍCH HRNCŮ</t>
  </si>
  <si>
    <t>stáv. šoupata:   24=24,000 [A]</t>
  </si>
  <si>
    <t>Potrubí</t>
  </si>
  <si>
    <t>Ostatní konstrukce a práce</t>
  </si>
  <si>
    <t>914131</t>
  </si>
  <si>
    <t>DOPRAVNÍ ZNAČKY ZÁKLADNÍ VELIKOSTI OCELOVÉ FÓLIE TŘ 2 - DODÁVKA A MONTÁŽ</t>
  </si>
  <si>
    <t>nové DZ:   9=9,000 [A]</t>
  </si>
  <si>
    <t>položka zahrnuje:
- dodávku a montáž značek v požadovaném provedení</t>
  </si>
  <si>
    <t>914133</t>
  </si>
  <si>
    <t>DOPRAVNÍ ZNAČKY ZÁKLADNÍ VELIKOSTI OCELOVÉ FÓLIE TŘ 2 - DEMONTÁŽ
vč. odvozu</t>
  </si>
  <si>
    <t>stáv. DZ:   3=3,000 [A]</t>
  </si>
  <si>
    <t>Položka zahrnuje odstranění, demontáž a odklizení materiálu s odvozem na předepsané
místo</t>
  </si>
  <si>
    <t>914921</t>
  </si>
  <si>
    <t>SLOUPKY A STOJKY DOPRAVNÍCH ZNAČEK Z OCEL TRUBEK DO PATKY - DODÁVKA A MONTÁŽ</t>
  </si>
  <si>
    <t>sloupky pro nové DZ:   9=9,000 [A]</t>
  </si>
  <si>
    <t>914923</t>
  </si>
  <si>
    <t>SLOUPKY A STOJKY DZ Z OCEL TRUBEK DO PATKY DEMONTÁŽ
vč. odvozu</t>
  </si>
  <si>
    <t>sloupky stáv. DZ:   3=3,000 [A]</t>
  </si>
  <si>
    <t>915111</t>
  </si>
  <si>
    <t>VODOROVNÉ DOPRAVNÍ ZNAČENÍ BARVOU HLADKÉ - DODÁVKA A POKLÁDKA</t>
  </si>
  <si>
    <t>BUS zastávky:   24=24,000 [A]
V7:   11=11,000 [B]
Celkem: A+B=35,000 [C]</t>
  </si>
  <si>
    <t>položka zahrnuje:
- dodání a pokládku nátěrového materiálu (měří se pouze natíraná plocha)
- předznačení a reflexní úpravu</t>
  </si>
  <si>
    <t>915211</t>
  </si>
  <si>
    <t>VODOROVNÉ DOPRAVNÍ ZNAČENÍ PLASTEM HLADKÉ - DODÁVKA A POKLÁDKA</t>
  </si>
  <si>
    <t>výměra z pol. 915111:   35=35,000 [A]</t>
  </si>
  <si>
    <t>917212</t>
  </si>
  <si>
    <t>ZÁHONOVÉ OBRUBY Z BETONOVÝCH OBRUBNÍKŮ ŠÍŘ 80MM
beton obrubník 80/250</t>
  </si>
  <si>
    <t>u nového asf. chodníku:   267=267,000 [A]</t>
  </si>
  <si>
    <t>Položka zahrnuje:
dodání a pokládku betonových obrubníků o rozměrech předepsaných zadávací dokumentací betonové lože i boční betonovou opěrku.</t>
  </si>
  <si>
    <t>917224</t>
  </si>
  <si>
    <t>SILNIČNÍ A CHODNÍKOVÉ OBRUBY Z BETONOVÝCH OBRUBNÍKŮ ŠÍŘ 150MM</t>
  </si>
  <si>
    <t>obrubníky
150/150:   83,5=83,500 [A]
150/250:   115,5=115,500 [B]
150/300:   44,5=44,500 [C]
Celkem: A+B+C=243,500 [D]</t>
  </si>
  <si>
    <t>919112</t>
  </si>
  <si>
    <t>ŘEZÁNÍ ASFALTOVÉHO KRYTU VOZOVEK TL DO 100MM</t>
  </si>
  <si>
    <t>řezání - střed voz. + podélné + příčné na ZU a KU:   369+374,3+12,1=755,400 [A]</t>
  </si>
  <si>
    <t>položka zahrnuje řezání vozovkové vrstvy v předepsané tloušťce, včetně spotřeby vody</t>
  </si>
  <si>
    <t>919114</t>
  </si>
  <si>
    <t>ŘEZÁNÍ ASFALTOVÉHO KRYTU VOZOVEK TL DO 200MM</t>
  </si>
  <si>
    <t>řezání v místě rozšíření voz.:   68,4=68,400 [A]</t>
  </si>
  <si>
    <t>931316</t>
  </si>
  <si>
    <t>TĚSNĚNÍ DILATAČ SPAR ASF ZÁLIVKOU PRŮŘ DO 800MM2</t>
  </si>
  <si>
    <t>zálivka:   1136,8=1 136,800 [A]</t>
  </si>
  <si>
    <t>položka zahrnuje dodávku a osazení předepsaného materiálu, očištění ploch spáry před úpravou, očištění okolí spáry po úpravě
nezahrnuje těsnící profil</t>
  </si>
  <si>
    <t>935212</t>
  </si>
  <si>
    <t>PŘÍKOPOVÉ ŽLABY Z BETON TVÁRNIC ŠÍŘ DO 600MM DO BETONU TL 100MM</t>
  </si>
  <si>
    <t>š. žlabu 500 mm:   19=19,000 [A]</t>
  </si>
  <si>
    <t>položka zahrnuje:
- dodávku a uložení příkopových tvárnic předepsaného rozměru a kvality
- dodání a rozprostření lože z předepsaného materiálu v předepsané kvalitěa v předepsané tloušťce
- veškerou manipulaci s materiálem, vnitrostaveništní i mimostaveništní dopravu
- ukončení, patky, spárování
- měří se v metrech běžných délky osy žlabu</t>
  </si>
  <si>
    <t>93551</t>
  </si>
  <si>
    <t>ŽLABY Z DÍLCŮ Z BETONU SVĚTLÉ ŠÍŘKY DO 100MM VČETNĚ MŘÍŽÍ</t>
  </si>
  <si>
    <t>odvod.žlab:   4=4,000 [A]</t>
  </si>
  <si>
    <t>položka zahrnuje:
-dodávku a uložení dílců žlabu z předepsaného materiálu předepsaných rozměrů včetně mříže
- spárování, úpravy vtoku a výtoku
- nezahrnuje nutné zemní práce, předepsané lože, obetonování
- měří se v metrech běžných délky osy žlabu, odečítají se čistící kusy a vpustě</t>
  </si>
  <si>
    <t>96615</t>
  </si>
  <si>
    <t>BOURÁNÍ KONSTRUKCÍ Z PROSTÉHO BETONU
včetně odvozu a uložení na skládku</t>
  </si>
  <si>
    <t>stávající patky přístřešku MHD:   0,5*0,5*0,8*4=0,800 [A]</t>
  </si>
  <si>
    <t>položka zahrnuje:
- rozbourání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</si>
  <si>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966R</t>
  </si>
  <si>
    <t>DEMONTÁŽ A MONTÁŽ PŘÍSTŘEŠKU MHD
- demontáž přístřešku včetně odvozu na určené místo
- zpětný dovoz a montáž přístřešku vč. kotvení</t>
  </si>
  <si>
    <t>stávající přístřešek:  1=1,000 [A]</t>
  </si>
</sst>
</file>

<file path=xl/styles.xml><?xml version="1.0" encoding="utf-8"?>
<styleSheet xmlns="http://schemas.openxmlformats.org/spreadsheetml/2006/main">
  <numFmts count="2">
    <numFmt numFmtId="177" formatCode="### ### ### ##0.00"/>
    <numFmt numFmtId="178" formatCode="### ### ### ##0.000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u val="single"/>
      <sz val="10"/>
      <color rgb="FF0000FF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NumberFormat="1" applyFont="1" applyFill="1" applyBorder="1" applyAlignment="1" applyProtection="1">
      <alignment horizontal="center"/>
      <protection/>
    </xf>
    <xf numFmtId="177" fontId="1" fillId="2" borderId="0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 horizontal="right"/>
      <protection/>
    </xf>
    <xf numFmtId="0" fontId="2" fillId="0" borderId="1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0" xfId="0" applyFont="1"/>
    <xf numFmtId="0" fontId="0" fillId="0" borderId="1" xfId="0" applyNumberFormat="1" applyFont="1" applyFill="1" applyBorder="1" applyAlignment="1" applyProtection="1">
      <alignment wrapText="1"/>
      <protection/>
    </xf>
    <xf numFmtId="0" fontId="3" fillId="0" borderId="2" xfId="0" applyFont="1" applyBorder="1"/>
    <xf numFmtId="0" fontId="4" fillId="0" borderId="0" xfId="0" applyNumberFormat="1" applyFont="1" applyFill="1" applyBorder="1" applyAlignment="1" applyProtection="1">
      <alignment/>
      <protection/>
    </xf>
    <xf numFmtId="178" fontId="0" fillId="0" borderId="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/>
      <protection/>
    </xf>
    <xf numFmtId="177" fontId="0" fillId="0" borderId="4" xfId="0" applyNumberFormat="1" applyBorder="1" applyProtection="1">
      <protection locked="0"/>
    </xf>
    <xf numFmtId="177" fontId="0" fillId="0" borderId="1" xfId="0" applyNumberFormat="1" applyFont="1" applyFill="1" applyBorder="1" applyAlignment="1" applyProtection="1">
      <alignment/>
      <protection/>
    </xf>
    <xf numFmtId="177" fontId="0" fillId="0" borderId="1" xfId="0" applyNumberFormat="1" applyBorder="1" applyProtection="1">
      <protection locked="0"/>
    </xf>
    <xf numFmtId="0" fontId="0" fillId="0" borderId="0" xfId="0" applyNumberFormat="1" applyFont="1" applyFill="1" applyBorder="1" applyAlignment="1" applyProtection="1">
      <alignment wrapText="1" shrinkToFit="1"/>
      <protection/>
    </xf>
    <xf numFmtId="177" fontId="4" fillId="2" borderId="0" xfId="0" applyNumberFormat="1" applyFont="1" applyFill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ht="12.75" customHeight="1">
      <c r="A1" s="5" t="s">
        <v>13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SUM(C11:C12)</f>
      </c>
      <c r="G7" t="s">
        <v>6</v>
      </c>
      <c r="H7">
        <v>15</v>
      </c>
    </row>
    <row r="8" spans="2:8" ht="12.75" customHeight="1">
      <c r="B8" s="3" t="s">
        <v>4</v>
      </c>
      <c r="C8" s="2">
        <f>SUM(E11:E12)</f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7" t="s">
        <v>20</v>
      </c>
      <c r="B11" s="7" t="s">
        <v>21</v>
      </c>
      <c r="C11" s="13">
        <f>'SO 001'!I33</f>
      </c>
      <c r="D11" s="13">
        <f>'SO 001'!P33</f>
      </c>
      <c r="E11" s="13">
        <f>C11+D11</f>
      </c>
    </row>
    <row r="12" spans="1:5" ht="12.75" customHeight="1">
      <c r="A12" s="7" t="s">
        <v>69</v>
      </c>
      <c r="B12" s="7" t="s">
        <v>70</v>
      </c>
      <c r="C12" s="13">
        <f>'SO 101'!I221</f>
      </c>
      <c r="D12" s="13">
        <f>'SO 101'!P221</f>
      </c>
      <c r="E12" s="13">
        <f>C12+D12</f>
      </c>
    </row>
  </sheetData>
  <sheetProtection formatColumns="0"/>
  <hyperlinks>
    <hyperlink ref="A11" location="#'SO 001'!A1" tooltip="Odkaz na stranku objektu [SO 001]" display="SO 001"/>
    <hyperlink ref="A12" location="#'SO 101'!A1" tooltip="Odkaz na stranku objektu [SO 101]" display="SO 101"/>
  </hyperlinks>
  <printOptions/>
  <pageMargins left="0.75" right="0.75" top="1" bottom="1" header="0.5" footer="0.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/>
      <c r="E4" s="5" t="s">
        <v>19</v>
      </c>
    </row>
    <row r="5" spans="1:5" ht="12.75" customHeight="1">
      <c r="A5" t="s">
        <v>16</v>
      </c>
      <c r="C5" s="5" t="s">
        <v>20</v>
      </c>
      <c r="D5" s="5"/>
      <c r="E5" s="5" t="s">
        <v>21</v>
      </c>
    </row>
    <row r="6" spans="1:5" ht="12.75" customHeight="1">
      <c r="A6" t="s">
        <v>17</v>
      </c>
      <c r="C6" s="5" t="s">
        <v>20</v>
      </c>
      <c r="D6" s="5"/>
      <c r="E6" s="5" t="s">
        <v>21</v>
      </c>
    </row>
    <row r="7" spans="3:5" ht="12.75" customHeight="1">
      <c r="C7" s="5"/>
      <c r="D7" s="5"/>
      <c r="E7" s="5"/>
    </row>
    <row r="8" spans="1:16" ht="12.75" customHeight="1">
      <c r="A8" s="4" t="s">
        <v>22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28</v>
      </c>
      <c r="G8" s="4" t="s">
        <v>29</v>
      </c>
      <c r="H8" s="4" t="s">
        <v>30</v>
      </c>
      <c r="I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31</v>
      </c>
      <c r="I9" s="4" t="s">
        <v>32</v>
      </c>
      <c r="O9" t="s">
        <v>11</v>
      </c>
    </row>
    <row r="10" spans="1:9" ht="14.25">
      <c r="A10" s="4" t="s">
        <v>23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 t="s">
        <v>41</v>
      </c>
    </row>
    <row r="11" spans="1:9" ht="12.75" customHeight="1">
      <c r="A11" s="9"/>
      <c r="B11" s="9"/>
      <c r="C11" s="9" t="s">
        <v>43</v>
      </c>
      <c r="D11" s="9"/>
      <c r="E11" s="9" t="s">
        <v>42</v>
      </c>
      <c r="F11" s="9"/>
      <c r="G11" s="11"/>
      <c r="H11" s="9"/>
      <c r="I11" s="11"/>
    </row>
    <row r="12" spans="1:16" ht="12.75">
      <c r="A12" s="7">
        <v>1</v>
      </c>
      <c r="B12" s="7" t="s">
        <v>44</v>
      </c>
      <c r="C12" s="7" t="s">
        <v>45</v>
      </c>
      <c r="D12" s="7" t="s">
        <v>46</v>
      </c>
      <c r="E12" s="7" t="s">
        <v>47</v>
      </c>
      <c r="F12" s="7" t="s">
        <v>48</v>
      </c>
      <c r="G12" s="10">
        <v>1</v>
      </c>
      <c r="H12" s="14"/>
      <c r="I12" s="13">
        <f>ROUND((H12*G12),2)</f>
      </c>
      <c r="O12">
        <f>rekapitulace!H8</f>
      </c>
      <c r="P12">
        <f>O12/100*I12</f>
      </c>
    </row>
    <row r="13" ht="114.75">
      <c r="E13" s="15" t="s">
        <v>49</v>
      </c>
    </row>
    <row r="14" spans="1:16" ht="12.75">
      <c r="A14" s="7">
        <v>2</v>
      </c>
      <c r="B14" s="7" t="s">
        <v>44</v>
      </c>
      <c r="C14" s="7" t="s">
        <v>50</v>
      </c>
      <c r="D14" s="7" t="s">
        <v>51</v>
      </c>
      <c r="E14" s="7" t="s">
        <v>52</v>
      </c>
      <c r="F14" s="7" t="s">
        <v>48</v>
      </c>
      <c r="G14" s="10">
        <v>1</v>
      </c>
      <c r="H14" s="14"/>
      <c r="I14" s="13">
        <f>ROUND((H14*G14),2)</f>
      </c>
      <c r="O14">
        <f>rekapitulace!H8</f>
      </c>
      <c r="P14">
        <f>O14/100*I14</f>
      </c>
    </row>
    <row r="15" ht="114.75">
      <c r="E15" s="15" t="s">
        <v>53</v>
      </c>
    </row>
    <row r="16" spans="1:16" ht="12.75">
      <c r="A16" s="7">
        <v>3</v>
      </c>
      <c r="B16" s="7" t="s">
        <v>44</v>
      </c>
      <c r="C16" s="7" t="s">
        <v>54</v>
      </c>
      <c r="D16" s="7" t="s">
        <v>46</v>
      </c>
      <c r="E16" s="7" t="s">
        <v>55</v>
      </c>
      <c r="F16" s="7" t="s">
        <v>48</v>
      </c>
      <c r="G16" s="10">
        <v>1</v>
      </c>
      <c r="H16" s="14"/>
      <c r="I16" s="13">
        <f>ROUND((H16*G16),2)</f>
      </c>
      <c r="O16">
        <f>rekapitulace!H8</f>
      </c>
      <c r="P16">
        <f>O16/100*I16</f>
      </c>
    </row>
    <row r="17" ht="114.75">
      <c r="E17" s="15" t="s">
        <v>53</v>
      </c>
    </row>
    <row r="18" spans="1:16" ht="12.75">
      <c r="A18" s="7">
        <v>4</v>
      </c>
      <c r="B18" s="7" t="s">
        <v>44</v>
      </c>
      <c r="C18" s="7" t="s">
        <v>56</v>
      </c>
      <c r="D18" s="7" t="s">
        <v>46</v>
      </c>
      <c r="E18" s="7" t="s">
        <v>57</v>
      </c>
      <c r="F18" s="7" t="s">
        <v>48</v>
      </c>
      <c r="G18" s="10">
        <v>1</v>
      </c>
      <c r="H18" s="14"/>
      <c r="I18" s="13">
        <f>ROUND((H18*G18),2)</f>
      </c>
      <c r="O18">
        <f>rekapitulace!H8</f>
      </c>
      <c r="P18">
        <f>O18/100*I18</f>
      </c>
    </row>
    <row r="19" ht="409.5">
      <c r="E19" s="15" t="s">
        <v>58</v>
      </c>
    </row>
    <row r="20" spans="1:16" ht="12.75">
      <c r="A20" s="7">
        <v>5</v>
      </c>
      <c r="B20" s="7" t="s">
        <v>44</v>
      </c>
      <c r="C20" s="7" t="s">
        <v>59</v>
      </c>
      <c r="D20" s="7" t="s">
        <v>46</v>
      </c>
      <c r="E20" s="7" t="s">
        <v>60</v>
      </c>
      <c r="F20" s="7" t="s">
        <v>48</v>
      </c>
      <c r="G20" s="10">
        <v>1</v>
      </c>
      <c r="H20" s="14"/>
      <c r="I20" s="13">
        <f>ROUND((H20*G20),2)</f>
      </c>
      <c r="O20">
        <f>rekapitulace!H8</f>
      </c>
      <c r="P20">
        <f>O20/100*I20</f>
      </c>
    </row>
    <row r="21" ht="216.75">
      <c r="E21" s="15" t="s">
        <v>61</v>
      </c>
    </row>
    <row r="22" spans="1:16" ht="12.75" customHeight="1">
      <c r="A22" s="16"/>
      <c r="B22" s="16"/>
      <c r="C22" s="16" t="s">
        <v>43</v>
      </c>
      <c r="D22" s="16"/>
      <c r="E22" s="16" t="s">
        <v>42</v>
      </c>
      <c r="F22" s="16"/>
      <c r="G22" s="16"/>
      <c r="H22" s="16"/>
      <c r="I22" s="16">
        <f>SUM(I12:I21)</f>
      </c>
      <c r="P22">
        <f>ROUND(SUM(P12:P21),2)</f>
      </c>
    </row>
    <row r="24" spans="1:16" ht="12.75" customHeight="1">
      <c r="A24" s="16"/>
      <c r="B24" s="16"/>
      <c r="C24" s="16"/>
      <c r="D24" s="16"/>
      <c r="E24" s="16" t="s">
        <v>62</v>
      </c>
      <c r="F24" s="16"/>
      <c r="G24" s="16"/>
      <c r="H24" s="16"/>
      <c r="I24" s="16">
        <f>+I22</f>
      </c>
      <c r="P24">
        <f>+P22</f>
      </c>
    </row>
    <row r="26" spans="1:9" ht="12.75" customHeight="1">
      <c r="A26" s="9" t="s">
        <v>63</v>
      </c>
      <c r="B26" s="9"/>
      <c r="C26" s="9"/>
      <c r="D26" s="9"/>
      <c r="E26" s="9"/>
      <c r="F26" s="9"/>
      <c r="G26" s="9"/>
      <c r="H26" s="9"/>
      <c r="I26" s="9"/>
    </row>
    <row r="27" spans="1:9" ht="12.75" customHeight="1">
      <c r="A27" s="9"/>
      <c r="B27" s="9"/>
      <c r="C27" s="9"/>
      <c r="D27" s="9"/>
      <c r="E27" s="9" t="s">
        <v>64</v>
      </c>
      <c r="F27" s="9"/>
      <c r="G27" s="9"/>
      <c r="H27" s="9"/>
      <c r="I27" s="9"/>
    </row>
    <row r="28" spans="1:16" ht="12.75" customHeight="1">
      <c r="A28" s="16"/>
      <c r="B28" s="16"/>
      <c r="C28" s="16"/>
      <c r="D28" s="16"/>
      <c r="E28" s="16" t="s">
        <v>65</v>
      </c>
      <c r="F28" s="16"/>
      <c r="G28" s="16"/>
      <c r="H28" s="16"/>
      <c r="I28" s="16">
        <v>0</v>
      </c>
      <c r="P28">
        <v>0</v>
      </c>
    </row>
    <row r="29" spans="1:9" ht="12.75" customHeight="1">
      <c r="A29" s="16"/>
      <c r="B29" s="16"/>
      <c r="C29" s="16"/>
      <c r="D29" s="16"/>
      <c r="E29" s="16" t="s">
        <v>66</v>
      </c>
      <c r="F29" s="16"/>
      <c r="G29" s="16"/>
      <c r="H29" s="16"/>
      <c r="I29" s="16"/>
    </row>
    <row r="30" spans="1:16" ht="12.75" customHeight="1">
      <c r="A30" s="16"/>
      <c r="B30" s="16"/>
      <c r="C30" s="16"/>
      <c r="D30" s="16"/>
      <c r="E30" s="16" t="s">
        <v>67</v>
      </c>
      <c r="F30" s="16"/>
      <c r="G30" s="16"/>
      <c r="H30" s="16"/>
      <c r="I30" s="16">
        <v>0</v>
      </c>
      <c r="P30">
        <v>0</v>
      </c>
    </row>
    <row r="31" spans="1:16" ht="12.75" customHeight="1">
      <c r="A31" s="16"/>
      <c r="B31" s="16"/>
      <c r="C31" s="16"/>
      <c r="D31" s="16"/>
      <c r="E31" s="16" t="s">
        <v>68</v>
      </c>
      <c r="F31" s="16"/>
      <c r="G31" s="16"/>
      <c r="H31" s="16"/>
      <c r="I31" s="16">
        <f>I28+I30</f>
      </c>
      <c r="P31">
        <f>P28+P30</f>
      </c>
    </row>
    <row r="33" spans="1:16" ht="12.75" customHeight="1">
      <c r="A33" s="16"/>
      <c r="B33" s="16"/>
      <c r="C33" s="16"/>
      <c r="D33" s="16"/>
      <c r="E33" s="16" t="s">
        <v>68</v>
      </c>
      <c r="F33" s="16"/>
      <c r="G33" s="16"/>
      <c r="H33" s="16"/>
      <c r="I33" s="16">
        <f>I24+I31</f>
      </c>
      <c r="P33">
        <f>P24+P31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1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/>
      <c r="E4" s="5" t="s">
        <v>19</v>
      </c>
    </row>
    <row r="5" spans="1:5" ht="12.75" customHeight="1">
      <c r="A5" t="s">
        <v>16</v>
      </c>
      <c r="C5" s="5" t="s">
        <v>69</v>
      </c>
      <c r="D5" s="5"/>
      <c r="E5" s="5" t="s">
        <v>70</v>
      </c>
    </row>
    <row r="6" spans="1:5" ht="12.75" customHeight="1">
      <c r="A6" t="s">
        <v>17</v>
      </c>
      <c r="C6" s="5" t="s">
        <v>69</v>
      </c>
      <c r="D6" s="5"/>
      <c r="E6" s="5" t="s">
        <v>70</v>
      </c>
    </row>
    <row r="7" spans="3:5" ht="12.75" customHeight="1">
      <c r="C7" s="5"/>
      <c r="D7" s="5"/>
      <c r="E7" s="5"/>
    </row>
    <row r="8" spans="1:16" ht="12.75" customHeight="1">
      <c r="A8" s="4" t="s">
        <v>22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28</v>
      </c>
      <c r="G8" s="4" t="s">
        <v>29</v>
      </c>
      <c r="H8" s="4" t="s">
        <v>30</v>
      </c>
      <c r="I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31</v>
      </c>
      <c r="I9" s="4" t="s">
        <v>32</v>
      </c>
      <c r="O9" t="s">
        <v>11</v>
      </c>
    </row>
    <row r="10" spans="1:9" ht="14.25">
      <c r="A10" s="4" t="s">
        <v>23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 t="s">
        <v>41</v>
      </c>
    </row>
    <row r="11" spans="1:9" ht="12.75" customHeight="1">
      <c r="A11" s="9"/>
      <c r="B11" s="9"/>
      <c r="C11" s="9" t="s">
        <v>43</v>
      </c>
      <c r="D11" s="9"/>
      <c r="E11" s="9" t="s">
        <v>42</v>
      </c>
      <c r="F11" s="9"/>
      <c r="G11" s="11"/>
      <c r="H11" s="9"/>
      <c r="I11" s="11"/>
    </row>
    <row r="12" spans="1:16" ht="12.75">
      <c r="A12" s="7">
        <v>1</v>
      </c>
      <c r="B12" s="7" t="s">
        <v>44</v>
      </c>
      <c r="C12" s="7" t="s">
        <v>71</v>
      </c>
      <c r="D12" s="7" t="s">
        <v>72</v>
      </c>
      <c r="E12" s="7" t="s">
        <v>73</v>
      </c>
      <c r="F12" s="7" t="s">
        <v>74</v>
      </c>
      <c r="G12" s="10">
        <v>110.4</v>
      </c>
      <c r="H12" s="14"/>
      <c r="I12" s="13">
        <f>ROUND((H12*G12),2)</f>
      </c>
      <c r="O12">
        <f>rekapitulace!H8</f>
      </c>
      <c r="P12">
        <f>O12/100*I12</f>
      </c>
    </row>
    <row r="13" ht="51">
      <c r="E13" s="15" t="s">
        <v>75</v>
      </c>
    </row>
    <row r="14" ht="153">
      <c r="E14" s="15" t="s">
        <v>76</v>
      </c>
    </row>
    <row r="15" spans="1:16" ht="12.75">
      <c r="A15" s="7">
        <v>2</v>
      </c>
      <c r="B15" s="7" t="s">
        <v>44</v>
      </c>
      <c r="C15" s="7" t="s">
        <v>77</v>
      </c>
      <c r="D15" s="7" t="s">
        <v>78</v>
      </c>
      <c r="E15" s="7" t="s">
        <v>79</v>
      </c>
      <c r="F15" s="7" t="s">
        <v>80</v>
      </c>
      <c r="G15" s="10">
        <v>82.032</v>
      </c>
      <c r="H15" s="14"/>
      <c r="I15" s="13">
        <f>ROUND((H15*G15),2)</f>
      </c>
      <c r="O15">
        <f>rekapitulace!H8</f>
      </c>
      <c r="P15">
        <f>O15/100*I15</f>
      </c>
    </row>
    <row r="16" ht="178.5">
      <c r="E16" s="15" t="s">
        <v>81</v>
      </c>
    </row>
    <row r="17" ht="153">
      <c r="E17" s="15" t="s">
        <v>76</v>
      </c>
    </row>
    <row r="18" spans="1:16" ht="12.75">
      <c r="A18" s="7">
        <v>3</v>
      </c>
      <c r="B18" s="7" t="s">
        <v>44</v>
      </c>
      <c r="C18" s="7" t="s">
        <v>77</v>
      </c>
      <c r="D18" s="7" t="s">
        <v>82</v>
      </c>
      <c r="E18" s="7" t="s">
        <v>83</v>
      </c>
      <c r="F18" s="7" t="s">
        <v>80</v>
      </c>
      <c r="G18" s="10">
        <v>30.792</v>
      </c>
      <c r="H18" s="14"/>
      <c r="I18" s="13">
        <f>ROUND((H18*G18),2)</f>
      </c>
      <c r="O18">
        <f>rekapitulace!H8</f>
      </c>
      <c r="P18">
        <f>O18/100*I18</f>
      </c>
    </row>
    <row r="19" ht="409.5">
      <c r="E19" s="15" t="s">
        <v>84</v>
      </c>
    </row>
    <row r="20" ht="153">
      <c r="E20" s="15" t="s">
        <v>76</v>
      </c>
    </row>
    <row r="21" spans="1:16" ht="12.75">
      <c r="A21" s="7">
        <v>4</v>
      </c>
      <c r="B21" s="7" t="s">
        <v>44</v>
      </c>
      <c r="C21" s="7" t="s">
        <v>77</v>
      </c>
      <c r="D21" s="7" t="s">
        <v>85</v>
      </c>
      <c r="E21" s="7" t="s">
        <v>86</v>
      </c>
      <c r="F21" s="7" t="s">
        <v>80</v>
      </c>
      <c r="G21" s="10">
        <v>237.304</v>
      </c>
      <c r="H21" s="14"/>
      <c r="I21" s="13">
        <f>ROUND((H21*G21),2)</f>
      </c>
      <c r="O21">
        <f>rekapitulace!H8</f>
      </c>
      <c r="P21">
        <f>O21/100*I21</f>
      </c>
    </row>
    <row r="22" ht="63.75">
      <c r="E22" s="15" t="s">
        <v>87</v>
      </c>
    </row>
    <row r="23" ht="153">
      <c r="E23" s="15" t="s">
        <v>76</v>
      </c>
    </row>
    <row r="24" spans="1:16" ht="12.75">
      <c r="A24" s="7">
        <v>5</v>
      </c>
      <c r="B24" s="7" t="s">
        <v>44</v>
      </c>
      <c r="C24" s="7" t="s">
        <v>88</v>
      </c>
      <c r="D24" s="7" t="s">
        <v>46</v>
      </c>
      <c r="E24" s="7" t="s">
        <v>89</v>
      </c>
      <c r="F24" s="7" t="s">
        <v>74</v>
      </c>
      <c r="G24" s="10">
        <v>107.27</v>
      </c>
      <c r="H24" s="14"/>
      <c r="I24" s="13">
        <f>ROUND((H24*G24),2)</f>
      </c>
      <c r="O24">
        <f>rekapitulace!H8</f>
      </c>
      <c r="P24">
        <f>O24/100*I24</f>
      </c>
    </row>
    <row r="25" ht="191.25">
      <c r="E25" s="15" t="s">
        <v>90</v>
      </c>
    </row>
    <row r="26" ht="153">
      <c r="E26" s="15" t="s">
        <v>91</v>
      </c>
    </row>
    <row r="27" spans="1:16" ht="12.75" customHeight="1">
      <c r="A27" s="16"/>
      <c r="B27" s="16"/>
      <c r="C27" s="16" t="s">
        <v>43</v>
      </c>
      <c r="D27" s="16"/>
      <c r="E27" s="16" t="s">
        <v>42</v>
      </c>
      <c r="F27" s="16"/>
      <c r="G27" s="16"/>
      <c r="H27" s="16"/>
      <c r="I27" s="16">
        <f>SUM(I12:I26)</f>
      </c>
      <c r="P27">
        <f>ROUND(SUM(P12:P26),2)</f>
      </c>
    </row>
    <row r="29" spans="1:9" ht="12.75" customHeight="1">
      <c r="A29" s="9"/>
      <c r="B29" s="9"/>
      <c r="C29" s="9" t="s">
        <v>23</v>
      </c>
      <c r="D29" s="9"/>
      <c r="E29" s="9" t="s">
        <v>92</v>
      </c>
      <c r="F29" s="9"/>
      <c r="G29" s="11"/>
      <c r="H29" s="9"/>
      <c r="I29" s="11"/>
    </row>
    <row r="30" spans="1:16" ht="12.75">
      <c r="A30" s="7">
        <v>6</v>
      </c>
      <c r="B30" s="7" t="s">
        <v>44</v>
      </c>
      <c r="C30" s="7" t="s">
        <v>93</v>
      </c>
      <c r="D30" s="7" t="s">
        <v>46</v>
      </c>
      <c r="E30" s="7" t="s">
        <v>94</v>
      </c>
      <c r="F30" s="7" t="s">
        <v>74</v>
      </c>
      <c r="G30" s="10">
        <v>12.7</v>
      </c>
      <c r="H30" s="14"/>
      <c r="I30" s="13">
        <f>ROUND((H30*G30),2)</f>
      </c>
      <c r="O30">
        <f>rekapitulace!H8</f>
      </c>
      <c r="P30">
        <f>O30/100*I30</f>
      </c>
    </row>
    <row r="31" ht="63.75">
      <c r="E31" s="15" t="s">
        <v>95</v>
      </c>
    </row>
    <row r="32" ht="409.5">
      <c r="E32" s="15" t="s">
        <v>96</v>
      </c>
    </row>
    <row r="33" spans="1:16" ht="12.75">
      <c r="A33" s="7">
        <v>7</v>
      </c>
      <c r="B33" s="7" t="s">
        <v>44</v>
      </c>
      <c r="C33" s="7" t="s">
        <v>97</v>
      </c>
      <c r="D33" s="7" t="s">
        <v>46</v>
      </c>
      <c r="E33" s="7" t="s">
        <v>98</v>
      </c>
      <c r="F33" s="7" t="s">
        <v>74</v>
      </c>
      <c r="G33" s="10">
        <v>7.71</v>
      </c>
      <c r="H33" s="14"/>
      <c r="I33" s="13">
        <f>ROUND((H33*G33),2)</f>
      </c>
      <c r="O33">
        <f>rekapitulace!H8</f>
      </c>
      <c r="P33">
        <f>O33/100*I33</f>
      </c>
    </row>
    <row r="34" ht="204">
      <c r="E34" s="15" t="s">
        <v>99</v>
      </c>
    </row>
    <row r="35" ht="409.5">
      <c r="E35" s="15" t="s">
        <v>96</v>
      </c>
    </row>
    <row r="36" spans="1:16" ht="12.75">
      <c r="A36" s="7">
        <v>8</v>
      </c>
      <c r="B36" s="7" t="s">
        <v>44</v>
      </c>
      <c r="C36" s="7" t="s">
        <v>100</v>
      </c>
      <c r="D36" s="7" t="s">
        <v>46</v>
      </c>
      <c r="E36" s="7" t="s">
        <v>101</v>
      </c>
      <c r="F36" s="7" t="s">
        <v>74</v>
      </c>
      <c r="G36" s="10">
        <v>2.4</v>
      </c>
      <c r="H36" s="14"/>
      <c r="I36" s="13">
        <f>ROUND((H36*G36),2)</f>
      </c>
      <c r="O36">
        <f>rekapitulace!H8</f>
      </c>
      <c r="P36">
        <f>O36/100*I36</f>
      </c>
    </row>
    <row r="37" ht="51">
      <c r="E37" s="15" t="s">
        <v>102</v>
      </c>
    </row>
    <row r="38" ht="409.5">
      <c r="E38" s="15" t="s">
        <v>96</v>
      </c>
    </row>
    <row r="39" spans="1:16" ht="12.75">
      <c r="A39" s="7">
        <v>9</v>
      </c>
      <c r="B39" s="7" t="s">
        <v>44</v>
      </c>
      <c r="C39" s="7" t="s">
        <v>103</v>
      </c>
      <c r="D39" s="7" t="s">
        <v>46</v>
      </c>
      <c r="E39" s="7" t="s">
        <v>104</v>
      </c>
      <c r="F39" s="7" t="s">
        <v>74</v>
      </c>
      <c r="G39" s="10">
        <v>0.36</v>
      </c>
      <c r="H39" s="14"/>
      <c r="I39" s="13">
        <f>ROUND((H39*G39),2)</f>
      </c>
      <c r="O39">
        <f>rekapitulace!H8</f>
      </c>
      <c r="P39">
        <f>O39/100*I39</f>
      </c>
    </row>
    <row r="40" ht="51">
      <c r="E40" s="15" t="s">
        <v>105</v>
      </c>
    </row>
    <row r="41" ht="409.5">
      <c r="E41" s="15" t="s">
        <v>96</v>
      </c>
    </row>
    <row r="42" spans="1:16" ht="12.75">
      <c r="A42" s="7">
        <v>10</v>
      </c>
      <c r="B42" s="7" t="s">
        <v>44</v>
      </c>
      <c r="C42" s="7" t="s">
        <v>106</v>
      </c>
      <c r="D42" s="7" t="s">
        <v>46</v>
      </c>
      <c r="E42" s="7" t="s">
        <v>107</v>
      </c>
      <c r="F42" s="7" t="s">
        <v>74</v>
      </c>
      <c r="G42" s="10">
        <v>2.494</v>
      </c>
      <c r="H42" s="14"/>
      <c r="I42" s="13">
        <f>ROUND((H42*G42),2)</f>
      </c>
      <c r="O42">
        <f>rekapitulace!H8</f>
      </c>
      <c r="P42">
        <f>O42/100*I42</f>
      </c>
    </row>
    <row r="43" ht="229.5">
      <c r="E43" s="15" t="s">
        <v>108</v>
      </c>
    </row>
    <row r="44" ht="409.5">
      <c r="E44" s="15" t="s">
        <v>96</v>
      </c>
    </row>
    <row r="45" spans="1:16" ht="12.75">
      <c r="A45" s="7">
        <v>11</v>
      </c>
      <c r="B45" s="7" t="s">
        <v>44</v>
      </c>
      <c r="C45" s="7" t="s">
        <v>109</v>
      </c>
      <c r="D45" s="7" t="s">
        <v>46</v>
      </c>
      <c r="E45" s="7" t="s">
        <v>110</v>
      </c>
      <c r="F45" s="7" t="s">
        <v>111</v>
      </c>
      <c r="G45" s="10">
        <v>9.3</v>
      </c>
      <c r="H45" s="14"/>
      <c r="I45" s="13">
        <f>ROUND((H45*G45),2)</f>
      </c>
      <c r="O45">
        <f>rekapitulace!H8</f>
      </c>
      <c r="P45">
        <f>O45/100*I45</f>
      </c>
    </row>
    <row r="46" ht="63.75">
      <c r="E46" s="15" t="s">
        <v>112</v>
      </c>
    </row>
    <row r="47" ht="409.5">
      <c r="E47" s="15" t="s">
        <v>113</v>
      </c>
    </row>
    <row r="48" spans="1:16" ht="12.75">
      <c r="A48" s="7">
        <v>12</v>
      </c>
      <c r="B48" s="7" t="s">
        <v>44</v>
      </c>
      <c r="C48" s="7" t="s">
        <v>114</v>
      </c>
      <c r="D48" s="7" t="s">
        <v>46</v>
      </c>
      <c r="E48" s="7" t="s">
        <v>115</v>
      </c>
      <c r="F48" s="7" t="s">
        <v>74</v>
      </c>
      <c r="G48" s="10">
        <v>118.652</v>
      </c>
      <c r="H48" s="14"/>
      <c r="I48" s="13">
        <f>ROUND((H48*G48),2)</f>
      </c>
      <c r="O48">
        <f>rekapitulace!H8</f>
      </c>
      <c r="P48">
        <f>O48/100*I48</f>
      </c>
    </row>
    <row r="49" ht="369.75">
      <c r="E49" s="15" t="s">
        <v>116</v>
      </c>
    </row>
    <row r="50" ht="409.5">
      <c r="E50" s="15" t="s">
        <v>96</v>
      </c>
    </row>
    <row r="51" spans="1:16" ht="12.75">
      <c r="A51" s="7">
        <v>13</v>
      </c>
      <c r="B51" s="7" t="s">
        <v>44</v>
      </c>
      <c r="C51" s="7" t="s">
        <v>117</v>
      </c>
      <c r="D51" s="7" t="s">
        <v>46</v>
      </c>
      <c r="E51" s="7" t="s">
        <v>118</v>
      </c>
      <c r="F51" s="7" t="s">
        <v>74</v>
      </c>
      <c r="G51" s="10">
        <v>21.48</v>
      </c>
      <c r="H51" s="14"/>
      <c r="I51" s="13">
        <f>ROUND((H51*G51),2)</f>
      </c>
      <c r="O51">
        <f>rekapitulace!H8</f>
      </c>
      <c r="P51">
        <f>O51/100*I51</f>
      </c>
    </row>
    <row r="52" ht="76.5">
      <c r="E52" s="15" t="s">
        <v>119</v>
      </c>
    </row>
    <row r="53" ht="409.5">
      <c r="E53" s="15" t="s">
        <v>96</v>
      </c>
    </row>
    <row r="54" spans="1:16" ht="12.75">
      <c r="A54" s="7">
        <v>14</v>
      </c>
      <c r="B54" s="7" t="s">
        <v>44</v>
      </c>
      <c r="C54" s="7" t="s">
        <v>120</v>
      </c>
      <c r="D54" s="7" t="s">
        <v>46</v>
      </c>
      <c r="E54" s="7" t="s">
        <v>121</v>
      </c>
      <c r="F54" s="7" t="s">
        <v>122</v>
      </c>
      <c r="G54" s="10">
        <v>227</v>
      </c>
      <c r="H54" s="14"/>
      <c r="I54" s="13">
        <f>ROUND((H54*G54),2)</f>
      </c>
      <c r="O54">
        <f>rekapitulace!H8</f>
      </c>
      <c r="P54">
        <f>O54/100*I54</f>
      </c>
    </row>
    <row r="55" ht="76.5">
      <c r="E55" s="15" t="s">
        <v>123</v>
      </c>
    </row>
    <row r="56" ht="409.5">
      <c r="E56" s="15" t="s">
        <v>96</v>
      </c>
    </row>
    <row r="57" spans="1:16" ht="12.75">
      <c r="A57" s="7">
        <v>15</v>
      </c>
      <c r="B57" s="7" t="s">
        <v>44</v>
      </c>
      <c r="C57" s="7" t="s">
        <v>124</v>
      </c>
      <c r="D57" s="7" t="s">
        <v>46</v>
      </c>
      <c r="E57" s="7" t="s">
        <v>125</v>
      </c>
      <c r="F57" s="7" t="s">
        <v>74</v>
      </c>
      <c r="G57" s="10">
        <v>249.913</v>
      </c>
      <c r="H57" s="14"/>
      <c r="I57" s="13">
        <f>ROUND((H57*G57),2)</f>
      </c>
      <c r="O57">
        <f>rekapitulace!H8</f>
      </c>
      <c r="P57">
        <f>O57/100*I57</f>
      </c>
    </row>
    <row r="58" ht="255">
      <c r="E58" s="15" t="s">
        <v>126</v>
      </c>
    </row>
    <row r="59" ht="409.5">
      <c r="E59" s="15" t="s">
        <v>96</v>
      </c>
    </row>
    <row r="60" spans="1:16" ht="12.75">
      <c r="A60" s="7">
        <v>16</v>
      </c>
      <c r="B60" s="7" t="s">
        <v>44</v>
      </c>
      <c r="C60" s="7" t="s">
        <v>127</v>
      </c>
      <c r="D60" s="7" t="s">
        <v>46</v>
      </c>
      <c r="E60" s="7" t="s">
        <v>128</v>
      </c>
      <c r="F60" s="7" t="s">
        <v>74</v>
      </c>
      <c r="G60" s="10">
        <v>69.6</v>
      </c>
      <c r="H60" s="14"/>
      <c r="I60" s="13">
        <f>ROUND((H60*G60),2)</f>
      </c>
      <c r="O60">
        <f>rekapitulace!H8</f>
      </c>
      <c r="P60">
        <f>O60/100*I60</f>
      </c>
    </row>
    <row r="61" ht="51">
      <c r="E61" s="15" t="s">
        <v>129</v>
      </c>
    </row>
    <row r="62" ht="409.5">
      <c r="E62" s="15" t="s">
        <v>130</v>
      </c>
    </row>
    <row r="63" spans="1:16" ht="12.75">
      <c r="A63" s="7">
        <v>17</v>
      </c>
      <c r="B63" s="7" t="s">
        <v>44</v>
      </c>
      <c r="C63" s="7" t="s">
        <v>127</v>
      </c>
      <c r="D63" s="7" t="s">
        <v>131</v>
      </c>
      <c r="E63" s="7" t="s">
        <v>132</v>
      </c>
      <c r="F63" s="7" t="s">
        <v>74</v>
      </c>
      <c r="G63" s="10">
        <v>110.4</v>
      </c>
      <c r="H63" s="14"/>
      <c r="I63" s="13">
        <f>ROUND((H63*G63),2)</f>
      </c>
      <c r="O63">
        <f>rekapitulace!H8</f>
      </c>
      <c r="P63">
        <f>O63/100*I63</f>
      </c>
    </row>
    <row r="64" ht="409.5">
      <c r="E64" s="15" t="s">
        <v>133</v>
      </c>
    </row>
    <row r="65" ht="409.5">
      <c r="E65" s="15" t="s">
        <v>130</v>
      </c>
    </row>
    <row r="66" spans="1:16" ht="12.75">
      <c r="A66" s="7">
        <v>18</v>
      </c>
      <c r="B66" s="7" t="s">
        <v>44</v>
      </c>
      <c r="C66" s="7" t="s">
        <v>134</v>
      </c>
      <c r="D66" s="7" t="s">
        <v>46</v>
      </c>
      <c r="E66" s="7" t="s">
        <v>135</v>
      </c>
      <c r="F66" s="7" t="s">
        <v>74</v>
      </c>
      <c r="G66" s="10">
        <v>58.6</v>
      </c>
      <c r="H66" s="14"/>
      <c r="I66" s="13">
        <f>ROUND((H66*G66),2)</f>
      </c>
      <c r="O66">
        <f>rekapitulace!H8</f>
      </c>
      <c r="P66">
        <f>O66/100*I66</f>
      </c>
    </row>
    <row r="67" ht="63.75">
      <c r="E67" s="15" t="s">
        <v>136</v>
      </c>
    </row>
    <row r="68" ht="409.5">
      <c r="E68" s="15" t="s">
        <v>137</v>
      </c>
    </row>
    <row r="69" spans="1:16" ht="12.75">
      <c r="A69" s="7">
        <v>19</v>
      </c>
      <c r="B69" s="7" t="s">
        <v>44</v>
      </c>
      <c r="C69" s="7" t="s">
        <v>138</v>
      </c>
      <c r="D69" s="7" t="s">
        <v>46</v>
      </c>
      <c r="E69" s="7" t="s">
        <v>139</v>
      </c>
      <c r="F69" s="7" t="s">
        <v>74</v>
      </c>
      <c r="G69" s="10">
        <v>110.4</v>
      </c>
      <c r="H69" s="14"/>
      <c r="I69" s="13">
        <f>ROUND((H69*G69),2)</f>
      </c>
      <c r="O69">
        <f>rekapitulace!H8</f>
      </c>
      <c r="P69">
        <f>O69/100*I69</f>
      </c>
    </row>
    <row r="70" ht="63.75">
      <c r="E70" s="15" t="s">
        <v>140</v>
      </c>
    </row>
    <row r="71" ht="409.5">
      <c r="E71" s="15" t="s">
        <v>141</v>
      </c>
    </row>
    <row r="72" spans="1:16" ht="12.75">
      <c r="A72" s="7">
        <v>20</v>
      </c>
      <c r="B72" s="7" t="s">
        <v>44</v>
      </c>
      <c r="C72" s="7" t="s">
        <v>142</v>
      </c>
      <c r="D72" s="7" t="s">
        <v>46</v>
      </c>
      <c r="E72" s="7" t="s">
        <v>143</v>
      </c>
      <c r="F72" s="7" t="s">
        <v>74</v>
      </c>
      <c r="G72" s="10">
        <v>85.1</v>
      </c>
      <c r="H72" s="14"/>
      <c r="I72" s="13">
        <f>ROUND((H72*G72),2)</f>
      </c>
      <c r="O72">
        <f>rekapitulace!H8</f>
      </c>
      <c r="P72">
        <f>O72/100*I72</f>
      </c>
    </row>
    <row r="73" ht="38.25">
      <c r="E73" s="15" t="s">
        <v>144</v>
      </c>
    </row>
    <row r="74" ht="409.5">
      <c r="E74" s="15" t="s">
        <v>145</v>
      </c>
    </row>
    <row r="75" spans="1:16" ht="12.75">
      <c r="A75" s="7">
        <v>21</v>
      </c>
      <c r="B75" s="7" t="s">
        <v>44</v>
      </c>
      <c r="C75" s="7" t="s">
        <v>146</v>
      </c>
      <c r="D75" s="7" t="s">
        <v>46</v>
      </c>
      <c r="E75" s="7" t="s">
        <v>147</v>
      </c>
      <c r="F75" s="7" t="s">
        <v>74</v>
      </c>
      <c r="G75" s="10">
        <v>11</v>
      </c>
      <c r="H75" s="14"/>
      <c r="I75" s="13">
        <f>ROUND((H75*G75),2)</f>
      </c>
      <c r="O75">
        <f>rekapitulace!H8</f>
      </c>
      <c r="P75">
        <f>O75/100*I75</f>
      </c>
    </row>
    <row r="76" ht="38.25">
      <c r="E76" s="15" t="s">
        <v>148</v>
      </c>
    </row>
    <row r="77" ht="409.5">
      <c r="E77" s="15" t="s">
        <v>149</v>
      </c>
    </row>
    <row r="78" spans="1:16" ht="12.75">
      <c r="A78" s="7">
        <v>22</v>
      </c>
      <c r="B78" s="7" t="s">
        <v>44</v>
      </c>
      <c r="C78" s="7" t="s">
        <v>150</v>
      </c>
      <c r="D78" s="7" t="s">
        <v>46</v>
      </c>
      <c r="E78" s="7" t="s">
        <v>151</v>
      </c>
      <c r="F78" s="7" t="s">
        <v>111</v>
      </c>
      <c r="G78" s="10">
        <v>779.6</v>
      </c>
      <c r="H78" s="14"/>
      <c r="I78" s="13">
        <f>ROUND((H78*G78),2)</f>
      </c>
      <c r="O78">
        <f>rekapitulace!H8</f>
      </c>
      <c r="P78">
        <f>O78/100*I78</f>
      </c>
    </row>
    <row r="79" ht="306">
      <c r="E79" s="15" t="s">
        <v>152</v>
      </c>
    </row>
    <row r="80" ht="153">
      <c r="E80" s="15" t="s">
        <v>153</v>
      </c>
    </row>
    <row r="81" spans="1:16" ht="12.75">
      <c r="A81" s="7">
        <v>23</v>
      </c>
      <c r="B81" s="7" t="s">
        <v>44</v>
      </c>
      <c r="C81" s="7" t="s">
        <v>154</v>
      </c>
      <c r="D81" s="7" t="s">
        <v>46</v>
      </c>
      <c r="E81" s="7" t="s">
        <v>155</v>
      </c>
      <c r="F81" s="7" t="s">
        <v>74</v>
      </c>
      <c r="G81" s="10">
        <v>107.27</v>
      </c>
      <c r="H81" s="14"/>
      <c r="I81" s="13">
        <f>ROUND((H81*G81),2)</f>
      </c>
      <c r="O81">
        <f>rekapitulace!H8</f>
      </c>
      <c r="P81">
        <f>O81/100*I81</f>
      </c>
    </row>
    <row r="82" ht="89.25">
      <c r="E82" s="15" t="s">
        <v>156</v>
      </c>
    </row>
    <row r="83" ht="216.75">
      <c r="E83" s="15" t="s">
        <v>157</v>
      </c>
    </row>
    <row r="84" spans="1:16" ht="12.75">
      <c r="A84" s="7">
        <v>24</v>
      </c>
      <c r="B84" s="7" t="s">
        <v>44</v>
      </c>
      <c r="C84" s="7" t="s">
        <v>158</v>
      </c>
      <c r="D84" s="7" t="s">
        <v>46</v>
      </c>
      <c r="E84" s="7" t="s">
        <v>159</v>
      </c>
      <c r="F84" s="7" t="s">
        <v>111</v>
      </c>
      <c r="G84" s="10">
        <v>512.4</v>
      </c>
      <c r="H84" s="14"/>
      <c r="I84" s="13">
        <f>ROUND((H84*G84),2)</f>
      </c>
      <c r="O84">
        <f>rekapitulace!H8</f>
      </c>
      <c r="P84">
        <f>O84/100*I84</f>
      </c>
    </row>
    <row r="85" ht="76.5">
      <c r="E85" s="15" t="s">
        <v>160</v>
      </c>
    </row>
    <row r="86" ht="191.25">
      <c r="E86" s="15" t="s">
        <v>161</v>
      </c>
    </row>
    <row r="87" spans="1:16" ht="12.75">
      <c r="A87" s="7">
        <v>25</v>
      </c>
      <c r="B87" s="7" t="s">
        <v>44</v>
      </c>
      <c r="C87" s="7" t="s">
        <v>162</v>
      </c>
      <c r="D87" s="7" t="s">
        <v>46</v>
      </c>
      <c r="E87" s="7" t="s">
        <v>163</v>
      </c>
      <c r="F87" s="7" t="s">
        <v>111</v>
      </c>
      <c r="G87" s="10">
        <v>512.4</v>
      </c>
      <c r="H87" s="14"/>
      <c r="I87" s="13">
        <f>ROUND((H87*G87),2)</f>
      </c>
      <c r="O87">
        <f>rekapitulace!H8</f>
      </c>
      <c r="P87">
        <f>O87/100*I87</f>
      </c>
    </row>
    <row r="88" ht="51">
      <c r="E88" s="15" t="s">
        <v>164</v>
      </c>
    </row>
    <row r="89" ht="280.5">
      <c r="E89" s="15" t="s">
        <v>165</v>
      </c>
    </row>
    <row r="90" spans="1:16" ht="12.75" customHeight="1">
      <c r="A90" s="16"/>
      <c r="B90" s="16"/>
      <c r="C90" s="16" t="s">
        <v>23</v>
      </c>
      <c r="D90" s="16"/>
      <c r="E90" s="16" t="s">
        <v>92</v>
      </c>
      <c r="F90" s="16"/>
      <c r="G90" s="16"/>
      <c r="H90" s="16"/>
      <c r="I90" s="16">
        <f>SUM(I30:I89)</f>
      </c>
      <c r="P90">
        <f>ROUND(SUM(P30:P89),2)</f>
      </c>
    </row>
    <row r="92" spans="1:9" ht="12.75" customHeight="1">
      <c r="A92" s="9"/>
      <c r="B92" s="9"/>
      <c r="C92" s="9" t="s">
        <v>35</v>
      </c>
      <c r="D92" s="9"/>
      <c r="E92" s="9" t="s">
        <v>166</v>
      </c>
      <c r="F92" s="9"/>
      <c r="G92" s="11"/>
      <c r="H92" s="9"/>
      <c r="I92" s="11"/>
    </row>
    <row r="93" spans="1:16" ht="12.75">
      <c r="A93" s="7">
        <v>26</v>
      </c>
      <c r="B93" s="7" t="s">
        <v>44</v>
      </c>
      <c r="C93" s="7" t="s">
        <v>167</v>
      </c>
      <c r="D93" s="7" t="s">
        <v>46</v>
      </c>
      <c r="E93" s="7" t="s">
        <v>168</v>
      </c>
      <c r="F93" s="7" t="s">
        <v>74</v>
      </c>
      <c r="G93" s="10">
        <v>3.2</v>
      </c>
      <c r="H93" s="14"/>
      <c r="I93" s="13">
        <f>ROUND((H93*G93),2)</f>
      </c>
      <c r="O93">
        <f>rekapitulace!H8</f>
      </c>
      <c r="P93">
        <f>O93/100*I93</f>
      </c>
    </row>
    <row r="94" ht="63.75">
      <c r="E94" s="15" t="s">
        <v>169</v>
      </c>
    </row>
    <row r="95" ht="409.5">
      <c r="E95" s="15" t="s">
        <v>170</v>
      </c>
    </row>
    <row r="96" spans="1:16" ht="12.75" customHeight="1">
      <c r="A96" s="16"/>
      <c r="B96" s="16"/>
      <c r="C96" s="16" t="s">
        <v>35</v>
      </c>
      <c r="D96" s="16"/>
      <c r="E96" s="16" t="s">
        <v>166</v>
      </c>
      <c r="F96" s="16"/>
      <c r="G96" s="16"/>
      <c r="H96" s="16"/>
      <c r="I96" s="16">
        <f>SUM(I93:I95)</f>
      </c>
      <c r="P96">
        <f>ROUND(SUM(P93:P95),2)</f>
      </c>
    </row>
    <row r="98" spans="1:9" ht="12.75" customHeight="1">
      <c r="A98" s="9"/>
      <c r="B98" s="9"/>
      <c r="C98" s="9" t="s">
        <v>36</v>
      </c>
      <c r="D98" s="9"/>
      <c r="E98" s="9" t="s">
        <v>171</v>
      </c>
      <c r="F98" s="9"/>
      <c r="G98" s="11"/>
      <c r="H98" s="9"/>
      <c r="I98" s="11"/>
    </row>
    <row r="99" spans="1:16" ht="12.75">
      <c r="A99" s="7">
        <v>27</v>
      </c>
      <c r="B99" s="7" t="s">
        <v>44</v>
      </c>
      <c r="C99" s="7" t="s">
        <v>172</v>
      </c>
      <c r="D99" s="7" t="s">
        <v>46</v>
      </c>
      <c r="E99" s="7" t="s">
        <v>173</v>
      </c>
      <c r="F99" s="7" t="s">
        <v>74</v>
      </c>
      <c r="G99" s="10">
        <v>0.94</v>
      </c>
      <c r="H99" s="14"/>
      <c r="I99" s="13">
        <f>ROUND((H99*G99),2)</f>
      </c>
      <c r="O99">
        <f>rekapitulace!H8</f>
      </c>
      <c r="P99">
        <f>O99/100*I99</f>
      </c>
    </row>
    <row r="100" ht="76.5">
      <c r="E100" s="15" t="s">
        <v>174</v>
      </c>
    </row>
    <row r="101" ht="306">
      <c r="E101" s="15" t="s">
        <v>175</v>
      </c>
    </row>
    <row r="102" spans="1:16" ht="12.75">
      <c r="A102" s="7">
        <v>28</v>
      </c>
      <c r="B102" s="7" t="s">
        <v>44</v>
      </c>
      <c r="C102" s="7" t="s">
        <v>176</v>
      </c>
      <c r="D102" s="7" t="s">
        <v>46</v>
      </c>
      <c r="E102" s="7" t="s">
        <v>177</v>
      </c>
      <c r="F102" s="7" t="s">
        <v>74</v>
      </c>
      <c r="G102" s="10">
        <v>0.8</v>
      </c>
      <c r="H102" s="14"/>
      <c r="I102" s="13">
        <f>ROUND((H102*G102),2)</f>
      </c>
      <c r="O102">
        <f>rekapitulace!H8</f>
      </c>
      <c r="P102">
        <f>O102/100*I102</f>
      </c>
    </row>
    <row r="103" ht="89.25">
      <c r="E103" s="15" t="s">
        <v>178</v>
      </c>
    </row>
    <row r="104" ht="409.5">
      <c r="E104" s="15" t="s">
        <v>179</v>
      </c>
    </row>
    <row r="105" spans="1:16" ht="12.75" customHeight="1">
      <c r="A105" s="16"/>
      <c r="B105" s="16"/>
      <c r="C105" s="16" t="s">
        <v>36</v>
      </c>
      <c r="D105" s="16"/>
      <c r="E105" s="16" t="s">
        <v>171</v>
      </c>
      <c r="F105" s="16"/>
      <c r="G105" s="16"/>
      <c r="H105" s="16"/>
      <c r="I105" s="16">
        <f>SUM(I99:I104)</f>
      </c>
      <c r="P105">
        <f>ROUND(SUM(P99:P104),2)</f>
      </c>
    </row>
    <row r="107" spans="1:9" ht="12.75" customHeight="1">
      <c r="A107" s="9"/>
      <c r="B107" s="9"/>
      <c r="C107" s="9" t="s">
        <v>37</v>
      </c>
      <c r="D107" s="9"/>
      <c r="E107" s="9" t="s">
        <v>180</v>
      </c>
      <c r="F107" s="9"/>
      <c r="G107" s="11"/>
      <c r="H107" s="9"/>
      <c r="I107" s="11"/>
    </row>
    <row r="108" spans="1:16" ht="12.75">
      <c r="A108" s="7">
        <v>29</v>
      </c>
      <c r="B108" s="7" t="s">
        <v>44</v>
      </c>
      <c r="C108" s="7" t="s">
        <v>181</v>
      </c>
      <c r="D108" s="7" t="s">
        <v>46</v>
      </c>
      <c r="E108" s="7" t="s">
        <v>182</v>
      </c>
      <c r="F108" s="7" t="s">
        <v>111</v>
      </c>
      <c r="G108" s="10">
        <v>81.2</v>
      </c>
      <c r="H108" s="14"/>
      <c r="I108" s="13">
        <f>ROUND((H108*G108),2)</f>
      </c>
      <c r="O108">
        <f>rekapitulace!H8</f>
      </c>
      <c r="P108">
        <f>O108/100*I108</f>
      </c>
    </row>
    <row r="109" ht="63.75">
      <c r="E109" s="15" t="s">
        <v>183</v>
      </c>
    </row>
    <row r="110" ht="331.5">
      <c r="E110" s="15" t="s">
        <v>184</v>
      </c>
    </row>
    <row r="111" spans="1:16" ht="12.75">
      <c r="A111" s="7">
        <v>30</v>
      </c>
      <c r="B111" s="7" t="s">
        <v>44</v>
      </c>
      <c r="C111" s="7" t="s">
        <v>185</v>
      </c>
      <c r="D111" s="7" t="s">
        <v>46</v>
      </c>
      <c r="E111" s="7" t="s">
        <v>186</v>
      </c>
      <c r="F111" s="7" t="s">
        <v>74</v>
      </c>
      <c r="G111" s="10">
        <v>55.36</v>
      </c>
      <c r="H111" s="14"/>
      <c r="I111" s="13">
        <f>ROUND((H111*G111),2)</f>
      </c>
      <c r="O111">
        <f>rekapitulace!H8</f>
      </c>
      <c r="P111">
        <f>O111/100*I111</f>
      </c>
    </row>
    <row r="112" ht="306">
      <c r="E112" s="15" t="s">
        <v>187</v>
      </c>
    </row>
    <row r="113" ht="331.5">
      <c r="E113" s="15" t="s">
        <v>184</v>
      </c>
    </row>
    <row r="114" spans="1:16" ht="12.75">
      <c r="A114" s="7">
        <v>31</v>
      </c>
      <c r="B114" s="7" t="s">
        <v>44</v>
      </c>
      <c r="C114" s="7" t="s">
        <v>188</v>
      </c>
      <c r="D114" s="7" t="s">
        <v>46</v>
      </c>
      <c r="E114" s="7" t="s">
        <v>189</v>
      </c>
      <c r="F114" s="7" t="s">
        <v>111</v>
      </c>
      <c r="G114" s="10">
        <v>477.8</v>
      </c>
      <c r="H114" s="14"/>
      <c r="I114" s="13">
        <f>ROUND((H114*G114),2)</f>
      </c>
      <c r="O114">
        <f>rekapitulace!H8</f>
      </c>
      <c r="P114">
        <f>O114/100*I114</f>
      </c>
    </row>
    <row r="115" ht="63.75">
      <c r="E115" s="15" t="s">
        <v>190</v>
      </c>
    </row>
    <row r="116" ht="331.5">
      <c r="E116" s="15" t="s">
        <v>184</v>
      </c>
    </row>
    <row r="117" spans="1:16" ht="12.75">
      <c r="A117" s="7">
        <v>32</v>
      </c>
      <c r="B117" s="7" t="s">
        <v>44</v>
      </c>
      <c r="C117" s="7" t="s">
        <v>191</v>
      </c>
      <c r="D117" s="7" t="s">
        <v>46</v>
      </c>
      <c r="E117" s="7" t="s">
        <v>192</v>
      </c>
      <c r="F117" s="7" t="s">
        <v>74</v>
      </c>
      <c r="G117" s="10">
        <v>36.084</v>
      </c>
      <c r="H117" s="14"/>
      <c r="I117" s="13">
        <f>ROUND((H117*G117),2)</f>
      </c>
      <c r="O117">
        <f>rekapitulace!H8</f>
      </c>
      <c r="P117">
        <f>O117/100*I117</f>
      </c>
    </row>
    <row r="118" ht="102">
      <c r="E118" s="15" t="s">
        <v>193</v>
      </c>
    </row>
    <row r="119" ht="409.5">
      <c r="E119" s="15" t="s">
        <v>194</v>
      </c>
    </row>
    <row r="120" spans="1:16" ht="12.75">
      <c r="A120" s="7">
        <v>33</v>
      </c>
      <c r="B120" s="7" t="s">
        <v>44</v>
      </c>
      <c r="C120" s="7" t="s">
        <v>195</v>
      </c>
      <c r="D120" s="7" t="s">
        <v>46</v>
      </c>
      <c r="E120" s="7" t="s">
        <v>196</v>
      </c>
      <c r="F120" s="7" t="s">
        <v>111</v>
      </c>
      <c r="G120" s="10">
        <v>179</v>
      </c>
      <c r="H120" s="14"/>
      <c r="I120" s="13">
        <f>ROUND((H120*G120),2)</f>
      </c>
      <c r="O120">
        <f>rekapitulace!H8</f>
      </c>
      <c r="P120">
        <f>O120/100*I120</f>
      </c>
    </row>
    <row r="121" ht="51">
      <c r="E121" s="15" t="s">
        <v>197</v>
      </c>
    </row>
    <row r="122" ht="409.5">
      <c r="E122" s="15" t="s">
        <v>194</v>
      </c>
    </row>
    <row r="123" spans="1:16" ht="12.75">
      <c r="A123" s="7">
        <v>34</v>
      </c>
      <c r="B123" s="7" t="s">
        <v>44</v>
      </c>
      <c r="C123" s="7" t="s">
        <v>198</v>
      </c>
      <c r="D123" s="7" t="s">
        <v>46</v>
      </c>
      <c r="E123" s="7" t="s">
        <v>199</v>
      </c>
      <c r="F123" s="7" t="s">
        <v>111</v>
      </c>
      <c r="G123" s="10">
        <v>668.4</v>
      </c>
      <c r="H123" s="14"/>
      <c r="I123" s="13">
        <f>ROUND((H123*G123),2)</f>
      </c>
      <c r="O123">
        <f>rekapitulace!H8</f>
      </c>
      <c r="P123">
        <f>O123/100*I123</f>
      </c>
    </row>
    <row r="124" ht="255">
      <c r="E124" s="15" t="s">
        <v>200</v>
      </c>
    </row>
    <row r="125" ht="357">
      <c r="E125" s="15" t="s">
        <v>201</v>
      </c>
    </row>
    <row r="126" spans="1:16" ht="12.75">
      <c r="A126" s="7">
        <v>35</v>
      </c>
      <c r="B126" s="7" t="s">
        <v>44</v>
      </c>
      <c r="C126" s="7" t="s">
        <v>202</v>
      </c>
      <c r="D126" s="7" t="s">
        <v>46</v>
      </c>
      <c r="E126" s="7" t="s">
        <v>203</v>
      </c>
      <c r="F126" s="7" t="s">
        <v>111</v>
      </c>
      <c r="G126" s="10">
        <v>3302.5</v>
      </c>
      <c r="H126" s="14"/>
      <c r="I126" s="13">
        <f>ROUND((H126*G126),2)</f>
      </c>
      <c r="O126">
        <f>rekapitulace!H8</f>
      </c>
      <c r="P126">
        <f>O126/100*I126</f>
      </c>
    </row>
    <row r="127" ht="331.5">
      <c r="E127" s="15" t="s">
        <v>204</v>
      </c>
    </row>
    <row r="128" ht="357">
      <c r="E128" s="15" t="s">
        <v>201</v>
      </c>
    </row>
    <row r="129" spans="1:16" ht="12.75">
      <c r="A129" s="7">
        <v>36</v>
      </c>
      <c r="B129" s="7" t="s">
        <v>44</v>
      </c>
      <c r="C129" s="7" t="s">
        <v>205</v>
      </c>
      <c r="D129" s="7" t="s">
        <v>46</v>
      </c>
      <c r="E129" s="7" t="s">
        <v>206</v>
      </c>
      <c r="F129" s="7" t="s">
        <v>111</v>
      </c>
      <c r="G129" s="10">
        <v>2634.6</v>
      </c>
      <c r="H129" s="14"/>
      <c r="I129" s="13">
        <f>ROUND((H129*G129),2)</f>
      </c>
      <c r="O129">
        <f>rekapitulace!H8</f>
      </c>
      <c r="P129">
        <f>O129/100*I129</f>
      </c>
    </row>
    <row r="130" ht="76.5">
      <c r="E130" s="15" t="s">
        <v>207</v>
      </c>
    </row>
    <row r="131" ht="357">
      <c r="E131" s="15" t="s">
        <v>201</v>
      </c>
    </row>
    <row r="132" spans="1:16" ht="12.75">
      <c r="A132" s="7">
        <v>37</v>
      </c>
      <c r="B132" s="7" t="s">
        <v>44</v>
      </c>
      <c r="C132" s="7" t="s">
        <v>208</v>
      </c>
      <c r="D132" s="7" t="s">
        <v>46</v>
      </c>
      <c r="E132" s="7" t="s">
        <v>209</v>
      </c>
      <c r="F132" s="7" t="s">
        <v>111</v>
      </c>
      <c r="G132" s="10">
        <v>601.4</v>
      </c>
      <c r="H132" s="14"/>
      <c r="I132" s="13">
        <f>ROUND((H132*G132),2)</f>
      </c>
      <c r="O132">
        <f>rekapitulace!H8</f>
      </c>
      <c r="P132">
        <f>O132/100*I132</f>
      </c>
    </row>
    <row r="133" ht="204">
      <c r="E133" s="15" t="s">
        <v>210</v>
      </c>
    </row>
    <row r="134" ht="409.5">
      <c r="E134" s="15" t="s">
        <v>211</v>
      </c>
    </row>
    <row r="135" spans="1:16" ht="12.75">
      <c r="A135" s="7">
        <v>38</v>
      </c>
      <c r="B135" s="7" t="s">
        <v>44</v>
      </c>
      <c r="C135" s="7" t="s">
        <v>212</v>
      </c>
      <c r="D135" s="7" t="s">
        <v>46</v>
      </c>
      <c r="E135" s="7" t="s">
        <v>213</v>
      </c>
      <c r="F135" s="7" t="s">
        <v>111</v>
      </c>
      <c r="G135" s="10">
        <v>2701.1</v>
      </c>
      <c r="H135" s="14"/>
      <c r="I135" s="13">
        <f>ROUND((H135*G135),2)</f>
      </c>
      <c r="O135">
        <f>rekapitulace!H8</f>
      </c>
      <c r="P135">
        <f>O135/100*I135</f>
      </c>
    </row>
    <row r="136" ht="204">
      <c r="E136" s="15" t="s">
        <v>214</v>
      </c>
    </row>
    <row r="137" ht="409.5">
      <c r="E137" s="15" t="s">
        <v>211</v>
      </c>
    </row>
    <row r="138" spans="1:16" ht="12.75">
      <c r="A138" s="7">
        <v>39</v>
      </c>
      <c r="B138" s="7" t="s">
        <v>44</v>
      </c>
      <c r="C138" s="7" t="s">
        <v>215</v>
      </c>
      <c r="D138" s="7" t="s">
        <v>46</v>
      </c>
      <c r="E138" s="7" t="s">
        <v>216</v>
      </c>
      <c r="F138" s="7" t="s">
        <v>74</v>
      </c>
      <c r="G138" s="10">
        <v>9.033</v>
      </c>
      <c r="H138" s="14"/>
      <c r="I138" s="13">
        <f>ROUND((H138*G138),2)</f>
      </c>
      <c r="O138">
        <f>rekapitulace!H8</f>
      </c>
      <c r="P138">
        <f>O138/100*I138</f>
      </c>
    </row>
    <row r="139" ht="102">
      <c r="E139" s="15" t="s">
        <v>217</v>
      </c>
    </row>
    <row r="140" ht="409.5">
      <c r="E140" s="15" t="s">
        <v>211</v>
      </c>
    </row>
    <row r="141" spans="1:16" ht="12.75">
      <c r="A141" s="7">
        <v>40</v>
      </c>
      <c r="B141" s="7" t="s">
        <v>44</v>
      </c>
      <c r="C141" s="7" t="s">
        <v>218</v>
      </c>
      <c r="D141" s="7" t="s">
        <v>46</v>
      </c>
      <c r="E141" s="7" t="s">
        <v>219</v>
      </c>
      <c r="F141" s="7" t="s">
        <v>111</v>
      </c>
      <c r="G141" s="10">
        <v>2701.1</v>
      </c>
      <c r="H141" s="14"/>
      <c r="I141" s="13">
        <f>ROUND((H141*G141),2)</f>
      </c>
      <c r="O141">
        <f>rekapitulace!H8</f>
      </c>
      <c r="P141">
        <f>O141/100*I141</f>
      </c>
    </row>
    <row r="142" ht="204">
      <c r="E142" s="15" t="s">
        <v>214</v>
      </c>
    </row>
    <row r="143" ht="409.5">
      <c r="E143" s="15" t="s">
        <v>211</v>
      </c>
    </row>
    <row r="144" spans="1:16" ht="12.75">
      <c r="A144" s="7">
        <v>41</v>
      </c>
      <c r="B144" s="7" t="s">
        <v>44</v>
      </c>
      <c r="C144" s="7" t="s">
        <v>220</v>
      </c>
      <c r="D144" s="7" t="s">
        <v>46</v>
      </c>
      <c r="E144" s="7" t="s">
        <v>221</v>
      </c>
      <c r="F144" s="7" t="s">
        <v>111</v>
      </c>
      <c r="G144" s="10">
        <v>24</v>
      </c>
      <c r="H144" s="14"/>
      <c r="I144" s="13">
        <f>ROUND((H144*G144),2)</f>
      </c>
      <c r="O144">
        <f>rekapitulace!H8</f>
      </c>
      <c r="P144">
        <f>O144/100*I144</f>
      </c>
    </row>
    <row r="145" ht="76.5">
      <c r="E145" s="15" t="s">
        <v>222</v>
      </c>
    </row>
    <row r="146" ht="409.5">
      <c r="E146" s="15" t="s">
        <v>223</v>
      </c>
    </row>
    <row r="147" spans="1:16" ht="12.75">
      <c r="A147" s="7">
        <v>42</v>
      </c>
      <c r="B147" s="7" t="s">
        <v>44</v>
      </c>
      <c r="C147" s="7" t="s">
        <v>224</v>
      </c>
      <c r="D147" s="7" t="s">
        <v>46</v>
      </c>
      <c r="E147" s="7" t="s">
        <v>225</v>
      </c>
      <c r="F147" s="7" t="s">
        <v>111</v>
      </c>
      <c r="G147" s="10">
        <v>108.7</v>
      </c>
      <c r="H147" s="14"/>
      <c r="I147" s="13">
        <f>ROUND((H147*G147),2)</f>
      </c>
      <c r="O147">
        <f>rekapitulace!H8</f>
      </c>
      <c r="P147">
        <f>O147/100*I147</f>
      </c>
    </row>
    <row r="148" ht="191.25">
      <c r="E148" s="15" t="s">
        <v>226</v>
      </c>
    </row>
    <row r="149" ht="409.5">
      <c r="E149" s="15" t="s">
        <v>223</v>
      </c>
    </row>
    <row r="150" spans="1:16" ht="12.75" customHeight="1">
      <c r="A150" s="16"/>
      <c r="B150" s="16"/>
      <c r="C150" s="16" t="s">
        <v>37</v>
      </c>
      <c r="D150" s="16"/>
      <c r="E150" s="16" t="s">
        <v>180</v>
      </c>
      <c r="F150" s="16"/>
      <c r="G150" s="16"/>
      <c r="H150" s="16"/>
      <c r="I150" s="16">
        <f>SUM(I108:I149)</f>
      </c>
      <c r="P150">
        <f>ROUND(SUM(P108:P149),2)</f>
      </c>
    </row>
    <row r="152" spans="1:9" ht="12.75" customHeight="1">
      <c r="A152" s="9"/>
      <c r="B152" s="9"/>
      <c r="C152" s="9" t="s">
        <v>40</v>
      </c>
      <c r="D152" s="9"/>
      <c r="E152" s="9" t="s">
        <v>227</v>
      </c>
      <c r="F152" s="9"/>
      <c r="G152" s="11"/>
      <c r="H152" s="9"/>
      <c r="I152" s="11"/>
    </row>
    <row r="153" spans="1:16" ht="12.75">
      <c r="A153" s="7">
        <v>43</v>
      </c>
      <c r="B153" s="7" t="s">
        <v>44</v>
      </c>
      <c r="C153" s="7" t="s">
        <v>228</v>
      </c>
      <c r="D153" s="7" t="s">
        <v>46</v>
      </c>
      <c r="E153" s="7" t="s">
        <v>229</v>
      </c>
      <c r="F153" s="7" t="s">
        <v>230</v>
      </c>
      <c r="G153" s="10">
        <v>11</v>
      </c>
      <c r="H153" s="14"/>
      <c r="I153" s="13">
        <f>ROUND((H153*G153),2)</f>
      </c>
      <c r="O153">
        <f>rekapitulace!H8</f>
      </c>
      <c r="P153">
        <f>O153/100*I153</f>
      </c>
    </row>
    <row r="154" ht="51">
      <c r="E154" s="15" t="s">
        <v>231</v>
      </c>
    </row>
    <row r="155" ht="280.5">
      <c r="E155" s="15" t="s">
        <v>232</v>
      </c>
    </row>
    <row r="156" spans="1:16" ht="12.75">
      <c r="A156" s="7">
        <v>44</v>
      </c>
      <c r="B156" s="7" t="s">
        <v>44</v>
      </c>
      <c r="C156" s="7" t="s">
        <v>233</v>
      </c>
      <c r="D156" s="7" t="s">
        <v>46</v>
      </c>
      <c r="E156" s="7" t="s">
        <v>234</v>
      </c>
      <c r="F156" s="7" t="s">
        <v>230</v>
      </c>
      <c r="G156" s="10">
        <v>3</v>
      </c>
      <c r="H156" s="14"/>
      <c r="I156" s="13">
        <f>ROUND((H156*G156),2)</f>
      </c>
      <c r="O156">
        <f>rekapitulace!H8</f>
      </c>
      <c r="P156">
        <f>O156/100*I156</f>
      </c>
    </row>
    <row r="157" ht="38.25">
      <c r="E157" s="15" t="s">
        <v>235</v>
      </c>
    </row>
    <row r="158" ht="280.5">
      <c r="E158" s="15" t="s">
        <v>232</v>
      </c>
    </row>
    <row r="159" spans="1:16" ht="12.75">
      <c r="A159" s="7">
        <v>45</v>
      </c>
      <c r="B159" s="7" t="s">
        <v>44</v>
      </c>
      <c r="C159" s="7" t="s">
        <v>236</v>
      </c>
      <c r="D159" s="7" t="s">
        <v>46</v>
      </c>
      <c r="E159" s="7" t="s">
        <v>237</v>
      </c>
      <c r="F159" s="7" t="s">
        <v>230</v>
      </c>
      <c r="G159" s="10">
        <v>24</v>
      </c>
      <c r="H159" s="14"/>
      <c r="I159" s="13">
        <f>ROUND((H159*G159),2)</f>
      </c>
      <c r="O159">
        <f>rekapitulace!H8</f>
      </c>
      <c r="P159">
        <f>O159/100*I159</f>
      </c>
    </row>
    <row r="160" ht="51">
      <c r="E160" s="15" t="s">
        <v>238</v>
      </c>
    </row>
    <row r="161" ht="280.5">
      <c r="E161" s="15" t="s">
        <v>232</v>
      </c>
    </row>
    <row r="162" spans="1:16" ht="12.75" customHeight="1">
      <c r="A162" s="16"/>
      <c r="B162" s="16"/>
      <c r="C162" s="16" t="s">
        <v>40</v>
      </c>
      <c r="D162" s="16"/>
      <c r="E162" s="16" t="s">
        <v>239</v>
      </c>
      <c r="F162" s="16"/>
      <c r="G162" s="16"/>
      <c r="H162" s="16"/>
      <c r="I162" s="16">
        <f>SUM(I153:I161)</f>
      </c>
      <c r="P162">
        <f>ROUND(SUM(P153:P161),2)</f>
      </c>
    </row>
    <row r="164" spans="1:9" ht="12.75" customHeight="1">
      <c r="A164" s="9"/>
      <c r="B164" s="9"/>
      <c r="C164" s="9" t="s">
        <v>41</v>
      </c>
      <c r="D164" s="9"/>
      <c r="E164" s="9" t="s">
        <v>240</v>
      </c>
      <c r="F164" s="9"/>
      <c r="G164" s="11"/>
      <c r="H164" s="9"/>
      <c r="I164" s="11"/>
    </row>
    <row r="165" spans="1:16" ht="12.75">
      <c r="A165" s="7">
        <v>46</v>
      </c>
      <c r="B165" s="7" t="s">
        <v>44</v>
      </c>
      <c r="C165" s="7" t="s">
        <v>241</v>
      </c>
      <c r="D165" s="7" t="s">
        <v>46</v>
      </c>
      <c r="E165" s="7" t="s">
        <v>242</v>
      </c>
      <c r="F165" s="7" t="s">
        <v>230</v>
      </c>
      <c r="G165" s="10">
        <v>9</v>
      </c>
      <c r="H165" s="14"/>
      <c r="I165" s="13">
        <f>ROUND((H165*G165),2)</f>
      </c>
      <c r="O165">
        <f>rekapitulace!H8</f>
      </c>
      <c r="P165">
        <f>O165/100*I165</f>
      </c>
    </row>
    <row r="166" ht="38.25">
      <c r="E166" s="15" t="s">
        <v>243</v>
      </c>
    </row>
    <row r="167" ht="102">
      <c r="E167" s="15" t="s">
        <v>244</v>
      </c>
    </row>
    <row r="168" spans="1:16" ht="12.75">
      <c r="A168" s="7">
        <v>47</v>
      </c>
      <c r="B168" s="7" t="s">
        <v>44</v>
      </c>
      <c r="C168" s="7" t="s">
        <v>245</v>
      </c>
      <c r="D168" s="7" t="s">
        <v>46</v>
      </c>
      <c r="E168" s="7" t="s">
        <v>246</v>
      </c>
      <c r="F168" s="7" t="s">
        <v>230</v>
      </c>
      <c r="G168" s="10">
        <v>3</v>
      </c>
      <c r="H168" s="14"/>
      <c r="I168" s="13">
        <f>ROUND((H168*G168),2)</f>
      </c>
      <c r="O168">
        <f>rekapitulace!H8</f>
      </c>
      <c r="P168">
        <f>O168/100*I168</f>
      </c>
    </row>
    <row r="169" ht="38.25">
      <c r="E169" s="15" t="s">
        <v>247</v>
      </c>
    </row>
    <row r="170" ht="178.5">
      <c r="E170" s="15" t="s">
        <v>248</v>
      </c>
    </row>
    <row r="171" spans="1:16" ht="12.75">
      <c r="A171" s="7">
        <v>48</v>
      </c>
      <c r="B171" s="7" t="s">
        <v>44</v>
      </c>
      <c r="C171" s="7" t="s">
        <v>249</v>
      </c>
      <c r="D171" s="7" t="s">
        <v>46</v>
      </c>
      <c r="E171" s="7" t="s">
        <v>250</v>
      </c>
      <c r="F171" s="7" t="s">
        <v>230</v>
      </c>
      <c r="G171" s="10">
        <v>9</v>
      </c>
      <c r="H171" s="14"/>
      <c r="I171" s="13">
        <f>ROUND((H171*G171),2)</f>
      </c>
      <c r="O171">
        <f>rekapitulace!H8</f>
      </c>
      <c r="P171">
        <f>O171/100*I171</f>
      </c>
    </row>
    <row r="172" ht="63.75">
      <c r="E172" s="15" t="s">
        <v>251</v>
      </c>
    </row>
    <row r="173" ht="12.75">
      <c r="E173" s="15" t="s">
        <v>46</v>
      </c>
    </row>
    <row r="174" spans="1:16" ht="12.75">
      <c r="A174" s="7">
        <v>49</v>
      </c>
      <c r="B174" s="7" t="s">
        <v>44</v>
      </c>
      <c r="C174" s="7" t="s">
        <v>252</v>
      </c>
      <c r="D174" s="7" t="s">
        <v>46</v>
      </c>
      <c r="E174" s="7" t="s">
        <v>253</v>
      </c>
      <c r="F174" s="7" t="s">
        <v>230</v>
      </c>
      <c r="G174" s="10">
        <v>3</v>
      </c>
      <c r="H174" s="14"/>
      <c r="I174" s="13">
        <f>ROUND((H174*G174),2)</f>
      </c>
      <c r="O174">
        <f>rekapitulace!H8</f>
      </c>
      <c r="P174">
        <f>O174/100*I174</f>
      </c>
    </row>
    <row r="175" ht="51">
      <c r="E175" s="15" t="s">
        <v>254</v>
      </c>
    </row>
    <row r="176" ht="178.5">
      <c r="E176" s="15" t="s">
        <v>248</v>
      </c>
    </row>
    <row r="177" spans="1:16" ht="12.75">
      <c r="A177" s="7">
        <v>50</v>
      </c>
      <c r="B177" s="7" t="s">
        <v>44</v>
      </c>
      <c r="C177" s="7" t="s">
        <v>255</v>
      </c>
      <c r="D177" s="7" t="s">
        <v>46</v>
      </c>
      <c r="E177" s="7" t="s">
        <v>256</v>
      </c>
      <c r="F177" s="7" t="s">
        <v>111</v>
      </c>
      <c r="G177" s="10">
        <v>35</v>
      </c>
      <c r="H177" s="14"/>
      <c r="I177" s="13">
        <f>ROUND((H177*G177),2)</f>
      </c>
      <c r="O177">
        <f>rekapitulace!H8</f>
      </c>
      <c r="P177">
        <f>O177/100*I177</f>
      </c>
    </row>
    <row r="178" ht="140.25">
      <c r="E178" s="15" t="s">
        <v>257</v>
      </c>
    </row>
    <row r="179" ht="204">
      <c r="E179" s="15" t="s">
        <v>258</v>
      </c>
    </row>
    <row r="180" spans="1:16" ht="12.75">
      <c r="A180" s="7">
        <v>51</v>
      </c>
      <c r="B180" s="7" t="s">
        <v>44</v>
      </c>
      <c r="C180" s="7" t="s">
        <v>259</v>
      </c>
      <c r="D180" s="7" t="s">
        <v>46</v>
      </c>
      <c r="E180" s="7" t="s">
        <v>260</v>
      </c>
      <c r="F180" s="7" t="s">
        <v>111</v>
      </c>
      <c r="G180" s="10">
        <v>35</v>
      </c>
      <c r="H180" s="14"/>
      <c r="I180" s="13">
        <f>ROUND((H180*G180),2)</f>
      </c>
      <c r="O180">
        <f>rekapitulace!H8</f>
      </c>
      <c r="P180">
        <f>O180/100*I180</f>
      </c>
    </row>
    <row r="181" ht="63.75">
      <c r="E181" s="15" t="s">
        <v>261</v>
      </c>
    </row>
    <row r="182" ht="204">
      <c r="E182" s="15" t="s">
        <v>258</v>
      </c>
    </row>
    <row r="183" spans="1:16" ht="12.75">
      <c r="A183" s="7">
        <v>52</v>
      </c>
      <c r="B183" s="7" t="s">
        <v>44</v>
      </c>
      <c r="C183" s="7" t="s">
        <v>262</v>
      </c>
      <c r="D183" s="7" t="s">
        <v>46</v>
      </c>
      <c r="E183" s="7" t="s">
        <v>263</v>
      </c>
      <c r="F183" s="7" t="s">
        <v>122</v>
      </c>
      <c r="G183" s="10">
        <v>267</v>
      </c>
      <c r="H183" s="14"/>
      <c r="I183" s="13">
        <f>ROUND((H183*G183),2)</f>
      </c>
      <c r="O183">
        <f>rekapitulace!H8</f>
      </c>
      <c r="P183">
        <f>O183/100*I183</f>
      </c>
    </row>
    <row r="184" ht="63.75">
      <c r="E184" s="15" t="s">
        <v>264</v>
      </c>
    </row>
    <row r="185" ht="255">
      <c r="E185" s="15" t="s">
        <v>265</v>
      </c>
    </row>
    <row r="186" spans="1:16" ht="12.75">
      <c r="A186" s="7">
        <v>53</v>
      </c>
      <c r="B186" s="7" t="s">
        <v>44</v>
      </c>
      <c r="C186" s="7" t="s">
        <v>266</v>
      </c>
      <c r="D186" s="7" t="s">
        <v>46</v>
      </c>
      <c r="E186" s="7" t="s">
        <v>267</v>
      </c>
      <c r="F186" s="7" t="s">
        <v>122</v>
      </c>
      <c r="G186" s="10">
        <v>243.5</v>
      </c>
      <c r="H186" s="14"/>
      <c r="I186" s="13">
        <f>ROUND((H186*G186),2)</f>
      </c>
      <c r="O186">
        <f>rekapitulace!H8</f>
      </c>
      <c r="P186">
        <f>O186/100*I186</f>
      </c>
    </row>
    <row r="187" ht="191.25">
      <c r="E187" s="15" t="s">
        <v>268</v>
      </c>
    </row>
    <row r="188" ht="255">
      <c r="E188" s="15" t="s">
        <v>265</v>
      </c>
    </row>
    <row r="189" spans="1:16" ht="12.75">
      <c r="A189" s="7">
        <v>54</v>
      </c>
      <c r="B189" s="7" t="s">
        <v>44</v>
      </c>
      <c r="C189" s="7" t="s">
        <v>269</v>
      </c>
      <c r="D189" s="7" t="s">
        <v>46</v>
      </c>
      <c r="E189" s="7" t="s">
        <v>270</v>
      </c>
      <c r="F189" s="7" t="s">
        <v>122</v>
      </c>
      <c r="G189" s="10">
        <v>755.4</v>
      </c>
      <c r="H189" s="14"/>
      <c r="I189" s="13">
        <f>ROUND((H189*G189),2)</f>
      </c>
      <c r="O189">
        <f>rekapitulace!H8</f>
      </c>
      <c r="P189">
        <f>O189/100*I189</f>
      </c>
    </row>
    <row r="190" ht="127.5">
      <c r="E190" s="15" t="s">
        <v>271</v>
      </c>
    </row>
    <row r="191" ht="140.25">
      <c r="E191" s="15" t="s">
        <v>272</v>
      </c>
    </row>
    <row r="192" spans="1:16" ht="12.75">
      <c r="A192" s="7">
        <v>55</v>
      </c>
      <c r="B192" s="7" t="s">
        <v>44</v>
      </c>
      <c r="C192" s="7" t="s">
        <v>273</v>
      </c>
      <c r="D192" s="7" t="s">
        <v>46</v>
      </c>
      <c r="E192" s="7" t="s">
        <v>274</v>
      </c>
      <c r="F192" s="7" t="s">
        <v>122</v>
      </c>
      <c r="G192" s="10">
        <v>68.4</v>
      </c>
      <c r="H192" s="14"/>
      <c r="I192" s="13">
        <f>ROUND((H192*G192),2)</f>
      </c>
      <c r="O192">
        <f>rekapitulace!H8</f>
      </c>
      <c r="P192">
        <f>O192/100*I192</f>
      </c>
    </row>
    <row r="193" ht="76.5">
      <c r="E193" s="15" t="s">
        <v>275</v>
      </c>
    </row>
    <row r="194" ht="140.25">
      <c r="E194" s="15" t="s">
        <v>272</v>
      </c>
    </row>
    <row r="195" spans="1:16" ht="12.75">
      <c r="A195" s="7">
        <v>56</v>
      </c>
      <c r="B195" s="7" t="s">
        <v>44</v>
      </c>
      <c r="C195" s="7" t="s">
        <v>276</v>
      </c>
      <c r="D195" s="7" t="s">
        <v>46</v>
      </c>
      <c r="E195" s="7" t="s">
        <v>277</v>
      </c>
      <c r="F195" s="7" t="s">
        <v>122</v>
      </c>
      <c r="G195" s="10">
        <v>1136.8</v>
      </c>
      <c r="H195" s="14"/>
      <c r="I195" s="13">
        <f>ROUND((H195*G195),2)</f>
      </c>
      <c r="O195">
        <f>rekapitulace!H8</f>
      </c>
      <c r="P195">
        <f>O195/100*I195</f>
      </c>
    </row>
    <row r="196" ht="51">
      <c r="E196" s="15" t="s">
        <v>278</v>
      </c>
    </row>
    <row r="197" ht="242.25">
      <c r="E197" s="15" t="s">
        <v>279</v>
      </c>
    </row>
    <row r="198" spans="1:16" ht="12.75">
      <c r="A198" s="7">
        <v>57</v>
      </c>
      <c r="B198" s="7" t="s">
        <v>44</v>
      </c>
      <c r="C198" s="7" t="s">
        <v>280</v>
      </c>
      <c r="D198" s="7" t="s">
        <v>46</v>
      </c>
      <c r="E198" s="7" t="s">
        <v>281</v>
      </c>
      <c r="F198" s="7" t="s">
        <v>122</v>
      </c>
      <c r="G198" s="10">
        <v>19</v>
      </c>
      <c r="H198" s="14"/>
      <c r="I198" s="13">
        <f>ROUND((H198*G198),2)</f>
      </c>
      <c r="O198">
        <f>rekapitulace!H8</f>
      </c>
      <c r="P198">
        <f>O198/100*I198</f>
      </c>
    </row>
    <row r="199" ht="51">
      <c r="E199" s="15" t="s">
        <v>282</v>
      </c>
    </row>
    <row r="200" ht="409.5">
      <c r="E200" s="15" t="s">
        <v>283</v>
      </c>
    </row>
    <row r="201" spans="1:16" ht="12.75">
      <c r="A201" s="7">
        <v>58</v>
      </c>
      <c r="B201" s="7" t="s">
        <v>44</v>
      </c>
      <c r="C201" s="7" t="s">
        <v>284</v>
      </c>
      <c r="D201" s="7" t="s">
        <v>46</v>
      </c>
      <c r="E201" s="7" t="s">
        <v>285</v>
      </c>
      <c r="F201" s="7" t="s">
        <v>122</v>
      </c>
      <c r="G201" s="10">
        <v>4</v>
      </c>
      <c r="H201" s="14"/>
      <c r="I201" s="13">
        <f>ROUND((H201*G201),2)</f>
      </c>
      <c r="O201">
        <f>rekapitulace!H8</f>
      </c>
      <c r="P201">
        <f>O201/100*I201</f>
      </c>
    </row>
    <row r="202" ht="51">
      <c r="E202" s="15" t="s">
        <v>286</v>
      </c>
    </row>
    <row r="203" ht="409.5">
      <c r="E203" s="15" t="s">
        <v>287</v>
      </c>
    </row>
    <row r="204" spans="1:16" ht="12.75">
      <c r="A204" s="7">
        <v>59</v>
      </c>
      <c r="B204" s="7" t="s">
        <v>44</v>
      </c>
      <c r="C204" s="7" t="s">
        <v>288</v>
      </c>
      <c r="D204" s="7" t="s">
        <v>46</v>
      </c>
      <c r="E204" s="7" t="s">
        <v>289</v>
      </c>
      <c r="F204" s="7" t="s">
        <v>74</v>
      </c>
      <c r="G204" s="10">
        <v>0.8</v>
      </c>
      <c r="H204" s="14"/>
      <c r="I204" s="13">
        <f>ROUND((H204*G204),2)</f>
      </c>
      <c r="O204">
        <f>rekapitulace!H8</f>
      </c>
      <c r="P204">
        <f>O204/100*I204</f>
      </c>
    </row>
    <row r="205" ht="89.25">
      <c r="E205" s="15" t="s">
        <v>290</v>
      </c>
    </row>
    <row r="206" ht="409.5">
      <c r="E206" s="15" t="s">
        <v>291</v>
      </c>
    </row>
    <row r="207" spans="1:16" ht="12.75">
      <c r="A207" s="7">
        <v>60</v>
      </c>
      <c r="B207" s="7" t="s">
        <v>44</v>
      </c>
      <c r="C207" s="7" t="s">
        <v>292</v>
      </c>
      <c r="D207" s="7" t="s">
        <v>46</v>
      </c>
      <c r="E207" s="7" t="s">
        <v>293</v>
      </c>
      <c r="F207" s="7" t="s">
        <v>230</v>
      </c>
      <c r="G207" s="10">
        <v>1</v>
      </c>
      <c r="H207" s="14"/>
      <c r="I207" s="13">
        <f>ROUND((H207*G207),2)</f>
      </c>
      <c r="O207">
        <f>rekapitulace!H8</f>
      </c>
      <c r="P207">
        <f>O207/100*I207</f>
      </c>
    </row>
    <row r="208" ht="51">
      <c r="E208" s="15" t="s">
        <v>294</v>
      </c>
    </row>
    <row r="209" ht="12.75">
      <c r="E209" s="15" t="s">
        <v>46</v>
      </c>
    </row>
    <row r="210" spans="1:16" ht="12.75" customHeight="1">
      <c r="A210" s="16"/>
      <c r="B210" s="16"/>
      <c r="C210" s="16" t="s">
        <v>41</v>
      </c>
      <c r="D210" s="16"/>
      <c r="E210" s="16" t="s">
        <v>240</v>
      </c>
      <c r="F210" s="16"/>
      <c r="G210" s="16"/>
      <c r="H210" s="16"/>
      <c r="I210" s="16">
        <f>SUM(I165:I209)</f>
      </c>
      <c r="P210">
        <f>ROUND(SUM(P165:P209),2)</f>
      </c>
    </row>
    <row r="212" spans="1:16" ht="12.75" customHeight="1">
      <c r="A212" s="16"/>
      <c r="B212" s="16"/>
      <c r="C212" s="16"/>
      <c r="D212" s="16"/>
      <c r="E212" s="16" t="s">
        <v>62</v>
      </c>
      <c r="F212" s="16"/>
      <c r="G212" s="16"/>
      <c r="H212" s="16"/>
      <c r="I212" s="16">
        <f>+I27+I90+I96+I105+I150+I162+I210</f>
      </c>
      <c r="P212">
        <f>+P27+P90+P96+P105+P150+P162+P210</f>
      </c>
    </row>
    <row r="214" spans="1:9" ht="12.75" customHeight="1">
      <c r="A214" s="9" t="s">
        <v>63</v>
      </c>
      <c r="B214" s="9"/>
      <c r="C214" s="9"/>
      <c r="D214" s="9"/>
      <c r="E214" s="9"/>
      <c r="F214" s="9"/>
      <c r="G214" s="9"/>
      <c r="H214" s="9"/>
      <c r="I214" s="9"/>
    </row>
    <row r="215" spans="1:9" ht="12.75" customHeight="1">
      <c r="A215" s="9"/>
      <c r="B215" s="9"/>
      <c r="C215" s="9"/>
      <c r="D215" s="9"/>
      <c r="E215" s="9" t="s">
        <v>64</v>
      </c>
      <c r="F215" s="9"/>
      <c r="G215" s="9"/>
      <c r="H215" s="9"/>
      <c r="I215" s="9"/>
    </row>
    <row r="216" spans="1:16" ht="12.75" customHeight="1">
      <c r="A216" s="16"/>
      <c r="B216" s="16"/>
      <c r="C216" s="16"/>
      <c r="D216" s="16"/>
      <c r="E216" s="16" t="s">
        <v>65</v>
      </c>
      <c r="F216" s="16"/>
      <c r="G216" s="16"/>
      <c r="H216" s="16"/>
      <c r="I216" s="16">
        <v>0</v>
      </c>
      <c r="P216">
        <v>0</v>
      </c>
    </row>
    <row r="217" spans="1:9" ht="12.75" customHeight="1">
      <c r="A217" s="16"/>
      <c r="B217" s="16"/>
      <c r="C217" s="16"/>
      <c r="D217" s="16"/>
      <c r="E217" s="16" t="s">
        <v>66</v>
      </c>
      <c r="F217" s="16"/>
      <c r="G217" s="16"/>
      <c r="H217" s="16"/>
      <c r="I217" s="16"/>
    </row>
    <row r="218" spans="1:16" ht="12.75" customHeight="1">
      <c r="A218" s="16"/>
      <c r="B218" s="16"/>
      <c r="C218" s="16"/>
      <c r="D218" s="16"/>
      <c r="E218" s="16" t="s">
        <v>67</v>
      </c>
      <c r="F218" s="16"/>
      <c r="G218" s="16"/>
      <c r="H218" s="16"/>
      <c r="I218" s="16">
        <v>0</v>
      </c>
      <c r="P218">
        <v>0</v>
      </c>
    </row>
    <row r="219" spans="1:16" ht="12.75" customHeight="1">
      <c r="A219" s="16"/>
      <c r="B219" s="16"/>
      <c r="C219" s="16"/>
      <c r="D219" s="16"/>
      <c r="E219" s="16" t="s">
        <v>68</v>
      </c>
      <c r="F219" s="16"/>
      <c r="G219" s="16"/>
      <c r="H219" s="16"/>
      <c r="I219" s="16">
        <f>I216+I218</f>
      </c>
      <c r="P219">
        <f>P216+P218</f>
      </c>
    </row>
    <row r="221" spans="1:16" ht="12.75" customHeight="1">
      <c r="A221" s="16"/>
      <c r="B221" s="16"/>
      <c r="C221" s="16"/>
      <c r="D221" s="16"/>
      <c r="E221" s="16" t="s">
        <v>68</v>
      </c>
      <c r="F221" s="16"/>
      <c r="G221" s="16"/>
      <c r="H221" s="16"/>
      <c r="I221" s="16">
        <f>I212+I219</f>
      </c>
      <c r="P221">
        <f>P212+P219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