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Vytápění" sheetId="3" r:id="rId3"/>
    <sheet name="03 - Silnoproud" sheetId="4" r:id="rId4"/>
    <sheet name="04 - Slaboproud" sheetId="5" r:id="rId5"/>
    <sheet name="05 - Vedlejší rozpočtové 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Stavební část'!$C$93:$K$370</definedName>
    <definedName name="_xlnm.Print_Area" localSheetId="1">'01 - Stavební část'!$C$4:$J$39,'01 - Stavební část'!$C$45:$J$75,'01 - Stavební část'!$C$81:$K$370</definedName>
    <definedName name="_xlnm._FilterDatabase" localSheetId="2" hidden="1">'02 - Vytápění'!$C$82:$K$121</definedName>
    <definedName name="_xlnm.Print_Area" localSheetId="2">'02 - Vytápění'!$C$4:$J$39,'02 - Vytápění'!$C$45:$J$64,'02 - Vytápění'!$C$70:$K$121</definedName>
    <definedName name="_xlnm._FilterDatabase" localSheetId="3" hidden="1">'03 - Silnoproud'!$C$87:$K$223</definedName>
    <definedName name="_xlnm.Print_Area" localSheetId="3">'03 - Silnoproud'!$C$4:$J$39,'03 - Silnoproud'!$C$45:$J$69,'03 - Silnoproud'!$C$75:$K$223</definedName>
    <definedName name="_xlnm._FilterDatabase" localSheetId="4" hidden="1">'04 - Slaboproud'!$C$87:$K$171</definedName>
    <definedName name="_xlnm.Print_Area" localSheetId="4">'04 - Slaboproud'!$C$4:$J$39,'04 - Slaboproud'!$C$45:$J$69,'04 - Slaboproud'!$C$75:$K$171</definedName>
    <definedName name="_xlnm._FilterDatabase" localSheetId="5" hidden="1">'05 - Vedlejší rozpočtové ...'!$C$81:$K$91</definedName>
    <definedName name="_xlnm.Print_Area" localSheetId="5">'05 - Vedlejší rozpočtové ...'!$C$4:$J$39,'05 - Vedlejší rozpočtové ...'!$C$45:$J$63,'05 - Vedlejší rozpočtové ...'!$C$69:$K$91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část'!$93:$93</definedName>
    <definedName name="_xlnm.Print_Titles" localSheetId="2">'02 - Vytápění'!$82:$82</definedName>
    <definedName name="_xlnm.Print_Titles" localSheetId="3">'03 - Silnoproud'!$87:$87</definedName>
    <definedName name="_xlnm.Print_Titles" localSheetId="4">'04 - Slaboproud'!$87:$87</definedName>
    <definedName name="_xlnm.Print_Titles" localSheetId="5">'05 - Vedlejší rozpočtové ...'!$81:$81</definedName>
  </definedNames>
  <calcPr fullCalcOnLoad="1"/>
</workbook>
</file>

<file path=xl/sharedStrings.xml><?xml version="1.0" encoding="utf-8"?>
<sst xmlns="http://schemas.openxmlformats.org/spreadsheetml/2006/main" count="5849" uniqueCount="1106">
  <si>
    <t>Export Komplet</t>
  </si>
  <si>
    <t>VZ</t>
  </si>
  <si>
    <t>2.0</t>
  </si>
  <si>
    <t>ZAMOK</t>
  </si>
  <si>
    <t>False</t>
  </si>
  <si>
    <t>{872c61d1-bacb-4fa9-9200-2e75381ae806}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</si>
  <si>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</si>
  <si>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</si>
  <si>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</si>
  <si>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</si>
  <si>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</si>
  <si>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</si>
  <si>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</si>
  <si>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</si>
  <si>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</si>
  <si>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</si>
  <si>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</si>
  <si>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Truhlářská 19, K.Vary -Učebna přírodopisu a robotiky</t>
  </si>
  <si>
    <t>KSO:</t>
  </si>
  <si>
    <t/>
  </si>
  <si>
    <t>CC-CZ:</t>
  </si>
  <si>
    <t>Místo:</t>
  </si>
  <si>
    <t xml:space="preserve">Stará Role  </t>
  </si>
  <si>
    <t>Datum:</t>
  </si>
  <si>
    <t>5. 2. 2023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</si>
  <si>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</si>
  <si>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</si>
  <si>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</si>
  <si>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</si>
  <si>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</si>
  <si>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</si>
  <si>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</si>
  <si>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 xml:space="preserve">Pavel Dindák, K.Vary 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</si>
  <si>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</si>
  <si>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</si>
  <si>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</si>
  <si>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</si>
  <si>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</si>
  <si>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</si>
  <si>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</si>
  <si>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</si>
  <si>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</si>
  <si>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</si>
  <si>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</si>
  <si>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</si>
  <si>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</si>
  <si>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</si>
  <si>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</si>
  <si>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</si>
  <si>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</si>
  <si>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</si>
  <si>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</si>
  <si>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</si>
  <si>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</si>
  <si>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</si>
  <si>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</si>
  <si>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</si>
  <si>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</si>
  <si>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</si>
  <si>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</si>
  <si>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</si>
  <si>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</si>
  <si>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</si>
  <si>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</si>
  <si>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</si>
  <si>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</si>
  <si>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</si>
  <si>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</si>
  <si>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</si>
  <si>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</si>
  <si>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</si>
  <si>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</si>
  <si>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</si>
  <si>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</si>
  <si>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</si>
  <si>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</si>
  <si>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</si>
  <si>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</si>
  <si>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</si>
  <si>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</si>
  <si>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</si>
  <si>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{f0c7ab28-524f-461b-a939-a40d6f989192}</t>
  </si>
  <si>
    <t>2</t>
  </si>
  <si>
    <t>02</t>
  </si>
  <si>
    <t>Vytápění</t>
  </si>
  <si>
    <t>{e2952426-b437-46f8-b42a-fccdf3d47911}</t>
  </si>
  <si>
    <t>03</t>
  </si>
  <si>
    <t>Silnoproud</t>
  </si>
  <si>
    <t>{1cdc2624-55b1-4189-9013-6991d099d5ec}</t>
  </si>
  <si>
    <t>04</t>
  </si>
  <si>
    <t>Slaboproud</t>
  </si>
  <si>
    <t>{1b715551-9769-449d-ba78-84d0886aec40}</t>
  </si>
  <si>
    <t>05</t>
  </si>
  <si>
    <t>Vedlejší rozpočtové náklady</t>
  </si>
  <si>
    <t>{6f95a9fd-9dc0-445d-9434-e124cad24463}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</si>
  <si>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</si>
  <si>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</si>
  <si>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</si>
  <si>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</si>
  <si>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</si>
  <si>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</si>
  <si>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</si>
  <si>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</si>
  <si>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</si>
  <si>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</si>
  <si>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</si>
  <si>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</si>
  <si>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</si>
  <si>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</si>
  <si>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</si>
  <si>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</si>
  <si>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</si>
  <si>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</si>
  <si>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</si>
  <si>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</si>
  <si>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</si>
  <si>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</si>
  <si>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</si>
  <si>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</si>
  <si>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</si>
  <si>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</si>
  <si>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</si>
  <si>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</si>
  <si>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</si>
  <si>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</si>
  <si>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</si>
  <si>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</si>
  <si>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</si>
  <si>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</si>
  <si>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</si>
  <si>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</si>
  <si>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</si>
  <si>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</si>
  <si>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</si>
  <si>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</si>
  <si>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</si>
  <si>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342272215</t>
  </si>
  <si>
    <t>Příčky z pórobetonových tvárnic hladkých na tenké maltové lože objemová hmotnost do 500 kg/m3, tloušťka příčky 75 mm</t>
  </si>
  <si>
    <t>m2</t>
  </si>
  <si>
    <t>CS ÚRS 2023 01</t>
  </si>
  <si>
    <t>4</t>
  </si>
  <si>
    <t>-511808207</t>
  </si>
  <si>
    <t>PP</t>
  </si>
  <si>
    <t>Online PSC</t>
  </si>
  <si>
    <t>https://podminky.urs.cz/item/CS_URS_2023_01/342272215</t>
  </si>
  <si>
    <t>VV</t>
  </si>
  <si>
    <t>2,45*3,2</t>
  </si>
  <si>
    <t>342291121</t>
  </si>
  <si>
    <t>Ukotvení příček plochými kotvami, do konstrukce cihelné</t>
  </si>
  <si>
    <t>m</t>
  </si>
  <si>
    <t>-2135307212</t>
  </si>
  <si>
    <t>https://podminky.urs.cz/item/CS_URS_2023_01/342291121</t>
  </si>
  <si>
    <t>3,2*2</t>
  </si>
  <si>
    <t>6</t>
  </si>
  <si>
    <t>Úpravy povrchů, podlahy a osazování výplní</t>
  </si>
  <si>
    <t>612142001</t>
  </si>
  <si>
    <t>Potažení vnitřních ploch pletivem v ploše nebo pruzích, na plném podkladu sklovláknitým vtlačením do tmelu stěn</t>
  </si>
  <si>
    <t>1798867204</t>
  </si>
  <si>
    <t>https://podminky.urs.cz/item/CS_URS_2023_01/612142001</t>
  </si>
  <si>
    <t>(4,275+226,875)*0,15 "15% výměry</t>
  </si>
  <si>
    <t>7,84*2 "nová příčka</t>
  </si>
  <si>
    <t>Součet</t>
  </si>
  <si>
    <t>612311131</t>
  </si>
  <si>
    <t>Potažení vnitřních ploch vápenným štukem tloušťky do 3 mm svislých konstrukcí stěn</t>
  </si>
  <si>
    <t>1324024781</t>
  </si>
  <si>
    <t>https://podminky.urs.cz/item/CS_URS_2023_01/612311131</t>
  </si>
  <si>
    <t>5</t>
  </si>
  <si>
    <t>612321121</t>
  </si>
  <si>
    <t>Omítka vápenocementová vnitřních ploch nanášená ručně jednovrstvá, tloušťky do 10 mm hladká svislých konstrukcí stěn</t>
  </si>
  <si>
    <t>1134459818</t>
  </si>
  <si>
    <t>https://podminky.urs.cz/item/CS_URS_2023_01/612321121</t>
  </si>
  <si>
    <t>4,275 "pod keram.obklad</t>
  </si>
  <si>
    <t>612325421</t>
  </si>
  <si>
    <t>Oprava vápenocementové omítky vnitřních ploch štukové dvouvrstvé, tloušťky do 20 mm a tloušťky štuku do 3 mm stěn, v rozsahu opravované plochy do 10%</t>
  </si>
  <si>
    <t>-208803389</t>
  </si>
  <si>
    <t>https://podminky.urs.cz/item/CS_URS_2023_01/612325421</t>
  </si>
  <si>
    <t>(3+3,3+11,9+6,2+6,25+8,9)*2*3,5</t>
  </si>
  <si>
    <t>-2,25*2,4*8</t>
  </si>
  <si>
    <t>-0,9*2*3</t>
  </si>
  <si>
    <t>-0,8*2*2</t>
  </si>
  <si>
    <t>0,3*3,2*4</t>
  </si>
  <si>
    <t>(2,25+2,4+2,4)*0,25*8</t>
  </si>
  <si>
    <t>-(15,68+4,275)</t>
  </si>
  <si>
    <t>7</t>
  </si>
  <si>
    <t>619991001</t>
  </si>
  <si>
    <t>Zakrytí vnitřních ploch před znečištěním včetně pozdějšího odkrytí podlah fólií přilepenou lepící páskou</t>
  </si>
  <si>
    <t>-356531020</t>
  </si>
  <si>
    <t>https://podminky.urs.cz/item/CS_URS_2023_01/619991001</t>
  </si>
  <si>
    <t>8</t>
  </si>
  <si>
    <t>619991011</t>
  </si>
  <si>
    <t>Zakrytí vnitřních ploch před znečištěním včetně pozdějšího odkrytí konstrukcí a prvků obalením fólií a přelepením páskou</t>
  </si>
  <si>
    <t>1029278043</t>
  </si>
  <si>
    <t>https://podminky.urs.cz/item/CS_URS_2023_01/619991011</t>
  </si>
  <si>
    <t>0,9*2*3*2</t>
  </si>
  <si>
    <t xml:space="preserve">0,8*2*1*2 "dveře </t>
  </si>
  <si>
    <t>2,25*2,4*8 "okna</t>
  </si>
  <si>
    <t>9</t>
  </si>
  <si>
    <t>631311115</t>
  </si>
  <si>
    <t>Mazanina z betonu prostého bez zvýšených nároků na prostředí tl. přes 50 do 80 mm tř. C 20/25</t>
  </si>
  <si>
    <t>m3</t>
  </si>
  <si>
    <t>1889050195</t>
  </si>
  <si>
    <t>https://podminky.urs.cz/item/CS_URS_2023_01/631311115</t>
  </si>
  <si>
    <t>10*0,05 "S2</t>
  </si>
  <si>
    <t>10</t>
  </si>
  <si>
    <t>631312141</t>
  </si>
  <si>
    <t>Doplnění dosavadních mazanin prostým betonem s dodáním hmot, bez potěru, plochy jednotlivě rýh v dosavadních mazaninách</t>
  </si>
  <si>
    <t>1715812728</t>
  </si>
  <si>
    <t>https://podminky.urs.cz/item/CS_URS_2023_01/631312141</t>
  </si>
  <si>
    <t>1,905*2*0,2*0,05 "elektrokanál</t>
  </si>
  <si>
    <t>11</t>
  </si>
  <si>
    <t>632481213</t>
  </si>
  <si>
    <t>Separační vrstva k oddělení podlahových vrstev z polyetylénové fólie</t>
  </si>
  <si>
    <t>-632869906</t>
  </si>
  <si>
    <t>https://podminky.urs.cz/item/CS_URS_2023_01/632481213</t>
  </si>
  <si>
    <t>10 "S2</t>
  </si>
  <si>
    <t>Ostatní konstrukce a práce, bourání</t>
  </si>
  <si>
    <t>12</t>
  </si>
  <si>
    <t>949101111</t>
  </si>
  <si>
    <t>Lešení pomocné pracovní pro objekty pozemních staveb pro zatížení do 150 kg/m2, o výšce lešeňové podlahy do 1,9 m</t>
  </si>
  <si>
    <t>1822847656</t>
  </si>
  <si>
    <t>https://podminky.urs.cz/item/CS_URS_2023_01/949101111</t>
  </si>
  <si>
    <t>13</t>
  </si>
  <si>
    <t>952901111</t>
  </si>
  <si>
    <t>Vyčištění budov nebo objektů před předáním do užívání budov bytové nebo občanské výstavby, světlé výšky podlaží do 4 m</t>
  </si>
  <si>
    <t>-1437110480</t>
  </si>
  <si>
    <t>https://podminky.urs.cz/item/CS_URS_2023_01/952901111</t>
  </si>
  <si>
    <t>14</t>
  </si>
  <si>
    <t>962031132</t>
  </si>
  <si>
    <t>Bourání příček z cihel, tvárnic nebo příčkovek z cihel pálených, plných nebo dutých na maltu vápennou nebo vápenocementovou, tl. do 100 mm</t>
  </si>
  <si>
    <t>232796368</t>
  </si>
  <si>
    <t>https://podminky.urs.cz/item/CS_URS_2023_01/962031132</t>
  </si>
  <si>
    <t>974042535</t>
  </si>
  <si>
    <t>Vysekání rýh v betonové nebo jiné monolitické dlažbě s betonovým podkladem do hl. 50 mm a šířky do 200 mm</t>
  </si>
  <si>
    <t>1322589993</t>
  </si>
  <si>
    <t>https://podminky.urs.cz/item/CS_URS_2023_01/974042535</t>
  </si>
  <si>
    <t>1,905*2 "elektrokanál</t>
  </si>
  <si>
    <t>16</t>
  </si>
  <si>
    <t>978013121</t>
  </si>
  <si>
    <t>Otlučení vápenných nebo vápenocementových omítek vnitřních ploch stěn s vyškrabáním spar, s očištěním zdiva, v rozsahu přes 5 do 10 %</t>
  </si>
  <si>
    <t>-1852533954</t>
  </si>
  <si>
    <t>https://podminky.urs.cz/item/CS_URS_2023_01/978013121</t>
  </si>
  <si>
    <t>17</t>
  </si>
  <si>
    <t>978059541</t>
  </si>
  <si>
    <t>Odsekání obkladů stěn včetně otlučení podkladní omítky až na zdivo z obkládaček vnitřních, z jakýchkoliv materiálů, plochy přes 1 m2</t>
  </si>
  <si>
    <t>597718339</t>
  </si>
  <si>
    <t>https://podminky.urs.cz/item/CS_URS_2023_01/978059541</t>
  </si>
  <si>
    <t>(0,75+0,9+0,6+0,6)*1,5</t>
  </si>
  <si>
    <t>18</t>
  </si>
  <si>
    <t>98050001R</t>
  </si>
  <si>
    <t>Vyklizení zařízení učebny a uložení v rámci školy</t>
  </si>
  <si>
    <t>hod</t>
  </si>
  <si>
    <t>550142841</t>
  </si>
  <si>
    <t>19</t>
  </si>
  <si>
    <t>98070001R</t>
  </si>
  <si>
    <t>Demontáž dřevěného stupínku vč.likvidace (cca 10m2)</t>
  </si>
  <si>
    <t>kpl</t>
  </si>
  <si>
    <t>-29515200</t>
  </si>
  <si>
    <t>997</t>
  </si>
  <si>
    <t>Přesun sutě</t>
  </si>
  <si>
    <t>20</t>
  </si>
  <si>
    <t>997013153</t>
  </si>
  <si>
    <t>Vnitrostaveništní doprava suti a vybouraných hmot vodorovně do 50 m svisle s omezením mechanizace pro budovy a haly výšky přes 9 do 12 m</t>
  </si>
  <si>
    <t>t</t>
  </si>
  <si>
    <t>994267345</t>
  </si>
  <si>
    <t>https://podminky.urs.cz/item/CS_URS_2023_01/997013153</t>
  </si>
  <si>
    <t>997013501</t>
  </si>
  <si>
    <t>Odvoz suti a vybouraných hmot na skládku nebo meziskládku se složením, na vzdálenost do 1 km</t>
  </si>
  <si>
    <t>744828815</t>
  </si>
  <si>
    <t>https://podminky.urs.cz/item/CS_URS_2023_01/997013501</t>
  </si>
  <si>
    <t>22</t>
  </si>
  <si>
    <t>997013509</t>
  </si>
  <si>
    <t>Odvoz suti a vybouraných hmot na skládku nebo meziskládku se složením, na vzdálenost Příplatek k ceně za každý další i započatý 1 km přes 1 km</t>
  </si>
  <si>
    <t>627434953</t>
  </si>
  <si>
    <t>https://podminky.urs.cz/item/CS_URS_2023_01/997013509</t>
  </si>
  <si>
    <t>2,309*24</t>
  </si>
  <si>
    <t>23</t>
  </si>
  <si>
    <t>997013631</t>
  </si>
  <si>
    <t>Poplatek za uložení stavebního odpadu na skládce (skládkovné) směsného stavebního a demoličního zatříděného do Katalogu odpadů pod kódem 17 09 04</t>
  </si>
  <si>
    <t>151881890</t>
  </si>
  <si>
    <t>https://podminky.urs.cz/item/CS_URS_2023_01/997013631</t>
  </si>
  <si>
    <t>998</t>
  </si>
  <si>
    <t>Přesun hmot</t>
  </si>
  <si>
    <t>24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</si>
  <si>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</si>
  <si>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</si>
  <si>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-1260672096</t>
  </si>
  <si>
    <t>https://podminky.urs.cz/item/CS_URS_2023_01/998011002</t>
  </si>
  <si>
    <t>PSV</t>
  </si>
  <si>
    <t>Práce a dodávky PSV</t>
  </si>
  <si>
    <t>713</t>
  </si>
  <si>
    <t>Izolace tepelné</t>
  </si>
  <si>
    <t>25</t>
  </si>
  <si>
    <t>713121111</t>
  </si>
  <si>
    <t>Montáž tepelné izolace podlah rohožemi, pásy, deskami, dílci, bloky (izolační materiál ve specifikaci) kladenými volně jednovrstvá</t>
  </si>
  <si>
    <t>13728839</t>
  </si>
  <si>
    <t>https://podminky.urs.cz/item/CS_URS_2023_01/713121111</t>
  </si>
  <si>
    <t>26</t>
  </si>
  <si>
    <t>M</t>
  </si>
  <si>
    <t>28372309</t>
  </si>
  <si>
    <t>deska EPS 100 pro konstrukce s běžným zatížením λ=0,037 tl 100mm</t>
  </si>
  <si>
    <t>32</t>
  </si>
  <si>
    <t>16217308</t>
  </si>
  <si>
    <t>10*1,02 "Přepočtené koeficientem množství</t>
  </si>
  <si>
    <t>27</t>
  </si>
  <si>
    <t>998713202</t>
  </si>
  <si>
    <t>Přesun hmot pro izolace tepelné stanovený procentní sazbou (%) z ceny vodorovná dopravní vzdálenost do 50 m v objektech výšky přes 6 do 12 m</t>
  </si>
  <si>
    <t>%</t>
  </si>
  <si>
    <t>10725762</t>
  </si>
  <si>
    <t>https://podminky.urs.cz/item/CS_URS_2023_01/998713202</t>
  </si>
  <si>
    <t>725</t>
  </si>
  <si>
    <t>Zdravotechnika - zařizovací předměty</t>
  </si>
  <si>
    <t>28</t>
  </si>
  <si>
    <t>725210821</t>
  </si>
  <si>
    <t>Demontáž umyvadel bez výtokových armatur umyvadel</t>
  </si>
  <si>
    <t>soubor</t>
  </si>
  <si>
    <t>-2006342183</t>
  </si>
  <si>
    <t>https://podminky.urs.cz/item/CS_URS_2023_01/725210821</t>
  </si>
  <si>
    <t>29</t>
  </si>
  <si>
    <t>725211617</t>
  </si>
  <si>
    <t>Umyvadla keramická bílá bez výtokových armatur připevněná na stěnu šrouby s krytem na sifon (polosloupem), šířka umyvadla 600 mm</t>
  </si>
  <si>
    <t>-834836045</t>
  </si>
  <si>
    <t>https://podminky.urs.cz/item/CS_URS_2023_01/725211617</t>
  </si>
  <si>
    <t>30</t>
  </si>
  <si>
    <t>725820802</t>
  </si>
  <si>
    <t>Demontáž baterií stojánkových do 1 otvoru</t>
  </si>
  <si>
    <t>349077529</t>
  </si>
  <si>
    <t>https://podminky.urs.cz/item/CS_URS_2023_01/725820802</t>
  </si>
  <si>
    <t>31</t>
  </si>
  <si>
    <t>725822613</t>
  </si>
  <si>
    <t>Baterie umyvadlové stojánkové pákové s výpustí</t>
  </si>
  <si>
    <t>1977120803</t>
  </si>
  <si>
    <t>https://podminky.urs.cz/item/CS_URS_2023_01/725822613</t>
  </si>
  <si>
    <t>998725202</t>
  </si>
  <si>
    <t>Přesun hmot pro zařizovací předměty stanovený procentní sazbou (%) z ceny vodorovná dopravní vzdálenost do 50 m v objektech výšky přes 6 do 12 m</t>
  </si>
  <si>
    <t>-662976471</t>
  </si>
  <si>
    <t>https://podminky.urs.cz/item/CS_URS_2023_01/998725202</t>
  </si>
  <si>
    <t>763</t>
  </si>
  <si>
    <t>Konstrukce suché výstavby</t>
  </si>
  <si>
    <t>33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</si>
  <si>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</si>
  <si>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</si>
  <si>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72235540</t>
  </si>
  <si>
    <t>https://podminky.urs.cz/item/CS_URS_2023_01/763131431</t>
  </si>
  <si>
    <t>34</t>
  </si>
  <si>
    <t>763131714</t>
  </si>
  <si>
    <t>Podhled ze sádrokartonových desek ostatní práce a konstrukce na podhledech ze sádrokartonových desek základní penetrační nátěr</t>
  </si>
  <si>
    <t>821618427</t>
  </si>
  <si>
    <t>https://podminky.urs.cz/item/CS_URS_2023_01/763131714</t>
  </si>
  <si>
    <t>35</t>
  </si>
  <si>
    <t>998763402</t>
  </si>
  <si>
    <t>Přesun hmot pro konstrukce montované z desek stanovený procentní sazbou (%) z ceny vodorovná dopravní vzdálenost do 50 m v objektech výšky přes 6 do 12 m</t>
  </si>
  <si>
    <t>1048506988</t>
  </si>
  <si>
    <t>https://podminky.urs.cz/item/CS_URS_2023_01/998763402</t>
  </si>
  <si>
    <t>766</t>
  </si>
  <si>
    <t>Konstrukce truhlářské</t>
  </si>
  <si>
    <t>36</t>
  </si>
  <si>
    <t>76666074R</t>
  </si>
  <si>
    <t>Montáž dveřních doplňků -madlo dveří</t>
  </si>
  <si>
    <t>kus</t>
  </si>
  <si>
    <t>-1522695695</t>
  </si>
  <si>
    <t>37</t>
  </si>
  <si>
    <t>5514705R</t>
  </si>
  <si>
    <t>madlo invalidní rovné na dveře dl. 800mm</t>
  </si>
  <si>
    <t>121532853</t>
  </si>
  <si>
    <t>38</t>
  </si>
  <si>
    <t>766691914</t>
  </si>
  <si>
    <t>Ostatní práce vyvěšení nebo zavěšení křídel dřevěných dveřních, plochy do 2 m2</t>
  </si>
  <si>
    <t>-954338157</t>
  </si>
  <si>
    <t>https://podminky.urs.cz/item/CS_URS_2023_01/766691914</t>
  </si>
  <si>
    <t>39</t>
  </si>
  <si>
    <t>998766202</t>
  </si>
  <si>
    <t>Přesun hmot pro konstrukce truhlářské stanovený procentní sazbou (%) z ceny vodorovná dopravní vzdálenost do 50 m v objektech výšky přes 6 do 12 m</t>
  </si>
  <si>
    <t>879438277</t>
  </si>
  <si>
    <t>https://podminky.urs.cz/item/CS_URS_2023_01/998766202</t>
  </si>
  <si>
    <t>776</t>
  </si>
  <si>
    <t>Podlahy povlakové</t>
  </si>
  <si>
    <t>40</t>
  </si>
  <si>
    <t>776121321</t>
  </si>
  <si>
    <t>Příprava podkladu penetrace neředěná podlah</t>
  </si>
  <si>
    <t>200274501</t>
  </si>
  <si>
    <t>https://podminky.urs.cz/item/CS_URS_2023_01/776121321</t>
  </si>
  <si>
    <t>143,62 "S1, S2</t>
  </si>
  <si>
    <t>41</t>
  </si>
  <si>
    <t>77612132R</t>
  </si>
  <si>
    <t xml:space="preserve">Příprava podkladu podlah -spojovací adhézní můstek </t>
  </si>
  <si>
    <t>-1324271144</t>
  </si>
  <si>
    <t>1,905*2*0,2 "elektrokanál</t>
  </si>
  <si>
    <t>42</t>
  </si>
  <si>
    <t>776141121</t>
  </si>
  <si>
    <t>Příprava podkladu vyrovnání samonivelační stěrkou podlah min.pevnosti 30 MPa, tloušťky do 3 mm</t>
  </si>
  <si>
    <t>1792816680</t>
  </si>
  <si>
    <t>https://podminky.urs.cz/item/CS_URS_2023_01/776141121</t>
  </si>
  <si>
    <t>43</t>
  </si>
  <si>
    <t>776201811</t>
  </si>
  <si>
    <t>Demontáž povlakových podlahovin lepených ručně bez podložky</t>
  </si>
  <si>
    <t>1287730164</t>
  </si>
  <si>
    <t>https://podminky.urs.cz/item/CS_URS_2023_01/776201811</t>
  </si>
  <si>
    <t>75,88+57,57+10,17</t>
  </si>
  <si>
    <t>44</t>
  </si>
  <si>
    <t>776211111</t>
  </si>
  <si>
    <t>Montáž textilních podlahovin lepením pásů standardních</t>
  </si>
  <si>
    <t>-260001104</t>
  </si>
  <si>
    <t>https://podminky.urs.cz/item/CS_URS_2023_01/776211111</t>
  </si>
  <si>
    <t>57,57</t>
  </si>
  <si>
    <t>45</t>
  </si>
  <si>
    <t>69751061</t>
  </si>
  <si>
    <t>koberec zátěžový vpichovaný role š 2m, vlákno 100% PA, hm 400g/m2, zátěž 33, útlum 21dB, hořlavost Bfl S1</t>
  </si>
  <si>
    <t>993657064</t>
  </si>
  <si>
    <t>57,57*1,05 "Přepočtené koeficientem množství</t>
  </si>
  <si>
    <t>46</t>
  </si>
  <si>
    <t>776221111</t>
  </si>
  <si>
    <t>Montáž podlahovin z PVC lepením standardním lepidlem z pásů standardních</t>
  </si>
  <si>
    <t>-799359962</t>
  </si>
  <si>
    <t>https://podminky.urs.cz/item/CS_URS_2023_01/776221111</t>
  </si>
  <si>
    <t>143,62-57,57</t>
  </si>
  <si>
    <t>47</t>
  </si>
  <si>
    <t>28412285</t>
  </si>
  <si>
    <t>krytina podlahová heterogenní tl 2mm</t>
  </si>
  <si>
    <t>880486612</t>
  </si>
  <si>
    <t>86,05</t>
  </si>
  <si>
    <t>86,05*1,05 "Přepočtené koeficientem množství</t>
  </si>
  <si>
    <t>48</t>
  </si>
  <si>
    <t>776410811</t>
  </si>
  <si>
    <t>Demontáž soklíků nebo lišt pryžových nebo plastových</t>
  </si>
  <si>
    <t>-238460920</t>
  </si>
  <si>
    <t>https://podminky.urs.cz/item/CS_URS_2023_01/776410811</t>
  </si>
  <si>
    <t>(3+3,3+6,2+11,9+8,9+6,25+0,6)*2</t>
  </si>
  <si>
    <t>-0,9*3</t>
  </si>
  <si>
    <t>-0,8*2</t>
  </si>
  <si>
    <t>49</t>
  </si>
  <si>
    <t>776411111</t>
  </si>
  <si>
    <t>Montáž soklíků lepením obvodových, výšky do 80 mm</t>
  </si>
  <si>
    <t>-1931716380</t>
  </si>
  <si>
    <t>https://podminky.urs.cz/item/CS_URS_2023_01/776411111</t>
  </si>
  <si>
    <t>50</t>
  </si>
  <si>
    <t>28411009</t>
  </si>
  <si>
    <t>lišta soklová PVC 18x80mm</t>
  </si>
  <si>
    <t>1332663846</t>
  </si>
  <si>
    <t>76-29,4</t>
  </si>
  <si>
    <t>46,6*1,03 "Přepočtené koeficientem množství</t>
  </si>
  <si>
    <t>51</t>
  </si>
  <si>
    <t>69751204</t>
  </si>
  <si>
    <t>lišta kobercová 55x9mm</t>
  </si>
  <si>
    <t>1242996014</t>
  </si>
  <si>
    <t>(6,25+8,9)*2-0,9</t>
  </si>
  <si>
    <t>29,4*1,05 "Přepočtené koeficientem množství</t>
  </si>
  <si>
    <t>52</t>
  </si>
  <si>
    <t>776421312</t>
  </si>
  <si>
    <t>Montáž lišt přechodových šroubovaných</t>
  </si>
  <si>
    <t>905008243</t>
  </si>
  <si>
    <t>https://podminky.urs.cz/item/CS_URS_2023_01/776421312</t>
  </si>
  <si>
    <t>0,9*3+0,8*1</t>
  </si>
  <si>
    <t>53</t>
  </si>
  <si>
    <t>55343120</t>
  </si>
  <si>
    <t>profil přechodový Al vrtaný 30mm stříbro</t>
  </si>
  <si>
    <t>1290321664</t>
  </si>
  <si>
    <t>3,5</t>
  </si>
  <si>
    <t>54</t>
  </si>
  <si>
    <t>998776202</t>
  </si>
  <si>
    <t>Přesun hmot pro podlahy povlakové stanovený procentní sazbou (%) z ceny vodorovná dopravní vzdálenost do 50 m v objektech výšky přes 6 do 12 m</t>
  </si>
  <si>
    <t>9105816</t>
  </si>
  <si>
    <t>https://podminky.urs.cz/item/CS_URS_2023_01/998776202</t>
  </si>
  <si>
    <t>781</t>
  </si>
  <si>
    <t>Dokončovací práce - obklady</t>
  </si>
  <si>
    <t>55</t>
  </si>
  <si>
    <t>781121011</t>
  </si>
  <si>
    <t>Příprava podkladu před provedením obkladu nátěr penetrační na stěnu</t>
  </si>
  <si>
    <t>-1162661835</t>
  </si>
  <si>
    <t>https://podminky.urs.cz/item/CS_URS_2023_01/781121011</t>
  </si>
  <si>
    <t>56</t>
  </si>
  <si>
    <t>781474113</t>
  </si>
  <si>
    <t>Montáž obkladů vnitřních stěn z dlaždic keramických lepených flexibilním lepidlem maloformátových hladkých přes 12 do 19 ks/m2</t>
  </si>
  <si>
    <t>1216769194</t>
  </si>
  <si>
    <t>https://podminky.urs.cz/item/CS_URS_2023_01/781474113</t>
  </si>
  <si>
    <t>57</t>
  </si>
  <si>
    <t>59761071</t>
  </si>
  <si>
    <t>obklad keramický hladký přes 12 do 19ks/m2</t>
  </si>
  <si>
    <t>1605681200</t>
  </si>
  <si>
    <t>4,275</t>
  </si>
  <si>
    <t>4,275*1,08 "Přepočtené koeficientem množství</t>
  </si>
  <si>
    <t>58</t>
  </si>
  <si>
    <t>781494111</t>
  </si>
  <si>
    <t>Obklad - dokončující práce profily ukončovací plastové lepené flexibilním lepidlem rohové</t>
  </si>
  <si>
    <t>-2065584011</t>
  </si>
  <si>
    <t>https://podminky.urs.cz/item/CS_URS_2023_01/781494111</t>
  </si>
  <si>
    <t>1,5*4</t>
  </si>
  <si>
    <t>59</t>
  </si>
  <si>
    <t>781494511</t>
  </si>
  <si>
    <t>Obklad - dokončující práce profily ukončovací plastové lepené flexibilním lepidlem ukončovací</t>
  </si>
  <si>
    <t>-2043266533</t>
  </si>
  <si>
    <t>https://podminky.urs.cz/item/CS_URS_2023_01/781494511</t>
  </si>
  <si>
    <t>0,75+0,9+0,6+0,6</t>
  </si>
  <si>
    <t>60</t>
  </si>
  <si>
    <t>998781202</t>
  </si>
  <si>
    <t>Přesun hmot pro obklady keramické stanovený procentní sazbou (%) z ceny vodorovná dopravní vzdálenost do 50 m v objektech výšky přes 6 do 12 m</t>
  </si>
  <si>
    <t>852740680</t>
  </si>
  <si>
    <t>https://podminky.urs.cz/item/CS_URS_2023_01/998781202</t>
  </si>
  <si>
    <t>783</t>
  </si>
  <si>
    <t>Dokončovací práce - nátěry</t>
  </si>
  <si>
    <t>61</t>
  </si>
  <si>
    <t>783301303</t>
  </si>
  <si>
    <t>Příprava podkladu zámečnických konstrukcí před provedením nátěru odrezivění odrezovačem bezoplachovým</t>
  </si>
  <si>
    <t>-1130966510</t>
  </si>
  <si>
    <t>https://podminky.urs.cz/item/CS_URS_2023_01/783301303</t>
  </si>
  <si>
    <t>4,9*0,2*3</t>
  </si>
  <si>
    <t>4,8*0,2*1 "zárubně</t>
  </si>
  <si>
    <t>62</t>
  </si>
  <si>
    <t>783301311</t>
  </si>
  <si>
    <t>Příprava podkladu zámečnických konstrukcí před provedením nátěru odmaštění odmašťovačem vodou ředitelným</t>
  </si>
  <si>
    <t>1861767578</t>
  </si>
  <si>
    <t>https://podminky.urs.cz/item/CS_URS_2023_01/783301311</t>
  </si>
  <si>
    <t>63</t>
  </si>
  <si>
    <t>783314101</t>
  </si>
  <si>
    <t>Základní nátěr zámečnických konstrukcí jednonásobný syntetický</t>
  </si>
  <si>
    <t>1210689868</t>
  </si>
  <si>
    <t>https://podminky.urs.cz/item/CS_URS_2023_01/783314101</t>
  </si>
  <si>
    <t>64</t>
  </si>
  <si>
    <t>783317101</t>
  </si>
  <si>
    <t>Krycí nátěr (email) zámečnických konstrukcí jednonásobný syntetický standardní</t>
  </si>
  <si>
    <t>429822493</t>
  </si>
  <si>
    <t>https://podminky.urs.cz/item/CS_URS_2023_01/783317101</t>
  </si>
  <si>
    <t>3,9*2</t>
  </si>
  <si>
    <t>784</t>
  </si>
  <si>
    <t>Dokončovací práce - malby a tapety</t>
  </si>
  <si>
    <t>65</t>
  </si>
  <si>
    <t>784121001</t>
  </si>
  <si>
    <t>Oškrabání malby v místnostech výšky do 3,80 m</t>
  </si>
  <si>
    <t>-1154203407</t>
  </si>
  <si>
    <t>https://podminky.urs.cz/item/CS_URS_2023_01/784121001</t>
  </si>
  <si>
    <t>226,875 "stěny</t>
  </si>
  <si>
    <t>66</t>
  </si>
  <si>
    <t>784181121</t>
  </si>
  <si>
    <t>Penetrace podkladu jednonásobná hloubková akrylátová bezbarvá v místnostech výšky do 3,80 m</t>
  </si>
  <si>
    <t>-1397008912</t>
  </si>
  <si>
    <t>https://podminky.urs.cz/item/CS_URS_2023_01/784181121</t>
  </si>
  <si>
    <t>226,875+15,68 "stěny</t>
  </si>
  <si>
    <t>67</t>
  </si>
  <si>
    <t>784211101</t>
  </si>
  <si>
    <t>Malby z malířských směsí oděruvzdorných za mokra dvojnásobné, bílé za mokra oděruvzdorné výborně v místnostech výšky do 3,80 m</t>
  </si>
  <si>
    <t>-1764460596</t>
  </si>
  <si>
    <t>https://podminky.urs.cz/item/CS_URS_2023_01/784211101</t>
  </si>
  <si>
    <t>143,62 "strop</t>
  </si>
  <si>
    <t>15,68+226,875-112,2 "stěny</t>
  </si>
  <si>
    <t>68</t>
  </si>
  <si>
    <t>78421110R</t>
  </si>
  <si>
    <t>Malby z malířských směsí omyvatelných za mokra dvojnásobné, bílé za mokra omyvatelné výborně v místnostech výšky do 3,80 m</t>
  </si>
  <si>
    <t>1928294366</t>
  </si>
  <si>
    <t>(3+3,3+11,9+6,2+6,25+8,9)*2*1,5 "stěny</t>
  </si>
  <si>
    <t>-0,9*1,5*3</t>
  </si>
  <si>
    <t>-0,8*1,5*2</t>
  </si>
  <si>
    <t>69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</si>
  <si>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</si>
  <si>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</si>
  <si>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115061390</t>
  </si>
  <si>
    <t>https://podminky.urs.cz/item/CS_URS_2023_01/784211163</t>
  </si>
  <si>
    <t>15,68+226,875 "stěny</t>
  </si>
  <si>
    <t>02 - Vytápění</t>
  </si>
  <si>
    <t>1 - Demontáže</t>
  </si>
  <si>
    <t>2 - Armatury</t>
  </si>
  <si>
    <t>3 - Otopná tělesa</t>
  </si>
  <si>
    <t>4 - Ostatní práce</t>
  </si>
  <si>
    <t>Demontáže</t>
  </si>
  <si>
    <t>Demontáž článkových litinových otopných těles , 125 článků typu 500/200 , otopná plocha celkem 33,8 m2</t>
  </si>
  <si>
    <t>-870429426</t>
  </si>
  <si>
    <t>Demontáž konzol pro uchycení článkových litinových otopných těles</t>
  </si>
  <si>
    <t>-1359635477</t>
  </si>
  <si>
    <t>Demontáž armatur se 2 závity G 1/2"</t>
  </si>
  <si>
    <t>ks</t>
  </si>
  <si>
    <t>1616739803</t>
  </si>
  <si>
    <t>Odstranění nátěrů potrubí do DN 50</t>
  </si>
  <si>
    <t>690894706</t>
  </si>
  <si>
    <t>Demontáž ostatní (vypuštění otopné vody apod.)</t>
  </si>
  <si>
    <t>105607480</t>
  </si>
  <si>
    <t>Armatury</t>
  </si>
  <si>
    <t>Termostatický ventil přímý , dvouregulační 1/2" , přednastavitelná hodnoty kv , materiál niklovaná mosaz , PN 10</t>
  </si>
  <si>
    <t>428539893</t>
  </si>
  <si>
    <t>Regulační šroubení přímé 1/2" , materiál niklovaná mosaz , PN 10</t>
  </si>
  <si>
    <t>1894896552</t>
  </si>
  <si>
    <t>Termostatická hlavice - kapalinová , plastová hlava - mosazná matice , M 30x1,5 , rozsah 6,5÷28°C , s možností aretace na požadovanou teplotu</t>
  </si>
  <si>
    <t>-733331256</t>
  </si>
  <si>
    <t>Ostatní drobný montážní nespecifikovaný materiál (vsuvky , redukce apod.)</t>
  </si>
  <si>
    <t>-1555070031</t>
  </si>
  <si>
    <t>Otopná tělesa</t>
  </si>
  <si>
    <t>Ocelové deskové těleso typ KLASIK 22 R 500/1000 (odstín: bílá RAL 9016) , výška 554 mm , rozteč připojení 500 mm , hloubka 100 mm , délka 1000 mm , výkon 1576 W dle normy EN 442 ΔT 50 (75/65/20°C)</t>
  </si>
  <si>
    <t>150774754</t>
  </si>
  <si>
    <t>Ocelové deskové těleso typ KLASIK 22 R 500/1100 (odstín: bílá RAL 9016) , výška 554 mm , rozteč připojení 500 mm , hloubka 100 mm , délka 1100 mm , výkon 1734 W dle normy EN 442 ΔT 50 (75/65/20°C)</t>
  </si>
  <si>
    <t>-379917627</t>
  </si>
  <si>
    <t>Navrtávací konzola (kovové díly pozinkovány , pro upevnění ve vzdálenosti až 100 mm od stěny (sada obsahuje 2x konzolu))</t>
  </si>
  <si>
    <t>sada</t>
  </si>
  <si>
    <t>439923344</t>
  </si>
  <si>
    <t>Ostatní práce</t>
  </si>
  <si>
    <t>Nátěry syntetické potrubí do DN 50 - dvojnásobný s 1× emailováním</t>
  </si>
  <si>
    <t>130182702</t>
  </si>
  <si>
    <t>Přesun hmot pro ústřední vytápění</t>
  </si>
  <si>
    <t>-585485836</t>
  </si>
  <si>
    <t>Topná a tlaková zkouška</t>
  </si>
  <si>
    <t>341328395</t>
  </si>
  <si>
    <t>Stavební přípomocné práce (začištění po demontáži stáv.konzol)</t>
  </si>
  <si>
    <t>-978759916</t>
  </si>
  <si>
    <t>Mimostaveništní doprava</t>
  </si>
  <si>
    <t>-1949501427</t>
  </si>
  <si>
    <t>03 - Silnoproud</t>
  </si>
  <si>
    <t>D1 - Dodávka komponent</t>
  </si>
  <si>
    <t>D2 - Montáž komponent</t>
  </si>
  <si>
    <t>D3 - Dodávka tras</t>
  </si>
  <si>
    <t>D4 - Montáž tras</t>
  </si>
  <si>
    <t>D5 - Dodávka kabeláže</t>
  </si>
  <si>
    <t>D6 - Montáž kabeláže</t>
  </si>
  <si>
    <t>D7 - Dodávka rozvaděče</t>
  </si>
  <si>
    <t>D8 - Montáž rozvaděče</t>
  </si>
  <si>
    <t>D9 - Stavební přípomoce</t>
  </si>
  <si>
    <t>D1</t>
  </si>
  <si>
    <t>Dodávka komponent</t>
  </si>
  <si>
    <t>34551615R01</t>
  </si>
  <si>
    <t>Zásuvka jednonásobná, chráněná, s clonkami, s bezšroub. svorkami230V/16A, bílá  + rámeček</t>
  </si>
  <si>
    <t>50298655</t>
  </si>
  <si>
    <t>34551615R02</t>
  </si>
  <si>
    <t>Zásuvka jednonásobná, chráněná, s clonkami, s bezšroub. svorkami230V/16A, bílá  s ochranou před přepětím + rámeček</t>
  </si>
  <si>
    <t>2055891739</t>
  </si>
  <si>
    <t>34551615R01K</t>
  </si>
  <si>
    <t>Zásuvka jednonásobná do kabelového kanálu, chráněná, s clonkami, s bezšroub. Svorkami 230V/16A, bílá</t>
  </si>
  <si>
    <t>1215054399</t>
  </si>
  <si>
    <t>34551622R</t>
  </si>
  <si>
    <t>Zásuvka dvojtá 230V/16A, otočené zdířky, s ochranným kolíkem                                        s clonkami</t>
  </si>
  <si>
    <t>2075336958</t>
  </si>
  <si>
    <t>000000R001</t>
  </si>
  <si>
    <t>Závěsné/přisazené, LED svítidlo, matná AL mřížka, UGR&lt;19,                               1 x LED, 26W, 3150lm, Ra80, 4000K</t>
  </si>
  <si>
    <t>1314804065</t>
  </si>
  <si>
    <t>000000R002</t>
  </si>
  <si>
    <t>Závěsné/přisazené, LED asymetrické svítidlo,                                                                       1 x LED, 47W, 6200lm, Ra80, 4000K</t>
  </si>
  <si>
    <t>-1935699293</t>
  </si>
  <si>
    <t>000000R003</t>
  </si>
  <si>
    <t>Liniové svítidlo se speciální optikou, bílý reflektor, hlubokozářič,                               1 x LED, 17W, 2200lm, Ra80, 4000K</t>
  </si>
  <si>
    <t>-1533633569</t>
  </si>
  <si>
    <t>000000R005</t>
  </si>
  <si>
    <t>Přisazené LED Svítidlo s vypínačem,                                                                                                     1 x LED, 20W, 2200lm, Ra80, 4000K</t>
  </si>
  <si>
    <t>1286185323</t>
  </si>
  <si>
    <t>000000R004</t>
  </si>
  <si>
    <t>ZAVESNY SYSTEM LANKA TVAR Y</t>
  </si>
  <si>
    <t>259146661</t>
  </si>
  <si>
    <t>34535400R</t>
  </si>
  <si>
    <t>Strojek spínače 1pólového řaz.1</t>
  </si>
  <si>
    <t>609774862</t>
  </si>
  <si>
    <t>34535406R</t>
  </si>
  <si>
    <t>Strojek přepínače střídavého, řaz.6</t>
  </si>
  <si>
    <t>1710586883</t>
  </si>
  <si>
    <t>34571511R</t>
  </si>
  <si>
    <t>Krabice přístrojová kruhová KP 68/2 d 74x30 mm</t>
  </si>
  <si>
    <t>1132242868</t>
  </si>
  <si>
    <t>34536490R</t>
  </si>
  <si>
    <t>Kryt spínače</t>
  </si>
  <si>
    <t>635380359</t>
  </si>
  <si>
    <t>34536700R</t>
  </si>
  <si>
    <t>Rámeček pro spínače</t>
  </si>
  <si>
    <t>964058578</t>
  </si>
  <si>
    <t>D2</t>
  </si>
  <si>
    <t>Montáž komponent</t>
  </si>
  <si>
    <t>000000R0NS1</t>
  </si>
  <si>
    <t>Elektrické napojení 1f spotřebiče - žaluzie</t>
  </si>
  <si>
    <t>-1081588851</t>
  </si>
  <si>
    <t>000000R0NS2</t>
  </si>
  <si>
    <t>Elektrické napojení 1f spotřebiče - RACK</t>
  </si>
  <si>
    <t>1727542406</t>
  </si>
  <si>
    <t>005231010R</t>
  </si>
  <si>
    <t>Revize nově inst. Elektroinstalace vč. dotčených rozvodnic.</t>
  </si>
  <si>
    <t>-1951050765</t>
  </si>
  <si>
    <t>210 11-1014.R00</t>
  </si>
  <si>
    <t>Zásuvka domovní zapuštěná - provedení 2x (2P+PE) |</t>
  </si>
  <si>
    <t>-1500149001</t>
  </si>
  <si>
    <t>210110041R00</t>
  </si>
  <si>
    <t>Spínač zapuštěný jednopólový, řazení 1</t>
  </si>
  <si>
    <t>-2073845185</t>
  </si>
  <si>
    <t>210110045R00</t>
  </si>
  <si>
    <t>Spínač zapuštěný střídavý, řazení 6</t>
  </si>
  <si>
    <t>-1282527903</t>
  </si>
  <si>
    <t>210292041R00</t>
  </si>
  <si>
    <t>Přezkoušení světel./zásuv. okruhu, úprava stávající instalace</t>
  </si>
  <si>
    <t>-1538585208</t>
  </si>
  <si>
    <t>741371011R01</t>
  </si>
  <si>
    <t>Montáž svítidel zářivkových se zapojením vodičů bytových nebo společenských místností stropních na závěsech</t>
  </si>
  <si>
    <t>-1328267267</t>
  </si>
  <si>
    <t>D3</t>
  </si>
  <si>
    <t>Dodávka tras</t>
  </si>
  <si>
    <t>345709975R</t>
  </si>
  <si>
    <t>Kanál elektroinstalační plechový, 170x38mm, s dělící přepážkou, délka 2m</t>
  </si>
  <si>
    <t>-705360890</t>
  </si>
  <si>
    <t>345709976R</t>
  </si>
  <si>
    <t>Víko kanálu plechové, 170mm, délka 2m</t>
  </si>
  <si>
    <t>-1729862549</t>
  </si>
  <si>
    <t>3457099951R</t>
  </si>
  <si>
    <t>Kanál parapetní dutý PK 110 x 70D, délka 2m - uč.Př. lavice u okna</t>
  </si>
  <si>
    <t>1013161670</t>
  </si>
  <si>
    <t>345715367R</t>
  </si>
  <si>
    <t>Krabice odbočná KO 125/1L</t>
  </si>
  <si>
    <t>87535053</t>
  </si>
  <si>
    <t>34571518R</t>
  </si>
  <si>
    <t>Krabice univerzální z PH  KU 68- 1901</t>
  </si>
  <si>
    <t>821860988</t>
  </si>
  <si>
    <t>345718065R</t>
  </si>
  <si>
    <t>Hmoždinka HM8 s vrutem</t>
  </si>
  <si>
    <t>804416402</t>
  </si>
  <si>
    <t>34572109R</t>
  </si>
  <si>
    <t>Lišta vkládací z PVC 20x20</t>
  </si>
  <si>
    <t>-7479084</t>
  </si>
  <si>
    <t>34572109R4</t>
  </si>
  <si>
    <t>Lišta vkládací z PVC 40x40</t>
  </si>
  <si>
    <t>2015797220</t>
  </si>
  <si>
    <t>34571051R</t>
  </si>
  <si>
    <t>Trubka elektroinstal. ohebná 2323/LPE-1 d 22,9 m</t>
  </si>
  <si>
    <t>790292513</t>
  </si>
  <si>
    <t>D4</t>
  </si>
  <si>
    <t>Montáž tras</t>
  </si>
  <si>
    <t>210 01-0003.R00</t>
  </si>
  <si>
    <t>Trubka ohebná pod omítku, vnější průměr 25 mm</t>
  </si>
  <si>
    <t>1043399083</t>
  </si>
  <si>
    <t>210010301R00</t>
  </si>
  <si>
    <t>Krabice přístrojová KP, bez zapojení, kruhová</t>
  </si>
  <si>
    <t>-1851226758</t>
  </si>
  <si>
    <t>210020309R00</t>
  </si>
  <si>
    <t>Žlab kabelový, s víkem, s příslušenstvím</t>
  </si>
  <si>
    <t>-1758449866</t>
  </si>
  <si>
    <t>211010002R00</t>
  </si>
  <si>
    <t>Osazení hmoždinky do cihlového zdiva, HM 8</t>
  </si>
  <si>
    <t>836546794</t>
  </si>
  <si>
    <t>741111001</t>
  </si>
  <si>
    <t>Montáž systému podlahových kanálů se spojkami, ohyby a rohy a s nasunutím do krabic kanálů</t>
  </si>
  <si>
    <t>2013381449</t>
  </si>
  <si>
    <t>D5</t>
  </si>
  <si>
    <t>Dodávka kabeláže</t>
  </si>
  <si>
    <t>34140966R</t>
  </si>
  <si>
    <t>Vodič silový CY zelenožlutý 6,00 mm2 - drát</t>
  </si>
  <si>
    <t>773386948</t>
  </si>
  <si>
    <t>34111030R</t>
  </si>
  <si>
    <t>Kabel silový s Cu jádrem 750 V CYKY 3 x 1,5 mm2</t>
  </si>
  <si>
    <t>1381691228</t>
  </si>
  <si>
    <t>34111090R</t>
  </si>
  <si>
    <t>Kabel silový s Cu jádrem 750 V CYKY 5 x 1,5 mm2</t>
  </si>
  <si>
    <t>-1488862782</t>
  </si>
  <si>
    <t>34111036R</t>
  </si>
  <si>
    <t>Kabel silový s Cu jádrem 750 V CYKY 3 x 2,5 mm2</t>
  </si>
  <si>
    <t>-620606455</t>
  </si>
  <si>
    <t>34111098R</t>
  </si>
  <si>
    <t>Kabel silový s Cu jádrem 750 V CYKY 5 x 4 mm2</t>
  </si>
  <si>
    <t>270591271</t>
  </si>
  <si>
    <t>D6</t>
  </si>
  <si>
    <t>Montáž kabeláže</t>
  </si>
  <si>
    <t>210800527R01</t>
  </si>
  <si>
    <t>Vodič nn a vn CY 6 mm2 uložený volně</t>
  </si>
  <si>
    <t>-1271645392</t>
  </si>
  <si>
    <t>210810005R01</t>
  </si>
  <si>
    <t>Kabel CYKY-m 750 V 3 x 1,5 mm2 uložený ve zdi</t>
  </si>
  <si>
    <t>-757704902</t>
  </si>
  <si>
    <t>210810006R01</t>
  </si>
  <si>
    <t>Kabel CYKY-m 750 V 3 x 2,5 mm2 uložený ve zdi</t>
  </si>
  <si>
    <t>1117118593</t>
  </si>
  <si>
    <t>210810015R01</t>
  </si>
  <si>
    <t>Kabel CYKY-m 750 V 5 x 1,5 mm2 uložený ve zdi</t>
  </si>
  <si>
    <t>35833954</t>
  </si>
  <si>
    <t>210810017R01</t>
  </si>
  <si>
    <t>Kabel CYKY-m 750 V 5 žil,4 až 25 mm2, uložený ve zdi</t>
  </si>
  <si>
    <t>-1990312165</t>
  </si>
  <si>
    <t>650 14-1211.R00</t>
  </si>
  <si>
    <t>Ukončení vodiče v krabici + zapojení do 2,5 mm2</t>
  </si>
  <si>
    <t>1827219505</t>
  </si>
  <si>
    <t>650 14-1213.R00</t>
  </si>
  <si>
    <t>Ukončení vodiče v krabici + zapojení do 6 mm2</t>
  </si>
  <si>
    <t>-1577713788</t>
  </si>
  <si>
    <t>D7</t>
  </si>
  <si>
    <t>Dodávka rozvaděče</t>
  </si>
  <si>
    <t>35715101R2</t>
  </si>
  <si>
    <t>Rozvaděč RA-2.1, vybavený dle výkresu D.1.4.3.7 + montáž</t>
  </si>
  <si>
    <t>-1277460338</t>
  </si>
  <si>
    <t>35715101R21</t>
  </si>
  <si>
    <t>Rozvaděč RA-2 dovybavený dle výkresu D.1.4.3.8 + montáž</t>
  </si>
  <si>
    <t>1416822292</t>
  </si>
  <si>
    <t>D8</t>
  </si>
  <si>
    <t>Montáž rozvaděče</t>
  </si>
  <si>
    <t>210100001R00</t>
  </si>
  <si>
    <t>Ukončení vodičů v rozvaděči + zapojení do 2,5 mm2</t>
  </si>
  <si>
    <t>325516763</t>
  </si>
  <si>
    <t>210100002R00</t>
  </si>
  <si>
    <t>Ukončení vodičů v rozvaděči + zapojení do 6 mm2</t>
  </si>
  <si>
    <t>1856634564</t>
  </si>
  <si>
    <t>210190002R00</t>
  </si>
  <si>
    <t>Montáž rozvodnic do zdi do váhy 50 kg</t>
  </si>
  <si>
    <t>418278714</t>
  </si>
  <si>
    <t>D9</t>
  </si>
  <si>
    <t>Stavební přípomoce</t>
  </si>
  <si>
    <t>000000R010</t>
  </si>
  <si>
    <t>Zapojení a oživení okenních rolet</t>
  </si>
  <si>
    <t>-949564412</t>
  </si>
  <si>
    <t>460680022R00</t>
  </si>
  <si>
    <t>Průraz zdivem v cihlové zdi tloušťky 30 cm</t>
  </si>
  <si>
    <t>-1912347536</t>
  </si>
  <si>
    <t>460680402RV1</t>
  </si>
  <si>
    <t>Vysekání kapsy 10x10x8cm pro krabice v cihlové zdi</t>
  </si>
  <si>
    <t>-2013769205</t>
  </si>
  <si>
    <t>460680593RV1</t>
  </si>
  <si>
    <t>Vysekání drážky 5x7cm pro kabely v cihlové zdi</t>
  </si>
  <si>
    <t>-2059502687</t>
  </si>
  <si>
    <t>460710043RV1</t>
  </si>
  <si>
    <t>Zahození a omítnutí drážky 5x7cm</t>
  </si>
  <si>
    <t>-468781772</t>
  </si>
  <si>
    <t>460941311</t>
  </si>
  <si>
    <t>Vyplnění rýh vyplnění a omítnutí rýh v betonových podlahách a mazaninách hloubky do 5 cm a šířky do 5 cm</t>
  </si>
  <si>
    <t>82830506</t>
  </si>
  <si>
    <t>58541250R</t>
  </si>
  <si>
    <t>Sádra stavební bilá 1 kg</t>
  </si>
  <si>
    <t>kg</t>
  </si>
  <si>
    <t>-1505115017</t>
  </si>
  <si>
    <t>784 95-0030.RAA</t>
  </si>
  <si>
    <t>Oprava maleb z malířských směsí oškrábání, umytí, vyhlazení, 2x malba</t>
  </si>
  <si>
    <t>-977627553</t>
  </si>
  <si>
    <t>971 10-0041.RA0</t>
  </si>
  <si>
    <t>Vybourání otvorů ve zdech</t>
  </si>
  <si>
    <t>-941645888</t>
  </si>
  <si>
    <t>974 05-1515.R00</t>
  </si>
  <si>
    <t>Frézování drážky do 50x50 mm, podlaha beton</t>
  </si>
  <si>
    <t>1520705288</t>
  </si>
  <si>
    <t>04 - Slaboproud</t>
  </si>
  <si>
    <t>71202012R01</t>
  </si>
  <si>
    <t>Zásuvka datová 1xRJ45, cat6 UTP bílá (rámeček+strojek+maska+keystone)</t>
  </si>
  <si>
    <t>-1962290318</t>
  </si>
  <si>
    <t>371202013R01</t>
  </si>
  <si>
    <t>Zásuvka datová 2xRJ45, cat6 UTP bílá (rámeček+strojek+maska+keystone)</t>
  </si>
  <si>
    <t>297302608</t>
  </si>
  <si>
    <t>371202022R</t>
  </si>
  <si>
    <t>Zásuvka komunikační přímá USB,1 zásuvka USB 2.0 typu A. Šroubové připojení 5žilového kabelu USB</t>
  </si>
  <si>
    <t>-1869938679</t>
  </si>
  <si>
    <t>371202023R</t>
  </si>
  <si>
    <t>Zásuvka komunikační HDMI, 1 zásuvka HDMI typu A, možnost full HD (1920 x 1080 pixelů) a 3D provozu. Šroubové připojení 20žilového kabelu HDMI</t>
  </si>
  <si>
    <t>-727698543</t>
  </si>
  <si>
    <t>00000000R11</t>
  </si>
  <si>
    <t>HDMI kabel 10m, 20ti žilový</t>
  </si>
  <si>
    <t>-1958688177</t>
  </si>
  <si>
    <t>00000000R12</t>
  </si>
  <si>
    <t>USB aktivní kabel kabel 10m, 5ti žilový</t>
  </si>
  <si>
    <t>-792395667</t>
  </si>
  <si>
    <t>00000000RS01</t>
  </si>
  <si>
    <t>Propojovací kabeláž patchcord Cat6.1m</t>
  </si>
  <si>
    <t>-1051634845</t>
  </si>
  <si>
    <t>00000000R010</t>
  </si>
  <si>
    <t>Napojení interaktivní tabule a nastavení s učitelským PC</t>
  </si>
  <si>
    <t>-649550256</t>
  </si>
  <si>
    <t>00000000R021</t>
  </si>
  <si>
    <t>Instalace stolního počítače, OS, SW, síť. Nastavení</t>
  </si>
  <si>
    <t>-1286385066</t>
  </si>
  <si>
    <t>222 29-0005.R00</t>
  </si>
  <si>
    <t>Zásuvka 1xRJ45 UTP kat.6 pod omítku</t>
  </si>
  <si>
    <t>-1461135325</t>
  </si>
  <si>
    <t>222 29-0007.R00</t>
  </si>
  <si>
    <t>Zásuvka 2xRJ45 UTP kat.6 pod omítku</t>
  </si>
  <si>
    <t>-1845459174</t>
  </si>
  <si>
    <t>222 29-0112.R00</t>
  </si>
  <si>
    <t>Rozvodný box 12xRJ45 bez zapojení kabelů</t>
  </si>
  <si>
    <t>1268864179</t>
  </si>
  <si>
    <t>222 29-0401R</t>
  </si>
  <si>
    <t>-807308098</t>
  </si>
  <si>
    <t>222 29-0402R</t>
  </si>
  <si>
    <t>-1428830413</t>
  </si>
  <si>
    <t>-1210010347</t>
  </si>
  <si>
    <t>-1022709954</t>
  </si>
  <si>
    <t>-1640255219</t>
  </si>
  <si>
    <t>Trubka elektroinstal. ohebná 2323/LPE-1 d 22,9 m + přichytky 2ks/m</t>
  </si>
  <si>
    <t>742718567</t>
  </si>
  <si>
    <t>-1962220225</t>
  </si>
  <si>
    <t>210 01-0329.RT2</t>
  </si>
  <si>
    <t>Krabice KO do dutých stěn, bez zapojení, hranatá včetně dodávky KO 125/1L s víčkem</t>
  </si>
  <si>
    <t>-252486524</t>
  </si>
  <si>
    <t>446767116</t>
  </si>
  <si>
    <t>371201305R</t>
  </si>
  <si>
    <t>Instalační kabel kategorie 6, standard ANSI/TIA 568, ISO/IEC 11801 a EN 50173 pro kategorii 6 a třídu vedení Class E,  třídy LSOH (třída reakce na oheň Dca s2 d2 a1)</t>
  </si>
  <si>
    <t>1347624793</t>
  </si>
  <si>
    <t>222 28-0215.R00</t>
  </si>
  <si>
    <t>Kabel UTP kat.6 v trubkách</t>
  </si>
  <si>
    <t>-973218780</t>
  </si>
  <si>
    <t>00000000R10</t>
  </si>
  <si>
    <t>Datový rozvaděč nástěnný 19´´ 8U, včetně napájecího a patch panelu cat.6, motážního příslušenství a ventilace</t>
  </si>
  <si>
    <t>-1180172478</t>
  </si>
  <si>
    <t>222 29-0971.R01</t>
  </si>
  <si>
    <t>Zapojení portu cat.6 do patch panelu</t>
  </si>
  <si>
    <t>1224878468</t>
  </si>
  <si>
    <t>222 29-3001.R00</t>
  </si>
  <si>
    <t>Vypáskování kabelů v rozvaděči</t>
  </si>
  <si>
    <t>-673401702</t>
  </si>
  <si>
    <t>222 29-3011.R00</t>
  </si>
  <si>
    <t>Kontrolní měření kabelu</t>
  </si>
  <si>
    <t>-1513882254</t>
  </si>
  <si>
    <t>222 29-3012.R00</t>
  </si>
  <si>
    <t>Měření do protokolu</t>
  </si>
  <si>
    <t>543246304</t>
  </si>
  <si>
    <t>222 29-3012.R01</t>
  </si>
  <si>
    <t>Vypracování a tisk protokolu měření</t>
  </si>
  <si>
    <t>1360496930</t>
  </si>
  <si>
    <t>1005715522</t>
  </si>
  <si>
    <t>1840411380</t>
  </si>
  <si>
    <t>52530380</t>
  </si>
  <si>
    <t>464393611</t>
  </si>
  <si>
    <t>-2010555384</t>
  </si>
  <si>
    <t>117062326</t>
  </si>
  <si>
    <t>1878302480</t>
  </si>
  <si>
    <t>1033656733</t>
  </si>
  <si>
    <t>05 -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</si>
  <si>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</si>
  <si>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</si>
  <si>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</si>
  <si>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</si>
  <si>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</si>
  <si>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</si>
  <si>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</si>
  <si>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</si>
  <si>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</si>
  <si>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</si>
  <si>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2064240360</t>
  </si>
  <si>
    <t>https://podminky.urs.cz/item/CS_URS_2023_01/013254000</t>
  </si>
  <si>
    <t>VRN3</t>
  </si>
  <si>
    <t>Zařízení staveniště</t>
  </si>
  <si>
    <t>030001000</t>
  </si>
  <si>
    <t>1059596081</t>
  </si>
  <si>
    <t>https://podminky.urs.cz/item/CS_URS_2023_01/030001000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</si>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</sst>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15" TargetMode="External" /><Relationship Id="rId2" Type="http://schemas.openxmlformats.org/officeDocument/2006/relationships/hyperlink" Target="https://podminky.urs.cz/item/CS_URS_2023_01/342291121" TargetMode="External" /><Relationship Id="rId3" Type="http://schemas.openxmlformats.org/officeDocument/2006/relationships/hyperlink" Target="https://podminky.urs.cz/item/CS_URS_2023_01/612142001" TargetMode="External" /><Relationship Id="rId4" Type="http://schemas.openxmlformats.org/officeDocument/2006/relationships/hyperlink" Target="https://podminky.urs.cz/item/CS_URS_2023_01/612311131" TargetMode="External" /><Relationship Id="rId5" Type="http://schemas.openxmlformats.org/officeDocument/2006/relationships/hyperlink" Target="https://podminky.urs.cz/item/CS_URS_2023_01/612321121" TargetMode="External" /><Relationship Id="rId6" Type="http://schemas.openxmlformats.org/officeDocument/2006/relationships/hyperlink" Target="https://podminky.urs.cz/item/CS_URS_2023_01/612325421" TargetMode="External" /><Relationship Id="rId7" Type="http://schemas.openxmlformats.org/officeDocument/2006/relationships/hyperlink" Target="https://podminky.urs.cz/item/CS_URS_2023_01/619991001" TargetMode="External" /><Relationship Id="rId8" Type="http://schemas.openxmlformats.org/officeDocument/2006/relationships/hyperlink" Target="https://podminky.urs.cz/item/CS_URS_2023_01/619991011" TargetMode="External" /><Relationship Id="rId9" Type="http://schemas.openxmlformats.org/officeDocument/2006/relationships/hyperlink" Target="https://podminky.urs.cz/item/CS_URS_2023_01/631311115" TargetMode="External" /><Relationship Id="rId10" Type="http://schemas.openxmlformats.org/officeDocument/2006/relationships/hyperlink" Target="https://podminky.urs.cz/item/CS_URS_2023_01/631312141" TargetMode="External" /><Relationship Id="rId11" Type="http://schemas.openxmlformats.org/officeDocument/2006/relationships/hyperlink" Target="https://podminky.urs.cz/item/CS_URS_2023_01/632481213" TargetMode="External" /><Relationship Id="rId12" Type="http://schemas.openxmlformats.org/officeDocument/2006/relationships/hyperlink" Target="https://podminky.urs.cz/item/CS_URS_2023_01/949101111" TargetMode="External" /><Relationship Id="rId13" Type="http://schemas.openxmlformats.org/officeDocument/2006/relationships/hyperlink" Target="https://podminky.urs.cz/item/CS_URS_2023_01/952901111" TargetMode="External" /><Relationship Id="rId14" Type="http://schemas.openxmlformats.org/officeDocument/2006/relationships/hyperlink" Target="https://podminky.urs.cz/item/CS_URS_2023_01/962031132" TargetMode="External" /><Relationship Id="rId15" Type="http://schemas.openxmlformats.org/officeDocument/2006/relationships/hyperlink" Target="https://podminky.urs.cz/item/CS_URS_2023_01/974042535" TargetMode="External" /><Relationship Id="rId16" Type="http://schemas.openxmlformats.org/officeDocument/2006/relationships/hyperlink" Target="https://podminky.urs.cz/item/CS_URS_2023_01/978013121" TargetMode="External" /><Relationship Id="rId17" Type="http://schemas.openxmlformats.org/officeDocument/2006/relationships/hyperlink" Target="https://podminky.urs.cz/item/CS_URS_2023_01/978059541" TargetMode="External" /><Relationship Id="rId18" Type="http://schemas.openxmlformats.org/officeDocument/2006/relationships/hyperlink" Target="https://podminky.urs.cz/item/CS_URS_2023_01/997013153" TargetMode="External" /><Relationship Id="rId19" Type="http://schemas.openxmlformats.org/officeDocument/2006/relationships/hyperlink" Target="https://podminky.urs.cz/item/CS_URS_2023_01/997013501" TargetMode="External" /><Relationship Id="rId20" Type="http://schemas.openxmlformats.org/officeDocument/2006/relationships/hyperlink" Target="https://podminky.urs.cz/item/CS_URS_2023_01/997013509" TargetMode="External" /><Relationship Id="rId21" Type="http://schemas.openxmlformats.org/officeDocument/2006/relationships/hyperlink" Target="https://podminky.urs.cz/item/CS_URS_2023_01/997013631" TargetMode="External" /><Relationship Id="rId22" Type="http://schemas.openxmlformats.org/officeDocument/2006/relationships/hyperlink" Target="https://podminky.urs.cz/item/CS_URS_2023_01/998011002" TargetMode="External" /><Relationship Id="rId23" Type="http://schemas.openxmlformats.org/officeDocument/2006/relationships/hyperlink" Target="https://podminky.urs.cz/item/CS_URS_2023_01/713121111" TargetMode="External" /><Relationship Id="rId24" Type="http://schemas.openxmlformats.org/officeDocument/2006/relationships/hyperlink" Target="https://podminky.urs.cz/item/CS_URS_2023_01/998713202" TargetMode="External" /><Relationship Id="rId25" Type="http://schemas.openxmlformats.org/officeDocument/2006/relationships/hyperlink" Target="https://podminky.urs.cz/item/CS_URS_2023_01/725210821" TargetMode="External" /><Relationship Id="rId26" Type="http://schemas.openxmlformats.org/officeDocument/2006/relationships/hyperlink" Target="https://podminky.urs.cz/item/CS_URS_2023_01/725211617" TargetMode="External" /><Relationship Id="rId27" Type="http://schemas.openxmlformats.org/officeDocument/2006/relationships/hyperlink" Target="https://podminky.urs.cz/item/CS_URS_2023_01/725820802" TargetMode="External" /><Relationship Id="rId28" Type="http://schemas.openxmlformats.org/officeDocument/2006/relationships/hyperlink" Target="https://podminky.urs.cz/item/CS_URS_2023_01/725822613" TargetMode="External" /><Relationship Id="rId29" Type="http://schemas.openxmlformats.org/officeDocument/2006/relationships/hyperlink" Target="https://podminky.urs.cz/item/CS_URS_2023_01/998725202" TargetMode="External" /><Relationship Id="rId30" Type="http://schemas.openxmlformats.org/officeDocument/2006/relationships/hyperlink" Target="https://podminky.urs.cz/item/CS_URS_2023_01/763131431" TargetMode="External" /><Relationship Id="rId31" Type="http://schemas.openxmlformats.org/officeDocument/2006/relationships/hyperlink" Target="https://podminky.urs.cz/item/CS_URS_2023_01/763131714" TargetMode="External" /><Relationship Id="rId32" Type="http://schemas.openxmlformats.org/officeDocument/2006/relationships/hyperlink" Target="https://podminky.urs.cz/item/CS_URS_2023_01/998763402" TargetMode="External" /><Relationship Id="rId33" Type="http://schemas.openxmlformats.org/officeDocument/2006/relationships/hyperlink" Target="https://podminky.urs.cz/item/CS_URS_2023_01/766691914" TargetMode="External" /><Relationship Id="rId34" Type="http://schemas.openxmlformats.org/officeDocument/2006/relationships/hyperlink" Target="https://podminky.urs.cz/item/CS_URS_2023_01/998766202" TargetMode="External" /><Relationship Id="rId35" Type="http://schemas.openxmlformats.org/officeDocument/2006/relationships/hyperlink" Target="https://podminky.urs.cz/item/CS_URS_2023_01/776121321" TargetMode="External" /><Relationship Id="rId36" Type="http://schemas.openxmlformats.org/officeDocument/2006/relationships/hyperlink" Target="https://podminky.urs.cz/item/CS_URS_2023_01/776141121" TargetMode="External" /><Relationship Id="rId37" Type="http://schemas.openxmlformats.org/officeDocument/2006/relationships/hyperlink" Target="https://podminky.urs.cz/item/CS_URS_2023_01/776201811" TargetMode="External" /><Relationship Id="rId38" Type="http://schemas.openxmlformats.org/officeDocument/2006/relationships/hyperlink" Target="https://podminky.urs.cz/item/CS_URS_2023_01/776211111" TargetMode="External" /><Relationship Id="rId39" Type="http://schemas.openxmlformats.org/officeDocument/2006/relationships/hyperlink" Target="https://podminky.urs.cz/item/CS_URS_2023_01/776221111" TargetMode="External" /><Relationship Id="rId40" Type="http://schemas.openxmlformats.org/officeDocument/2006/relationships/hyperlink" Target="https://podminky.urs.cz/item/CS_URS_2023_01/776410811" TargetMode="External" /><Relationship Id="rId41" Type="http://schemas.openxmlformats.org/officeDocument/2006/relationships/hyperlink" Target="https://podminky.urs.cz/item/CS_URS_2023_01/776411111" TargetMode="External" /><Relationship Id="rId42" Type="http://schemas.openxmlformats.org/officeDocument/2006/relationships/hyperlink" Target="https://podminky.urs.cz/item/CS_URS_2023_01/776421312" TargetMode="External" /><Relationship Id="rId43" Type="http://schemas.openxmlformats.org/officeDocument/2006/relationships/hyperlink" Target="https://podminky.urs.cz/item/CS_URS_2023_01/998776202" TargetMode="External" /><Relationship Id="rId44" Type="http://schemas.openxmlformats.org/officeDocument/2006/relationships/hyperlink" Target="https://podminky.urs.cz/item/CS_URS_2023_01/781121011" TargetMode="External" /><Relationship Id="rId45" Type="http://schemas.openxmlformats.org/officeDocument/2006/relationships/hyperlink" Target="https://podminky.urs.cz/item/CS_URS_2023_01/781474113" TargetMode="External" /><Relationship Id="rId46" Type="http://schemas.openxmlformats.org/officeDocument/2006/relationships/hyperlink" Target="https://podminky.urs.cz/item/CS_URS_2023_01/781494111" TargetMode="External" /><Relationship Id="rId47" Type="http://schemas.openxmlformats.org/officeDocument/2006/relationships/hyperlink" Target="https://podminky.urs.cz/item/CS_URS_2023_01/781494511" TargetMode="External" /><Relationship Id="rId48" Type="http://schemas.openxmlformats.org/officeDocument/2006/relationships/hyperlink" Target="https://podminky.urs.cz/item/CS_URS_2023_01/998781202" TargetMode="External" /><Relationship Id="rId49" Type="http://schemas.openxmlformats.org/officeDocument/2006/relationships/hyperlink" Target="https://podminky.urs.cz/item/CS_URS_2023_01/783301303" TargetMode="External" /><Relationship Id="rId50" Type="http://schemas.openxmlformats.org/officeDocument/2006/relationships/hyperlink" Target="https://podminky.urs.cz/item/CS_URS_2023_01/783301311" TargetMode="External" /><Relationship Id="rId51" Type="http://schemas.openxmlformats.org/officeDocument/2006/relationships/hyperlink" Target="https://podminky.urs.cz/item/CS_URS_2023_01/783314101" TargetMode="External" /><Relationship Id="rId52" Type="http://schemas.openxmlformats.org/officeDocument/2006/relationships/hyperlink" Target="https://podminky.urs.cz/item/CS_URS_2023_01/783317101" TargetMode="External" /><Relationship Id="rId53" Type="http://schemas.openxmlformats.org/officeDocument/2006/relationships/hyperlink" Target="https://podminky.urs.cz/item/CS_URS_2023_01/784121001" TargetMode="External" /><Relationship Id="rId54" Type="http://schemas.openxmlformats.org/officeDocument/2006/relationships/hyperlink" Target="https://podminky.urs.cz/item/CS_URS_2023_01/784181121" TargetMode="External" /><Relationship Id="rId55" Type="http://schemas.openxmlformats.org/officeDocument/2006/relationships/hyperlink" Target="https://podminky.urs.cz/item/CS_URS_2023_01/784211101" TargetMode="External" /><Relationship Id="rId56" Type="http://schemas.openxmlformats.org/officeDocument/2006/relationships/hyperlink" Target="https://podminky.urs.cz/item/CS_URS_2023_01/784211163" TargetMode="External" /><Relationship Id="rId5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0223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ZŠ Truhlářská 19, K.Vary -Učebna přírodopisu a robotiky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Stará Role 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K.Vary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Pavel Dindák, K.Vary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Šimková Dita, K.Vary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ROUND(SUM(AG55:AG59),2)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ROUND(SUM(AS55:AS59),2)</f>
        <v>0</v>
      </c>
      <c r="AT54" s="106">
        <f>ROUND(SUM(AV54:AW54),2)</f>
        <v>0</v>
      </c>
      <c r="AU54" s="107">
        <f>ROUND(SUM(AU55:AU59),5)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ROUND(SUM(AZ55:AZ59),2)</f>
        <v>0</v>
      </c>
      <c r="BA54" s="106">
        <f>ROUND(SUM(BA55:BA59),2)</f>
        <v>0</v>
      </c>
      <c r="BB54" s="106">
        <f>ROUND(SUM(BB55:BB59),2)</f>
        <v>0</v>
      </c>
      <c r="BC54" s="106">
        <f>ROUND(SUM(BC55:BC59),2)</f>
        <v>0</v>
      </c>
      <c r="BD54" s="108">
        <f>ROUND(SUM(BD55:BD59),2)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4.4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Stavební část'!J30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'01 - Stavební část'!P94</f>
        <v>0</v>
      </c>
      <c r="AV55" s="120">
        <f>'01 - Stavební část'!J33</f>
        <v>0</v>
      </c>
      <c r="AW55" s="120">
        <f>'01 - Stavební část'!J34</f>
        <v>0</v>
      </c>
      <c r="AX55" s="120">
        <f>'01 - Stavební část'!J35</f>
        <v>0</v>
      </c>
      <c r="AY55" s="120">
        <f>'01 - Stavební část'!J36</f>
        <v>0</v>
      </c>
      <c r="AZ55" s="120">
        <f>'01 - Stavební část'!F33</f>
        <v>0</v>
      </c>
      <c r="BA55" s="120">
        <f>'01 - Stavební část'!F34</f>
        <v>0</v>
      </c>
      <c r="BB55" s="120">
        <f>'01 - Stavební část'!F35</f>
        <v>0</v>
      </c>
      <c r="BC55" s="120">
        <f>'01 - Stavební část'!F36</f>
        <v>0</v>
      </c>
      <c r="BD55" s="122">
        <f>'01 - Stavební část'!F37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4.4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Vytápění'!J30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'02 - Vytápění'!P83</f>
        <v>0</v>
      </c>
      <c r="AV56" s="120">
        <f>'02 - Vytápění'!J33</f>
        <v>0</v>
      </c>
      <c r="AW56" s="120">
        <f>'02 - Vytápění'!J34</f>
        <v>0</v>
      </c>
      <c r="AX56" s="120">
        <f>'02 - Vytápění'!J35</f>
        <v>0</v>
      </c>
      <c r="AY56" s="120">
        <f>'02 - Vytápění'!J36</f>
        <v>0</v>
      </c>
      <c r="AZ56" s="120">
        <f>'02 - Vytápění'!F33</f>
        <v>0</v>
      </c>
      <c r="BA56" s="120">
        <f>'02 - Vytápění'!F34</f>
        <v>0</v>
      </c>
      <c r="BB56" s="120">
        <f>'02 - Vytápění'!F35</f>
        <v>0</v>
      </c>
      <c r="BC56" s="120">
        <f>'02 - Vytápění'!F36</f>
        <v>0</v>
      </c>
      <c r="BD56" s="122">
        <f>'02 - Vytápění'!F37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4.4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'03 - Silnoproud'!J30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'03 - Silnoproud'!P88</f>
        <v>0</v>
      </c>
      <c r="AV57" s="120">
        <f>'03 - Silnoproud'!J33</f>
        <v>0</v>
      </c>
      <c r="AW57" s="120">
        <f>'03 - Silnoproud'!J34</f>
        <v>0</v>
      </c>
      <c r="AX57" s="120">
        <f>'03 - Silnoproud'!J35</f>
        <v>0</v>
      </c>
      <c r="AY57" s="120">
        <f>'03 - Silnoproud'!J36</f>
        <v>0</v>
      </c>
      <c r="AZ57" s="120">
        <f>'03 - Silnoproud'!F33</f>
        <v>0</v>
      </c>
      <c r="BA57" s="120">
        <f>'03 - Silnoproud'!F34</f>
        <v>0</v>
      </c>
      <c r="BB57" s="120">
        <f>'03 - Silnoproud'!F35</f>
        <v>0</v>
      </c>
      <c r="BC57" s="120">
        <f>'03 - Silnoproud'!F36</f>
        <v>0</v>
      </c>
      <c r="BD57" s="122">
        <f>'03 - Silnoproud'!F37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1" s="7" customFormat="1" ht="14.4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'04 - Slaboproud'!J30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19">
        <v>0</v>
      </c>
      <c r="AT58" s="120">
        <f>ROUND(SUM(AV58:AW58),2)</f>
        <v>0</v>
      </c>
      <c r="AU58" s="121">
        <f>'04 - Slaboproud'!P88</f>
        <v>0</v>
      </c>
      <c r="AV58" s="120">
        <f>'04 - Slaboproud'!J33</f>
        <v>0</v>
      </c>
      <c r="AW58" s="120">
        <f>'04 - Slaboproud'!J34</f>
        <v>0</v>
      </c>
      <c r="AX58" s="120">
        <f>'04 - Slaboproud'!J35</f>
        <v>0</v>
      </c>
      <c r="AY58" s="120">
        <f>'04 - Slaboproud'!J36</f>
        <v>0</v>
      </c>
      <c r="AZ58" s="120">
        <f>'04 - Slaboproud'!F33</f>
        <v>0</v>
      </c>
      <c r="BA58" s="120">
        <f>'04 - Slaboproud'!F34</f>
        <v>0</v>
      </c>
      <c r="BB58" s="120">
        <f>'04 - Slaboproud'!F35</f>
        <v>0</v>
      </c>
      <c r="BC58" s="120">
        <f>'04 - Slaboproud'!F36</f>
        <v>0</v>
      </c>
      <c r="BD58" s="122">
        <f>'04 - Slaboproud'!F37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pans="1:91" s="7" customFormat="1" ht="14.4" customHeight="1">
      <c r="A59" s="111" t="s">
        <v>76</v>
      </c>
      <c r="B59" s="112"/>
      <c r="C59" s="113"/>
      <c r="D59" s="114" t="s">
        <v>92</v>
      </c>
      <c r="E59" s="114"/>
      <c r="F59" s="114"/>
      <c r="G59" s="114"/>
      <c r="H59" s="114"/>
      <c r="I59" s="115"/>
      <c r="J59" s="114" t="s">
        <v>93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'05 - Vedlejší rozpočtové 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79</v>
      </c>
      <c r="AR59" s="118"/>
      <c r="AS59" s="124">
        <v>0</v>
      </c>
      <c r="AT59" s="125">
        <f>ROUND(SUM(AV59:AW59),2)</f>
        <v>0</v>
      </c>
      <c r="AU59" s="126">
        <f>'05 - Vedlejší rozpočtové ...'!P82</f>
        <v>0</v>
      </c>
      <c r="AV59" s="125">
        <f>'05 - Vedlejší rozpočtové ...'!J33</f>
        <v>0</v>
      </c>
      <c r="AW59" s="125">
        <f>'05 - Vedlejší rozpočtové ...'!J34</f>
        <v>0</v>
      </c>
      <c r="AX59" s="125">
        <f>'05 - Vedlejší rozpočtové ...'!J35</f>
        <v>0</v>
      </c>
      <c r="AY59" s="125">
        <f>'05 - Vedlejší rozpočtové ...'!J36</f>
        <v>0</v>
      </c>
      <c r="AZ59" s="125">
        <f>'05 - Vedlejší rozpočtové ...'!F33</f>
        <v>0</v>
      </c>
      <c r="BA59" s="125">
        <f>'05 - Vedlejší rozpočtové ...'!F34</f>
        <v>0</v>
      </c>
      <c r="BB59" s="125">
        <f>'05 - Vedlejší rozpočtové ...'!F35</f>
        <v>0</v>
      </c>
      <c r="BC59" s="125">
        <f>'05 - Vedlejší rozpočtové ...'!F36</f>
        <v>0</v>
      </c>
      <c r="BD59" s="127">
        <f>'05 - Vedlejší rozpočtové ...'!F37</f>
        <v>0</v>
      </c>
      <c r="BE59" s="7"/>
      <c r="BT59" s="123" t="s">
        <v>80</v>
      </c>
      <c r="BV59" s="123" t="s">
        <v>74</v>
      </c>
      <c r="BW59" s="123" t="s">
        <v>94</v>
      </c>
      <c r="BX59" s="123" t="s">
        <v>5</v>
      </c>
      <c r="CL59" s="123" t="s">
        <v>19</v>
      </c>
      <c r="CM59" s="123" t="s">
        <v>82</v>
      </c>
    </row>
    <row r="60" spans="1:57" s="2" customFormat="1" ht="30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Vytápění'!C2" display="/"/>
    <hyperlink ref="A57" location="'03 - Silnoproud'!C2" display="/"/>
    <hyperlink ref="A58" location="'04 - Slaboproud'!C2" display="/"/>
    <hyperlink ref="A59" location="'05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97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2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ROUND(J94,2)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ROUND((SUM(BE94:BE370)),2)</f>
        <v>0</v>
      </c>
      <c r="G33" s="38"/>
      <c r="H33" s="38"/>
      <c r="I33" s="148">
        <v>0.21</v>
      </c>
      <c r="J33" s="147">
        <f>ROUND(((SUM(BE94:BE370))*I33),2)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ROUND((SUM(BF94:BF370)),2)</f>
        <v>0</v>
      </c>
      <c r="G34" s="38"/>
      <c r="H34" s="38"/>
      <c r="I34" s="148">
        <v>0.15</v>
      </c>
      <c r="J34" s="147">
        <f>ROUND(((SUM(BF94:BF370))*I34),2)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ROUND((SUM(BG94:BG370)),2)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ROUND((SUM(BH94:BH370)),2)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ROUND((SUM(BI94:BI370)),2)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01 - Stavební část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Stará Role 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J94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102</v>
      </c>
      <c r="E60" s="168"/>
      <c r="F60" s="168"/>
      <c r="G60" s="168"/>
      <c r="H60" s="168"/>
      <c r="I60" s="168"/>
      <c r="J60" s="169">
        <f>J95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103</v>
      </c>
      <c r="E61" s="174"/>
      <c r="F61" s="174"/>
      <c r="G61" s="174"/>
      <c r="H61" s="174"/>
      <c r="I61" s="174"/>
      <c r="J61" s="175">
        <f>J96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104</v>
      </c>
      <c r="E62" s="174"/>
      <c r="F62" s="174"/>
      <c r="G62" s="174"/>
      <c r="H62" s="174"/>
      <c r="I62" s="174"/>
      <c r="J62" s="175">
        <f>J105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105</v>
      </c>
      <c r="E63" s="174"/>
      <c r="F63" s="174"/>
      <c r="G63" s="174"/>
      <c r="H63" s="174"/>
      <c r="I63" s="174"/>
      <c r="J63" s="175">
        <f>J154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106</v>
      </c>
      <c r="E64" s="174"/>
      <c r="F64" s="174"/>
      <c r="G64" s="174"/>
      <c r="H64" s="174"/>
      <c r="I64" s="174"/>
      <c r="J64" s="175">
        <f>J181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107</v>
      </c>
      <c r="E65" s="174"/>
      <c r="F65" s="174"/>
      <c r="G65" s="174"/>
      <c r="H65" s="174"/>
      <c r="I65" s="174"/>
      <c r="J65" s="175">
        <f>J195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108</v>
      </c>
      <c r="E66" s="168"/>
      <c r="F66" s="168"/>
      <c r="G66" s="168"/>
      <c r="H66" s="168"/>
      <c r="I66" s="168"/>
      <c r="J66" s="169">
        <f>J199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109</v>
      </c>
      <c r="E67" s="174"/>
      <c r="F67" s="174"/>
      <c r="G67" s="174"/>
      <c r="H67" s="174"/>
      <c r="I67" s="174"/>
      <c r="J67" s="175">
        <f>J200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110</v>
      </c>
      <c r="E68" s="174"/>
      <c r="F68" s="174"/>
      <c r="G68" s="174"/>
      <c r="H68" s="174"/>
      <c r="I68" s="174"/>
      <c r="J68" s="175">
        <f>J211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111</v>
      </c>
      <c r="E69" s="174"/>
      <c r="F69" s="174"/>
      <c r="G69" s="174"/>
      <c r="H69" s="174"/>
      <c r="I69" s="174"/>
      <c r="J69" s="175">
        <f>J227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112</v>
      </c>
      <c r="E70" s="174"/>
      <c r="F70" s="174"/>
      <c r="G70" s="174"/>
      <c r="H70" s="174"/>
      <c r="I70" s="174"/>
      <c r="J70" s="175">
        <f>J237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113</v>
      </c>
      <c r="E71" s="174"/>
      <c r="F71" s="174"/>
      <c r="G71" s="174"/>
      <c r="H71" s="174"/>
      <c r="I71" s="174"/>
      <c r="J71" s="175">
        <f>J248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1"/>
      <c r="C72" s="172"/>
      <c r="D72" s="173" t="s">
        <v>114</v>
      </c>
      <c r="E72" s="174"/>
      <c r="F72" s="174"/>
      <c r="G72" s="174"/>
      <c r="H72" s="174"/>
      <c r="I72" s="174"/>
      <c r="J72" s="175">
        <f>J306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1"/>
      <c r="C73" s="172"/>
      <c r="D73" s="173" t="s">
        <v>115</v>
      </c>
      <c r="E73" s="174"/>
      <c r="F73" s="174"/>
      <c r="G73" s="174"/>
      <c r="H73" s="174"/>
      <c r="I73" s="174"/>
      <c r="J73" s="175">
        <f>J329</f>
        <v>0</v>
      </c>
      <c r="K73" s="172"/>
      <c r="L73" s="17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1"/>
      <c r="C74" s="172"/>
      <c r="D74" s="173" t="s">
        <v>116</v>
      </c>
      <c r="E74" s="174"/>
      <c r="F74" s="174"/>
      <c r="G74" s="174"/>
      <c r="H74" s="174"/>
      <c r="I74" s="174"/>
      <c r="J74" s="175">
        <f>J346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117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4.4" customHeight="1">
      <c r="A84" s="38"/>
      <c r="B84" s="39"/>
      <c r="C84" s="40"/>
      <c r="D84" s="40"/>
      <c r="E84" s="160" t="str">
        <f>E7</f>
        <v>ZŠ Truhlářská 19, K.Vary -Učebna přírodopisu a robotiky</v>
      </c>
      <c r="F84" s="32"/>
      <c r="G84" s="32"/>
      <c r="H84" s="32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96</v>
      </c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6" customHeight="1">
      <c r="A86" s="38"/>
      <c r="B86" s="39"/>
      <c r="C86" s="40"/>
      <c r="D86" s="40"/>
      <c r="E86" s="69" t="str">
        <f>E9</f>
        <v>01 - Stavební část</v>
      </c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F12</f>
        <v xml:space="preserve">Stará Role  </v>
      </c>
      <c r="G88" s="40"/>
      <c r="H88" s="40"/>
      <c r="I88" s="32" t="s">
        <v>23</v>
      </c>
      <c r="J88" s="72" t="str">
        <f>IF(J12="","",J12)</f>
        <v>5. 2. 2023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6" customHeight="1">
      <c r="A90" s="38"/>
      <c r="B90" s="39"/>
      <c r="C90" s="32" t="s">
        <v>25</v>
      </c>
      <c r="D90" s="40"/>
      <c r="E90" s="40"/>
      <c r="F90" s="27" t="str">
        <f>E15</f>
        <v>Statutární město K.Vary</v>
      </c>
      <c r="G90" s="40"/>
      <c r="H90" s="40"/>
      <c r="I90" s="32" t="s">
        <v>31</v>
      </c>
      <c r="J90" s="36" t="str">
        <f>E21</f>
        <v xml:space="preserve">Pavel Dindák, K.Vary </v>
      </c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32" t="s">
        <v>29</v>
      </c>
      <c r="D91" s="40"/>
      <c r="E91" s="40"/>
      <c r="F91" s="27" t="str">
        <f>IF(E18="","",E18)</f>
        <v>Vyplň údaj</v>
      </c>
      <c r="G91" s="40"/>
      <c r="H91" s="40"/>
      <c r="I91" s="32" t="s">
        <v>34</v>
      </c>
      <c r="J91" s="36" t="str">
        <f>E24</f>
        <v>Šimková Dita, K.Vary</v>
      </c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77"/>
      <c r="B93" s="178"/>
      <c r="C93" s="179" t="s">
        <v>118</v>
      </c>
      <c r="D93" s="180" t="s">
        <v>57</v>
      </c>
      <c r="E93" s="180" t="s">
        <v>53</v>
      </c>
      <c r="F93" s="180" t="s">
        <v>54</v>
      </c>
      <c r="G93" s="180" t="s">
        <v>119</v>
      </c>
      <c r="H93" s="180" t="s">
        <v>120</v>
      </c>
      <c r="I93" s="180" t="s">
        <v>121</v>
      </c>
      <c r="J93" s="180" t="s">
        <v>100</v>
      </c>
      <c r="K93" s="181" t="s">
        <v>122</v>
      </c>
      <c r="L93" s="182"/>
      <c r="M93" s="92" t="s">
        <v>19</v>
      </c>
      <c r="N93" s="93" t="s">
        <v>42</v>
      </c>
      <c r="O93" s="93" t="s">
        <v>123</v>
      </c>
      <c r="P93" s="93" t="s">
        <v>124</v>
      </c>
      <c r="Q93" s="93" t="s">
        <v>125</v>
      </c>
      <c r="R93" s="93" t="s">
        <v>126</v>
      </c>
      <c r="S93" s="93" t="s">
        <v>127</v>
      </c>
      <c r="T93" s="94" t="s">
        <v>128</v>
      </c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</row>
    <row r="94" spans="1:63" s="2" customFormat="1" ht="22.8" customHeight="1">
      <c r="A94" s="38"/>
      <c r="B94" s="39"/>
      <c r="C94" s="99" t="s">
        <v>129</v>
      </c>
      <c r="D94" s="40"/>
      <c r="E94" s="40"/>
      <c r="F94" s="40"/>
      <c r="G94" s="40"/>
      <c r="H94" s="40"/>
      <c r="I94" s="40"/>
      <c r="J94" s="183">
        <f>BK94</f>
        <v>0</v>
      </c>
      <c r="K94" s="40"/>
      <c r="L94" s="44"/>
      <c r="M94" s="95"/>
      <c r="N94" s="184"/>
      <c r="O94" s="96"/>
      <c r="P94" s="185">
        <f>P95+P199</f>
        <v>0</v>
      </c>
      <c r="Q94" s="96"/>
      <c r="R94" s="185">
        <f>R95+R199</f>
        <v>7.05605099</v>
      </c>
      <c r="S94" s="96"/>
      <c r="T94" s="186">
        <f>T95+T199</f>
        <v>2.8978812499999997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71</v>
      </c>
      <c r="AU94" s="17" t="s">
        <v>101</v>
      </c>
      <c r="BK94" s="187">
        <f>BK95+BK199</f>
        <v>0</v>
      </c>
    </row>
    <row r="95" spans="1:63" s="12" customFormat="1" ht="25.9" customHeight="1">
      <c r="A95" s="12"/>
      <c r="B95" s="188"/>
      <c r="C95" s="189"/>
      <c r="D95" s="190" t="s">
        <v>71</v>
      </c>
      <c r="E95" s="191" t="s">
        <v>130</v>
      </c>
      <c r="F95" s="191" t="s">
        <v>131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P96+P105+P154+P181+P195</f>
        <v>0</v>
      </c>
      <c r="Q95" s="196"/>
      <c r="R95" s="197">
        <f>R96+R105+R154+R181+R195</f>
        <v>3.4188098000000005</v>
      </c>
      <c r="S95" s="196"/>
      <c r="T95" s="198">
        <f>T96+T105+T154+T181+T195</f>
        <v>2.3090599999999997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80</v>
      </c>
      <c r="AT95" s="200" t="s">
        <v>71</v>
      </c>
      <c r="AU95" s="200" t="s">
        <v>72</v>
      </c>
      <c r="AY95" s="199" t="s">
        <v>132</v>
      </c>
      <c r="BK95" s="201">
        <f>BK96+BK105+BK154+BK181+BK195</f>
        <v>0</v>
      </c>
    </row>
    <row r="96" spans="1:63" s="12" customFormat="1" ht="22.8" customHeight="1">
      <c r="A96" s="12"/>
      <c r="B96" s="188"/>
      <c r="C96" s="189"/>
      <c r="D96" s="190" t="s">
        <v>71</v>
      </c>
      <c r="E96" s="202" t="s">
        <v>133</v>
      </c>
      <c r="F96" s="202" t="s">
        <v>134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SUM(P97:P104)</f>
        <v>0</v>
      </c>
      <c r="Q96" s="196"/>
      <c r="R96" s="197">
        <f>SUM(R97:R104)</f>
        <v>0.41243199999999997</v>
      </c>
      <c r="S96" s="196"/>
      <c r="T96" s="198">
        <f>SUM(T97:T104)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80</v>
      </c>
      <c r="AT96" s="200" t="s">
        <v>71</v>
      </c>
      <c r="AU96" s="200" t="s">
        <v>80</v>
      </c>
      <c r="AY96" s="199" t="s">
        <v>132</v>
      </c>
      <c r="BK96" s="201">
        <f>SUM(BK97:BK104)</f>
        <v>0</v>
      </c>
    </row>
    <row r="97" spans="1:65" s="2" customFormat="1" ht="34.8" customHeight="1">
      <c r="A97" s="38"/>
      <c r="B97" s="39"/>
      <c r="C97" s="204" t="s">
        <v>80</v>
      </c>
      <c r="D97" s="204" t="s">
        <v>135</v>
      </c>
      <c r="E97" s="205" t="s">
        <v>136</v>
      </c>
      <c r="F97" s="206" t="s">
        <v>137</v>
      </c>
      <c r="G97" s="207" t="s">
        <v>138</v>
      </c>
      <c r="H97" s="208">
        <v>7.84</v>
      </c>
      <c r="I97" s="209"/>
      <c r="J97" s="210">
        <f>ROUND(I97*H97,2)</f>
        <v>0</v>
      </c>
      <c r="K97" s="206" t="s">
        <v>139</v>
      </c>
      <c r="L97" s="44"/>
      <c r="M97" s="211" t="s">
        <v>19</v>
      </c>
      <c r="N97" s="212" t="s">
        <v>43</v>
      </c>
      <c r="O97" s="84"/>
      <c r="P97" s="213">
        <f>O97*H97</f>
        <v>0</v>
      </c>
      <c r="Q97" s="213">
        <v>0.0525</v>
      </c>
      <c r="R97" s="213">
        <f>Q97*H97</f>
        <v>0.41159999999999997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140</v>
      </c>
      <c r="AT97" s="215" t="s">
        <v>135</v>
      </c>
      <c r="AU97" s="215" t="s">
        <v>82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140</v>
      </c>
      <c r="BM97" s="215" t="s">
        <v>141</v>
      </c>
    </row>
    <row r="98" spans="1:47" s="2" customFormat="1" ht="12">
      <c r="A98" s="38"/>
      <c r="B98" s="39"/>
      <c r="C98" s="40"/>
      <c r="D98" s="217" t="s">
        <v>142</v>
      </c>
      <c r="E98" s="40"/>
      <c r="F98" s="218" t="s">
        <v>137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142</v>
      </c>
      <c r="AU98" s="17" t="s">
        <v>82</v>
      </c>
    </row>
    <row r="99" spans="1:47" s="2" customFormat="1" ht="12">
      <c r="A99" s="38"/>
      <c r="B99" s="39"/>
      <c r="C99" s="40"/>
      <c r="D99" s="222" t="s">
        <v>143</v>
      </c>
      <c r="E99" s="40"/>
      <c r="F99" s="223" t="s">
        <v>144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143</v>
      </c>
      <c r="AU99" s="17" t="s">
        <v>82</v>
      </c>
    </row>
    <row r="100" spans="1:51" s="13" customFormat="1" ht="12">
      <c r="A100" s="13"/>
      <c r="B100" s="224"/>
      <c r="C100" s="225"/>
      <c r="D100" s="217" t="s">
        <v>145</v>
      </c>
      <c r="E100" s="226" t="s">
        <v>19</v>
      </c>
      <c r="F100" s="227" t="s">
        <v>146</v>
      </c>
      <c r="G100" s="225"/>
      <c r="H100" s="228">
        <v>7.84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145</v>
      </c>
      <c r="AU100" s="234" t="s">
        <v>82</v>
      </c>
      <c r="AV100" s="13" t="s">
        <v>82</v>
      </c>
      <c r="AW100" s="13" t="s">
        <v>33</v>
      </c>
      <c r="AX100" s="13" t="s">
        <v>80</v>
      </c>
      <c r="AY100" s="234" t="s">
        <v>132</v>
      </c>
    </row>
    <row r="101" spans="1:65" s="2" customFormat="1" ht="19.8" customHeight="1">
      <c r="A101" s="38"/>
      <c r="B101" s="39"/>
      <c r="C101" s="204" t="s">
        <v>82</v>
      </c>
      <c r="D101" s="204" t="s">
        <v>135</v>
      </c>
      <c r="E101" s="205" t="s">
        <v>147</v>
      </c>
      <c r="F101" s="206" t="s">
        <v>148</v>
      </c>
      <c r="G101" s="207" t="s">
        <v>149</v>
      </c>
      <c r="H101" s="208">
        <v>6.4</v>
      </c>
      <c r="I101" s="209"/>
      <c r="J101" s="210">
        <f>ROUND(I101*H101,2)</f>
        <v>0</v>
      </c>
      <c r="K101" s="206" t="s">
        <v>139</v>
      </c>
      <c r="L101" s="44"/>
      <c r="M101" s="211" t="s">
        <v>19</v>
      </c>
      <c r="N101" s="212" t="s">
        <v>43</v>
      </c>
      <c r="O101" s="84"/>
      <c r="P101" s="213">
        <f>O101*H101</f>
        <v>0</v>
      </c>
      <c r="Q101" s="213">
        <v>0.00013</v>
      </c>
      <c r="R101" s="213">
        <f>Q101*H101</f>
        <v>0.000832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140</v>
      </c>
      <c r="AT101" s="215" t="s">
        <v>135</v>
      </c>
      <c r="AU101" s="215" t="s">
        <v>82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140</v>
      </c>
      <c r="BM101" s="215" t="s">
        <v>150</v>
      </c>
    </row>
    <row r="102" spans="1:47" s="2" customFormat="1" ht="12">
      <c r="A102" s="38"/>
      <c r="B102" s="39"/>
      <c r="C102" s="40"/>
      <c r="D102" s="217" t="s">
        <v>142</v>
      </c>
      <c r="E102" s="40"/>
      <c r="F102" s="218" t="s">
        <v>148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142</v>
      </c>
      <c r="AU102" s="17" t="s">
        <v>82</v>
      </c>
    </row>
    <row r="103" spans="1:47" s="2" customFormat="1" ht="12">
      <c r="A103" s="38"/>
      <c r="B103" s="39"/>
      <c r="C103" s="40"/>
      <c r="D103" s="222" t="s">
        <v>143</v>
      </c>
      <c r="E103" s="40"/>
      <c r="F103" s="223" t="s">
        <v>151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143</v>
      </c>
      <c r="AU103" s="17" t="s">
        <v>82</v>
      </c>
    </row>
    <row r="104" spans="1:51" s="13" customFormat="1" ht="12">
      <c r="A104" s="13"/>
      <c r="B104" s="224"/>
      <c r="C104" s="225"/>
      <c r="D104" s="217" t="s">
        <v>145</v>
      </c>
      <c r="E104" s="226" t="s">
        <v>19</v>
      </c>
      <c r="F104" s="227" t="s">
        <v>152</v>
      </c>
      <c r="G104" s="225"/>
      <c r="H104" s="228">
        <v>6.4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145</v>
      </c>
      <c r="AU104" s="234" t="s">
        <v>82</v>
      </c>
      <c r="AV104" s="13" t="s">
        <v>82</v>
      </c>
      <c r="AW104" s="13" t="s">
        <v>33</v>
      </c>
      <c r="AX104" s="13" t="s">
        <v>80</v>
      </c>
      <c r="AY104" s="234" t="s">
        <v>132</v>
      </c>
    </row>
    <row r="105" spans="1:63" s="12" customFormat="1" ht="22.8" customHeight="1">
      <c r="A105" s="12"/>
      <c r="B105" s="188"/>
      <c r="C105" s="189"/>
      <c r="D105" s="190" t="s">
        <v>71</v>
      </c>
      <c r="E105" s="202" t="s">
        <v>153</v>
      </c>
      <c r="F105" s="202" t="s">
        <v>154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SUM(P106:P153)</f>
        <v>0</v>
      </c>
      <c r="Q105" s="196"/>
      <c r="R105" s="197">
        <f>SUM(R106:R153)</f>
        <v>2.9819624000000005</v>
      </c>
      <c r="S105" s="196"/>
      <c r="T105" s="198">
        <f>SUM(T106:T153)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80</v>
      </c>
      <c r="AT105" s="200" t="s">
        <v>71</v>
      </c>
      <c r="AU105" s="200" t="s">
        <v>80</v>
      </c>
      <c r="AY105" s="199" t="s">
        <v>132</v>
      </c>
      <c r="BK105" s="201">
        <f>SUM(BK106:BK153)</f>
        <v>0</v>
      </c>
    </row>
    <row r="106" spans="1:65" s="2" customFormat="1" ht="30" customHeight="1">
      <c r="A106" s="38"/>
      <c r="B106" s="39"/>
      <c r="C106" s="204" t="s">
        <v>133</v>
      </c>
      <c r="D106" s="204" t="s">
        <v>135</v>
      </c>
      <c r="E106" s="205" t="s">
        <v>155</v>
      </c>
      <c r="F106" s="206" t="s">
        <v>156</v>
      </c>
      <c r="G106" s="207" t="s">
        <v>138</v>
      </c>
      <c r="H106" s="208">
        <v>50.353</v>
      </c>
      <c r="I106" s="209"/>
      <c r="J106" s="210">
        <f>ROUND(I106*H106,2)</f>
        <v>0</v>
      </c>
      <c r="K106" s="206" t="s">
        <v>139</v>
      </c>
      <c r="L106" s="44"/>
      <c r="M106" s="211" t="s">
        <v>19</v>
      </c>
      <c r="N106" s="212" t="s">
        <v>43</v>
      </c>
      <c r="O106" s="84"/>
      <c r="P106" s="213">
        <f>O106*H106</f>
        <v>0</v>
      </c>
      <c r="Q106" s="213">
        <v>0.00438</v>
      </c>
      <c r="R106" s="213">
        <f>Q106*H106</f>
        <v>0.22054614000000003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140</v>
      </c>
      <c r="AT106" s="215" t="s">
        <v>135</v>
      </c>
      <c r="AU106" s="215" t="s">
        <v>82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140</v>
      </c>
      <c r="BM106" s="215" t="s">
        <v>157</v>
      </c>
    </row>
    <row r="107" spans="1:47" s="2" customFormat="1" ht="12">
      <c r="A107" s="38"/>
      <c r="B107" s="39"/>
      <c r="C107" s="40"/>
      <c r="D107" s="217" t="s">
        <v>142</v>
      </c>
      <c r="E107" s="40"/>
      <c r="F107" s="218" t="s">
        <v>156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142</v>
      </c>
      <c r="AU107" s="17" t="s">
        <v>82</v>
      </c>
    </row>
    <row r="108" spans="1:47" s="2" customFormat="1" ht="12">
      <c r="A108" s="38"/>
      <c r="B108" s="39"/>
      <c r="C108" s="40"/>
      <c r="D108" s="222" t="s">
        <v>143</v>
      </c>
      <c r="E108" s="40"/>
      <c r="F108" s="223" t="s">
        <v>158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143</v>
      </c>
      <c r="AU108" s="17" t="s">
        <v>82</v>
      </c>
    </row>
    <row r="109" spans="1:51" s="13" customFormat="1" ht="12">
      <c r="A109" s="13"/>
      <c r="B109" s="224"/>
      <c r="C109" s="225"/>
      <c r="D109" s="217" t="s">
        <v>145</v>
      </c>
      <c r="E109" s="226" t="s">
        <v>19</v>
      </c>
      <c r="F109" s="227" t="s">
        <v>159</v>
      </c>
      <c r="G109" s="225"/>
      <c r="H109" s="228">
        <v>34.673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145</v>
      </c>
      <c r="AU109" s="234" t="s">
        <v>82</v>
      </c>
      <c r="AV109" s="13" t="s">
        <v>82</v>
      </c>
      <c r="AW109" s="13" t="s">
        <v>33</v>
      </c>
      <c r="AX109" s="13" t="s">
        <v>72</v>
      </c>
      <c r="AY109" s="234" t="s">
        <v>132</v>
      </c>
    </row>
    <row r="110" spans="1:51" s="13" customFormat="1" ht="12">
      <c r="A110" s="13"/>
      <c r="B110" s="224"/>
      <c r="C110" s="225"/>
      <c r="D110" s="217" t="s">
        <v>145</v>
      </c>
      <c r="E110" s="226" t="s">
        <v>19</v>
      </c>
      <c r="F110" s="227" t="s">
        <v>160</v>
      </c>
      <c r="G110" s="225"/>
      <c r="H110" s="228">
        <v>15.68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145</v>
      </c>
      <c r="AU110" s="234" t="s">
        <v>82</v>
      </c>
      <c r="AV110" s="13" t="s">
        <v>82</v>
      </c>
      <c r="AW110" s="13" t="s">
        <v>33</v>
      </c>
      <c r="AX110" s="13" t="s">
        <v>72</v>
      </c>
      <c r="AY110" s="234" t="s">
        <v>132</v>
      </c>
    </row>
    <row r="111" spans="1:51" s="14" customFormat="1" ht="12">
      <c r="A111" s="14"/>
      <c r="B111" s="235"/>
      <c r="C111" s="236"/>
      <c r="D111" s="217" t="s">
        <v>145</v>
      </c>
      <c r="E111" s="237" t="s">
        <v>19</v>
      </c>
      <c r="F111" s="238" t="s">
        <v>161</v>
      </c>
      <c r="G111" s="236"/>
      <c r="H111" s="239">
        <v>50.353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145</v>
      </c>
      <c r="AU111" s="245" t="s">
        <v>82</v>
      </c>
      <c r="AV111" s="14" t="s">
        <v>140</v>
      </c>
      <c r="AW111" s="14" t="s">
        <v>33</v>
      </c>
      <c r="AX111" s="14" t="s">
        <v>80</v>
      </c>
      <c r="AY111" s="245" t="s">
        <v>132</v>
      </c>
    </row>
    <row r="112" spans="1:65" s="2" customFormat="1" ht="22.2" customHeight="1">
      <c r="A112" s="38"/>
      <c r="B112" s="39"/>
      <c r="C112" s="204" t="s">
        <v>140</v>
      </c>
      <c r="D112" s="204" t="s">
        <v>135</v>
      </c>
      <c r="E112" s="205" t="s">
        <v>162</v>
      </c>
      <c r="F112" s="206" t="s">
        <v>163</v>
      </c>
      <c r="G112" s="207" t="s">
        <v>138</v>
      </c>
      <c r="H112" s="208">
        <v>15.68</v>
      </c>
      <c r="I112" s="209"/>
      <c r="J112" s="210">
        <f>ROUND(I112*H112,2)</f>
        <v>0</v>
      </c>
      <c r="K112" s="206" t="s">
        <v>139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0.004</v>
      </c>
      <c r="R112" s="213">
        <f>Q112*H112</f>
        <v>0.06272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140</v>
      </c>
      <c r="AT112" s="215" t="s">
        <v>135</v>
      </c>
      <c r="AU112" s="215" t="s">
        <v>82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140</v>
      </c>
      <c r="BM112" s="215" t="s">
        <v>164</v>
      </c>
    </row>
    <row r="113" spans="1:47" s="2" customFormat="1" ht="12">
      <c r="A113" s="38"/>
      <c r="B113" s="39"/>
      <c r="C113" s="40"/>
      <c r="D113" s="217" t="s">
        <v>142</v>
      </c>
      <c r="E113" s="40"/>
      <c r="F113" s="218" t="s">
        <v>163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142</v>
      </c>
      <c r="AU113" s="17" t="s">
        <v>82</v>
      </c>
    </row>
    <row r="114" spans="1:47" s="2" customFormat="1" ht="12">
      <c r="A114" s="38"/>
      <c r="B114" s="39"/>
      <c r="C114" s="40"/>
      <c r="D114" s="222" t="s">
        <v>143</v>
      </c>
      <c r="E114" s="40"/>
      <c r="F114" s="223" t="s">
        <v>165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143</v>
      </c>
      <c r="AU114" s="17" t="s">
        <v>82</v>
      </c>
    </row>
    <row r="115" spans="1:51" s="13" customFormat="1" ht="12">
      <c r="A115" s="13"/>
      <c r="B115" s="224"/>
      <c r="C115" s="225"/>
      <c r="D115" s="217" t="s">
        <v>145</v>
      </c>
      <c r="E115" s="226" t="s">
        <v>19</v>
      </c>
      <c r="F115" s="227" t="s">
        <v>160</v>
      </c>
      <c r="G115" s="225"/>
      <c r="H115" s="228">
        <v>15.68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145</v>
      </c>
      <c r="AU115" s="234" t="s">
        <v>82</v>
      </c>
      <c r="AV115" s="13" t="s">
        <v>82</v>
      </c>
      <c r="AW115" s="13" t="s">
        <v>33</v>
      </c>
      <c r="AX115" s="13" t="s">
        <v>80</v>
      </c>
      <c r="AY115" s="234" t="s">
        <v>132</v>
      </c>
    </row>
    <row r="116" spans="1:65" s="2" customFormat="1" ht="34.8" customHeight="1">
      <c r="A116" s="38"/>
      <c r="B116" s="39"/>
      <c r="C116" s="204" t="s">
        <v>166</v>
      </c>
      <c r="D116" s="204" t="s">
        <v>135</v>
      </c>
      <c r="E116" s="205" t="s">
        <v>167</v>
      </c>
      <c r="F116" s="206" t="s">
        <v>168</v>
      </c>
      <c r="G116" s="207" t="s">
        <v>138</v>
      </c>
      <c r="H116" s="208">
        <v>4.275</v>
      </c>
      <c r="I116" s="209"/>
      <c r="J116" s="210">
        <f>ROUND(I116*H116,2)</f>
        <v>0</v>
      </c>
      <c r="K116" s="206" t="s">
        <v>139</v>
      </c>
      <c r="L116" s="44"/>
      <c r="M116" s="211" t="s">
        <v>19</v>
      </c>
      <c r="N116" s="212" t="s">
        <v>43</v>
      </c>
      <c r="O116" s="84"/>
      <c r="P116" s="213">
        <f>O116*H116</f>
        <v>0</v>
      </c>
      <c r="Q116" s="213">
        <v>0.0154</v>
      </c>
      <c r="R116" s="213">
        <f>Q116*H116</f>
        <v>0.065835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140</v>
      </c>
      <c r="AT116" s="215" t="s">
        <v>135</v>
      </c>
      <c r="AU116" s="215" t="s">
        <v>82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80</v>
      </c>
      <c r="BK116" s="216">
        <f>ROUND(I116*H116,2)</f>
        <v>0</v>
      </c>
      <c r="BL116" s="17" t="s">
        <v>140</v>
      </c>
      <c r="BM116" s="215" t="s">
        <v>169</v>
      </c>
    </row>
    <row r="117" spans="1:47" s="2" customFormat="1" ht="12">
      <c r="A117" s="38"/>
      <c r="B117" s="39"/>
      <c r="C117" s="40"/>
      <c r="D117" s="217" t="s">
        <v>142</v>
      </c>
      <c r="E117" s="40"/>
      <c r="F117" s="218" t="s">
        <v>168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142</v>
      </c>
      <c r="AU117" s="17" t="s">
        <v>82</v>
      </c>
    </row>
    <row r="118" spans="1:47" s="2" customFormat="1" ht="12">
      <c r="A118" s="38"/>
      <c r="B118" s="39"/>
      <c r="C118" s="40"/>
      <c r="D118" s="222" t="s">
        <v>143</v>
      </c>
      <c r="E118" s="40"/>
      <c r="F118" s="223" t="s">
        <v>170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143</v>
      </c>
      <c r="AU118" s="17" t="s">
        <v>82</v>
      </c>
    </row>
    <row r="119" spans="1:51" s="13" customFormat="1" ht="12">
      <c r="A119" s="13"/>
      <c r="B119" s="224"/>
      <c r="C119" s="225"/>
      <c r="D119" s="217" t="s">
        <v>145</v>
      </c>
      <c r="E119" s="226" t="s">
        <v>19</v>
      </c>
      <c r="F119" s="227" t="s">
        <v>171</v>
      </c>
      <c r="G119" s="225"/>
      <c r="H119" s="228">
        <v>4.275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145</v>
      </c>
      <c r="AU119" s="234" t="s">
        <v>82</v>
      </c>
      <c r="AV119" s="13" t="s">
        <v>82</v>
      </c>
      <c r="AW119" s="13" t="s">
        <v>33</v>
      </c>
      <c r="AX119" s="13" t="s">
        <v>80</v>
      </c>
      <c r="AY119" s="234" t="s">
        <v>132</v>
      </c>
    </row>
    <row r="120" spans="1:65" s="2" customFormat="1" ht="40.2" customHeight="1">
      <c r="A120" s="38"/>
      <c r="B120" s="39"/>
      <c r="C120" s="204" t="s">
        <v>153</v>
      </c>
      <c r="D120" s="204" t="s">
        <v>135</v>
      </c>
      <c r="E120" s="205" t="s">
        <v>172</v>
      </c>
      <c r="F120" s="206" t="s">
        <v>173</v>
      </c>
      <c r="G120" s="207" t="s">
        <v>138</v>
      </c>
      <c r="H120" s="208">
        <v>226.875</v>
      </c>
      <c r="I120" s="209"/>
      <c r="J120" s="210">
        <f>ROUND(I120*H120,2)</f>
        <v>0</v>
      </c>
      <c r="K120" s="206" t="s">
        <v>139</v>
      </c>
      <c r="L120" s="44"/>
      <c r="M120" s="211" t="s">
        <v>19</v>
      </c>
      <c r="N120" s="212" t="s">
        <v>43</v>
      </c>
      <c r="O120" s="84"/>
      <c r="P120" s="213">
        <f>O120*H120</f>
        <v>0</v>
      </c>
      <c r="Q120" s="213">
        <v>0.0057</v>
      </c>
      <c r="R120" s="213">
        <f>Q120*H120</f>
        <v>1.2931875000000002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140</v>
      </c>
      <c r="AT120" s="215" t="s">
        <v>135</v>
      </c>
      <c r="AU120" s="215" t="s">
        <v>82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80</v>
      </c>
      <c r="BK120" s="216">
        <f>ROUND(I120*H120,2)</f>
        <v>0</v>
      </c>
      <c r="BL120" s="17" t="s">
        <v>140</v>
      </c>
      <c r="BM120" s="215" t="s">
        <v>174</v>
      </c>
    </row>
    <row r="121" spans="1:47" s="2" customFormat="1" ht="12">
      <c r="A121" s="38"/>
      <c r="B121" s="39"/>
      <c r="C121" s="40"/>
      <c r="D121" s="217" t="s">
        <v>142</v>
      </c>
      <c r="E121" s="40"/>
      <c r="F121" s="218" t="s">
        <v>173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142</v>
      </c>
      <c r="AU121" s="17" t="s">
        <v>82</v>
      </c>
    </row>
    <row r="122" spans="1:47" s="2" customFormat="1" ht="12">
      <c r="A122" s="38"/>
      <c r="B122" s="39"/>
      <c r="C122" s="40"/>
      <c r="D122" s="222" t="s">
        <v>143</v>
      </c>
      <c r="E122" s="40"/>
      <c r="F122" s="223" t="s">
        <v>175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143</v>
      </c>
      <c r="AU122" s="17" t="s">
        <v>82</v>
      </c>
    </row>
    <row r="123" spans="1:51" s="13" customFormat="1" ht="12">
      <c r="A123" s="13"/>
      <c r="B123" s="224"/>
      <c r="C123" s="225"/>
      <c r="D123" s="217" t="s">
        <v>145</v>
      </c>
      <c r="E123" s="226" t="s">
        <v>19</v>
      </c>
      <c r="F123" s="227" t="s">
        <v>176</v>
      </c>
      <c r="G123" s="225"/>
      <c r="H123" s="228">
        <v>276.85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145</v>
      </c>
      <c r="AU123" s="234" t="s">
        <v>82</v>
      </c>
      <c r="AV123" s="13" t="s">
        <v>82</v>
      </c>
      <c r="AW123" s="13" t="s">
        <v>33</v>
      </c>
      <c r="AX123" s="13" t="s">
        <v>72</v>
      </c>
      <c r="AY123" s="234" t="s">
        <v>132</v>
      </c>
    </row>
    <row r="124" spans="1:51" s="13" customFormat="1" ht="12">
      <c r="A124" s="13"/>
      <c r="B124" s="224"/>
      <c r="C124" s="225"/>
      <c r="D124" s="217" t="s">
        <v>145</v>
      </c>
      <c r="E124" s="226" t="s">
        <v>19</v>
      </c>
      <c r="F124" s="227" t="s">
        <v>177</v>
      </c>
      <c r="G124" s="225"/>
      <c r="H124" s="228">
        <v>-43.2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145</v>
      </c>
      <c r="AU124" s="234" t="s">
        <v>82</v>
      </c>
      <c r="AV124" s="13" t="s">
        <v>82</v>
      </c>
      <c r="AW124" s="13" t="s">
        <v>33</v>
      </c>
      <c r="AX124" s="13" t="s">
        <v>72</v>
      </c>
      <c r="AY124" s="234" t="s">
        <v>132</v>
      </c>
    </row>
    <row r="125" spans="1:51" s="13" customFormat="1" ht="12">
      <c r="A125" s="13"/>
      <c r="B125" s="224"/>
      <c r="C125" s="225"/>
      <c r="D125" s="217" t="s">
        <v>145</v>
      </c>
      <c r="E125" s="226" t="s">
        <v>19</v>
      </c>
      <c r="F125" s="227" t="s">
        <v>178</v>
      </c>
      <c r="G125" s="225"/>
      <c r="H125" s="228">
        <v>-5.4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145</v>
      </c>
      <c r="AU125" s="234" t="s">
        <v>82</v>
      </c>
      <c r="AV125" s="13" t="s">
        <v>82</v>
      </c>
      <c r="AW125" s="13" t="s">
        <v>33</v>
      </c>
      <c r="AX125" s="13" t="s">
        <v>72</v>
      </c>
      <c r="AY125" s="234" t="s">
        <v>132</v>
      </c>
    </row>
    <row r="126" spans="1:51" s="13" customFormat="1" ht="12">
      <c r="A126" s="13"/>
      <c r="B126" s="224"/>
      <c r="C126" s="225"/>
      <c r="D126" s="217" t="s">
        <v>145</v>
      </c>
      <c r="E126" s="226" t="s">
        <v>19</v>
      </c>
      <c r="F126" s="227" t="s">
        <v>179</v>
      </c>
      <c r="G126" s="225"/>
      <c r="H126" s="228">
        <v>-3.2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145</v>
      </c>
      <c r="AU126" s="234" t="s">
        <v>82</v>
      </c>
      <c r="AV126" s="13" t="s">
        <v>82</v>
      </c>
      <c r="AW126" s="13" t="s">
        <v>33</v>
      </c>
      <c r="AX126" s="13" t="s">
        <v>72</v>
      </c>
      <c r="AY126" s="234" t="s">
        <v>132</v>
      </c>
    </row>
    <row r="127" spans="1:51" s="13" customFormat="1" ht="12">
      <c r="A127" s="13"/>
      <c r="B127" s="224"/>
      <c r="C127" s="225"/>
      <c r="D127" s="217" t="s">
        <v>145</v>
      </c>
      <c r="E127" s="226" t="s">
        <v>19</v>
      </c>
      <c r="F127" s="227" t="s">
        <v>180</v>
      </c>
      <c r="G127" s="225"/>
      <c r="H127" s="228">
        <v>3.84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145</v>
      </c>
      <c r="AU127" s="234" t="s">
        <v>82</v>
      </c>
      <c r="AV127" s="13" t="s">
        <v>82</v>
      </c>
      <c r="AW127" s="13" t="s">
        <v>33</v>
      </c>
      <c r="AX127" s="13" t="s">
        <v>72</v>
      </c>
      <c r="AY127" s="234" t="s">
        <v>132</v>
      </c>
    </row>
    <row r="128" spans="1:51" s="13" customFormat="1" ht="12">
      <c r="A128" s="13"/>
      <c r="B128" s="224"/>
      <c r="C128" s="225"/>
      <c r="D128" s="217" t="s">
        <v>145</v>
      </c>
      <c r="E128" s="226" t="s">
        <v>19</v>
      </c>
      <c r="F128" s="227" t="s">
        <v>180</v>
      </c>
      <c r="G128" s="225"/>
      <c r="H128" s="228">
        <v>3.84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145</v>
      </c>
      <c r="AU128" s="234" t="s">
        <v>82</v>
      </c>
      <c r="AV128" s="13" t="s">
        <v>82</v>
      </c>
      <c r="AW128" s="13" t="s">
        <v>33</v>
      </c>
      <c r="AX128" s="13" t="s">
        <v>72</v>
      </c>
      <c r="AY128" s="234" t="s">
        <v>132</v>
      </c>
    </row>
    <row r="129" spans="1:51" s="13" customFormat="1" ht="12">
      <c r="A129" s="13"/>
      <c r="B129" s="224"/>
      <c r="C129" s="225"/>
      <c r="D129" s="217" t="s">
        <v>145</v>
      </c>
      <c r="E129" s="226" t="s">
        <v>19</v>
      </c>
      <c r="F129" s="227" t="s">
        <v>181</v>
      </c>
      <c r="G129" s="225"/>
      <c r="H129" s="228">
        <v>14.1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145</v>
      </c>
      <c r="AU129" s="234" t="s">
        <v>82</v>
      </c>
      <c r="AV129" s="13" t="s">
        <v>82</v>
      </c>
      <c r="AW129" s="13" t="s">
        <v>33</v>
      </c>
      <c r="AX129" s="13" t="s">
        <v>72</v>
      </c>
      <c r="AY129" s="234" t="s">
        <v>132</v>
      </c>
    </row>
    <row r="130" spans="1:51" s="13" customFormat="1" ht="12">
      <c r="A130" s="13"/>
      <c r="B130" s="224"/>
      <c r="C130" s="225"/>
      <c r="D130" s="217" t="s">
        <v>145</v>
      </c>
      <c r="E130" s="226" t="s">
        <v>19</v>
      </c>
      <c r="F130" s="227" t="s">
        <v>182</v>
      </c>
      <c r="G130" s="225"/>
      <c r="H130" s="228">
        <v>-19.955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145</v>
      </c>
      <c r="AU130" s="234" t="s">
        <v>82</v>
      </c>
      <c r="AV130" s="13" t="s">
        <v>82</v>
      </c>
      <c r="AW130" s="13" t="s">
        <v>33</v>
      </c>
      <c r="AX130" s="13" t="s">
        <v>72</v>
      </c>
      <c r="AY130" s="234" t="s">
        <v>132</v>
      </c>
    </row>
    <row r="131" spans="1:51" s="14" customFormat="1" ht="12">
      <c r="A131" s="14"/>
      <c r="B131" s="235"/>
      <c r="C131" s="236"/>
      <c r="D131" s="217" t="s">
        <v>145</v>
      </c>
      <c r="E131" s="237" t="s">
        <v>19</v>
      </c>
      <c r="F131" s="238" t="s">
        <v>161</v>
      </c>
      <c r="G131" s="236"/>
      <c r="H131" s="239">
        <v>226.87500000000006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145</v>
      </c>
      <c r="AU131" s="245" t="s">
        <v>82</v>
      </c>
      <c r="AV131" s="14" t="s">
        <v>140</v>
      </c>
      <c r="AW131" s="14" t="s">
        <v>33</v>
      </c>
      <c r="AX131" s="14" t="s">
        <v>80</v>
      </c>
      <c r="AY131" s="245" t="s">
        <v>132</v>
      </c>
    </row>
    <row r="132" spans="1:65" s="2" customFormat="1" ht="30" customHeight="1">
      <c r="A132" s="38"/>
      <c r="B132" s="39"/>
      <c r="C132" s="204" t="s">
        <v>183</v>
      </c>
      <c r="D132" s="204" t="s">
        <v>135</v>
      </c>
      <c r="E132" s="205" t="s">
        <v>184</v>
      </c>
      <c r="F132" s="206" t="s">
        <v>185</v>
      </c>
      <c r="G132" s="207" t="s">
        <v>138</v>
      </c>
      <c r="H132" s="208">
        <v>143.62</v>
      </c>
      <c r="I132" s="209"/>
      <c r="J132" s="210">
        <f>ROUND(I132*H132,2)</f>
        <v>0</v>
      </c>
      <c r="K132" s="206" t="s">
        <v>139</v>
      </c>
      <c r="L132" s="44"/>
      <c r="M132" s="211" t="s">
        <v>19</v>
      </c>
      <c r="N132" s="212" t="s">
        <v>43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140</v>
      </c>
      <c r="AT132" s="215" t="s">
        <v>135</v>
      </c>
      <c r="AU132" s="215" t="s">
        <v>82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80</v>
      </c>
      <c r="BK132" s="216">
        <f>ROUND(I132*H132,2)</f>
        <v>0</v>
      </c>
      <c r="BL132" s="17" t="s">
        <v>140</v>
      </c>
      <c r="BM132" s="215" t="s">
        <v>186</v>
      </c>
    </row>
    <row r="133" spans="1:47" s="2" customFormat="1" ht="12">
      <c r="A133" s="38"/>
      <c r="B133" s="39"/>
      <c r="C133" s="40"/>
      <c r="D133" s="217" t="s">
        <v>142</v>
      </c>
      <c r="E133" s="40"/>
      <c r="F133" s="218" t="s">
        <v>185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142</v>
      </c>
      <c r="AU133" s="17" t="s">
        <v>82</v>
      </c>
    </row>
    <row r="134" spans="1:47" s="2" customFormat="1" ht="12">
      <c r="A134" s="38"/>
      <c r="B134" s="39"/>
      <c r="C134" s="40"/>
      <c r="D134" s="222" t="s">
        <v>143</v>
      </c>
      <c r="E134" s="40"/>
      <c r="F134" s="223" t="s">
        <v>187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143</v>
      </c>
      <c r="AU134" s="17" t="s">
        <v>82</v>
      </c>
    </row>
    <row r="135" spans="1:65" s="2" customFormat="1" ht="34.8" customHeight="1">
      <c r="A135" s="38"/>
      <c r="B135" s="39"/>
      <c r="C135" s="204" t="s">
        <v>188</v>
      </c>
      <c r="D135" s="204" t="s">
        <v>135</v>
      </c>
      <c r="E135" s="205" t="s">
        <v>189</v>
      </c>
      <c r="F135" s="206" t="s">
        <v>190</v>
      </c>
      <c r="G135" s="207" t="s">
        <v>138</v>
      </c>
      <c r="H135" s="208">
        <v>57.2</v>
      </c>
      <c r="I135" s="209"/>
      <c r="J135" s="210">
        <f>ROUND(I135*H135,2)</f>
        <v>0</v>
      </c>
      <c r="K135" s="206" t="s">
        <v>139</v>
      </c>
      <c r="L135" s="44"/>
      <c r="M135" s="211" t="s">
        <v>19</v>
      </c>
      <c r="N135" s="212" t="s">
        <v>43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140</v>
      </c>
      <c r="AT135" s="215" t="s">
        <v>135</v>
      </c>
      <c r="AU135" s="215" t="s">
        <v>82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80</v>
      </c>
      <c r="BK135" s="216">
        <f>ROUND(I135*H135,2)</f>
        <v>0</v>
      </c>
      <c r="BL135" s="17" t="s">
        <v>140</v>
      </c>
      <c r="BM135" s="215" t="s">
        <v>191</v>
      </c>
    </row>
    <row r="136" spans="1:47" s="2" customFormat="1" ht="12">
      <c r="A136" s="38"/>
      <c r="B136" s="39"/>
      <c r="C136" s="40"/>
      <c r="D136" s="217" t="s">
        <v>142</v>
      </c>
      <c r="E136" s="40"/>
      <c r="F136" s="218" t="s">
        <v>190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142</v>
      </c>
      <c r="AU136" s="17" t="s">
        <v>82</v>
      </c>
    </row>
    <row r="137" spans="1:47" s="2" customFormat="1" ht="12">
      <c r="A137" s="38"/>
      <c r="B137" s="39"/>
      <c r="C137" s="40"/>
      <c r="D137" s="222" t="s">
        <v>143</v>
      </c>
      <c r="E137" s="40"/>
      <c r="F137" s="223" t="s">
        <v>192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143</v>
      </c>
      <c r="AU137" s="17" t="s">
        <v>82</v>
      </c>
    </row>
    <row r="138" spans="1:51" s="13" customFormat="1" ht="12">
      <c r="A138" s="13"/>
      <c r="B138" s="224"/>
      <c r="C138" s="225"/>
      <c r="D138" s="217" t="s">
        <v>145</v>
      </c>
      <c r="E138" s="226" t="s">
        <v>19</v>
      </c>
      <c r="F138" s="227" t="s">
        <v>193</v>
      </c>
      <c r="G138" s="225"/>
      <c r="H138" s="228">
        <v>10.8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145</v>
      </c>
      <c r="AU138" s="234" t="s">
        <v>82</v>
      </c>
      <c r="AV138" s="13" t="s">
        <v>82</v>
      </c>
      <c r="AW138" s="13" t="s">
        <v>33</v>
      </c>
      <c r="AX138" s="13" t="s">
        <v>72</v>
      </c>
      <c r="AY138" s="234" t="s">
        <v>132</v>
      </c>
    </row>
    <row r="139" spans="1:51" s="13" customFormat="1" ht="12">
      <c r="A139" s="13"/>
      <c r="B139" s="224"/>
      <c r="C139" s="225"/>
      <c r="D139" s="217" t="s">
        <v>145</v>
      </c>
      <c r="E139" s="226" t="s">
        <v>19</v>
      </c>
      <c r="F139" s="227" t="s">
        <v>194</v>
      </c>
      <c r="G139" s="225"/>
      <c r="H139" s="228">
        <v>3.2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145</v>
      </c>
      <c r="AU139" s="234" t="s">
        <v>82</v>
      </c>
      <c r="AV139" s="13" t="s">
        <v>82</v>
      </c>
      <c r="AW139" s="13" t="s">
        <v>33</v>
      </c>
      <c r="AX139" s="13" t="s">
        <v>72</v>
      </c>
      <c r="AY139" s="234" t="s">
        <v>132</v>
      </c>
    </row>
    <row r="140" spans="1:51" s="13" customFormat="1" ht="12">
      <c r="A140" s="13"/>
      <c r="B140" s="224"/>
      <c r="C140" s="225"/>
      <c r="D140" s="217" t="s">
        <v>145</v>
      </c>
      <c r="E140" s="226" t="s">
        <v>19</v>
      </c>
      <c r="F140" s="227" t="s">
        <v>195</v>
      </c>
      <c r="G140" s="225"/>
      <c r="H140" s="228">
        <v>43.2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145</v>
      </c>
      <c r="AU140" s="234" t="s">
        <v>82</v>
      </c>
      <c r="AV140" s="13" t="s">
        <v>82</v>
      </c>
      <c r="AW140" s="13" t="s">
        <v>33</v>
      </c>
      <c r="AX140" s="13" t="s">
        <v>72</v>
      </c>
      <c r="AY140" s="234" t="s">
        <v>132</v>
      </c>
    </row>
    <row r="141" spans="1:51" s="14" customFormat="1" ht="12">
      <c r="A141" s="14"/>
      <c r="B141" s="235"/>
      <c r="C141" s="236"/>
      <c r="D141" s="217" t="s">
        <v>145</v>
      </c>
      <c r="E141" s="237" t="s">
        <v>19</v>
      </c>
      <c r="F141" s="238" t="s">
        <v>161</v>
      </c>
      <c r="G141" s="236"/>
      <c r="H141" s="239">
        <v>57.2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145</v>
      </c>
      <c r="AU141" s="245" t="s">
        <v>82</v>
      </c>
      <c r="AV141" s="14" t="s">
        <v>140</v>
      </c>
      <c r="AW141" s="14" t="s">
        <v>33</v>
      </c>
      <c r="AX141" s="14" t="s">
        <v>80</v>
      </c>
      <c r="AY141" s="245" t="s">
        <v>132</v>
      </c>
    </row>
    <row r="142" spans="1:65" s="2" customFormat="1" ht="30" customHeight="1">
      <c r="A142" s="38"/>
      <c r="B142" s="39"/>
      <c r="C142" s="204" t="s">
        <v>196</v>
      </c>
      <c r="D142" s="204" t="s">
        <v>135</v>
      </c>
      <c r="E142" s="205" t="s">
        <v>197</v>
      </c>
      <c r="F142" s="206" t="s">
        <v>198</v>
      </c>
      <c r="G142" s="207" t="s">
        <v>199</v>
      </c>
      <c r="H142" s="208">
        <v>0.5</v>
      </c>
      <c r="I142" s="209"/>
      <c r="J142" s="210">
        <f>ROUND(I142*H142,2)</f>
        <v>0</v>
      </c>
      <c r="K142" s="206" t="s">
        <v>139</v>
      </c>
      <c r="L142" s="44"/>
      <c r="M142" s="211" t="s">
        <v>19</v>
      </c>
      <c r="N142" s="212" t="s">
        <v>43</v>
      </c>
      <c r="O142" s="84"/>
      <c r="P142" s="213">
        <f>O142*H142</f>
        <v>0</v>
      </c>
      <c r="Q142" s="213">
        <v>2.50187</v>
      </c>
      <c r="R142" s="213">
        <f>Q142*H142</f>
        <v>1.250935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140</v>
      </c>
      <c r="AT142" s="215" t="s">
        <v>135</v>
      </c>
      <c r="AU142" s="215" t="s">
        <v>82</v>
      </c>
      <c r="AY142" s="17" t="s">
        <v>132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80</v>
      </c>
      <c r="BK142" s="216">
        <f>ROUND(I142*H142,2)</f>
        <v>0</v>
      </c>
      <c r="BL142" s="17" t="s">
        <v>140</v>
      </c>
      <c r="BM142" s="215" t="s">
        <v>200</v>
      </c>
    </row>
    <row r="143" spans="1:47" s="2" customFormat="1" ht="12">
      <c r="A143" s="38"/>
      <c r="B143" s="39"/>
      <c r="C143" s="40"/>
      <c r="D143" s="217" t="s">
        <v>142</v>
      </c>
      <c r="E143" s="40"/>
      <c r="F143" s="218" t="s">
        <v>198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142</v>
      </c>
      <c r="AU143" s="17" t="s">
        <v>82</v>
      </c>
    </row>
    <row r="144" spans="1:47" s="2" customFormat="1" ht="12">
      <c r="A144" s="38"/>
      <c r="B144" s="39"/>
      <c r="C144" s="40"/>
      <c r="D144" s="222" t="s">
        <v>143</v>
      </c>
      <c r="E144" s="40"/>
      <c r="F144" s="223" t="s">
        <v>201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143</v>
      </c>
      <c r="AU144" s="17" t="s">
        <v>82</v>
      </c>
    </row>
    <row r="145" spans="1:51" s="13" customFormat="1" ht="12">
      <c r="A145" s="13"/>
      <c r="B145" s="224"/>
      <c r="C145" s="225"/>
      <c r="D145" s="217" t="s">
        <v>145</v>
      </c>
      <c r="E145" s="226" t="s">
        <v>19</v>
      </c>
      <c r="F145" s="227" t="s">
        <v>202</v>
      </c>
      <c r="G145" s="225"/>
      <c r="H145" s="228">
        <v>0.5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145</v>
      </c>
      <c r="AU145" s="234" t="s">
        <v>82</v>
      </c>
      <c r="AV145" s="13" t="s">
        <v>82</v>
      </c>
      <c r="AW145" s="13" t="s">
        <v>33</v>
      </c>
      <c r="AX145" s="13" t="s">
        <v>80</v>
      </c>
      <c r="AY145" s="234" t="s">
        <v>132</v>
      </c>
    </row>
    <row r="146" spans="1:65" s="2" customFormat="1" ht="34.8" customHeight="1">
      <c r="A146" s="38"/>
      <c r="B146" s="39"/>
      <c r="C146" s="204" t="s">
        <v>203</v>
      </c>
      <c r="D146" s="204" t="s">
        <v>135</v>
      </c>
      <c r="E146" s="205" t="s">
        <v>204</v>
      </c>
      <c r="F146" s="206" t="s">
        <v>205</v>
      </c>
      <c r="G146" s="207" t="s">
        <v>199</v>
      </c>
      <c r="H146" s="208">
        <v>0.038</v>
      </c>
      <c r="I146" s="209"/>
      <c r="J146" s="210">
        <f>ROUND(I146*H146,2)</f>
        <v>0</v>
      </c>
      <c r="K146" s="206" t="s">
        <v>139</v>
      </c>
      <c r="L146" s="44"/>
      <c r="M146" s="211" t="s">
        <v>19</v>
      </c>
      <c r="N146" s="212" t="s">
        <v>43</v>
      </c>
      <c r="O146" s="84"/>
      <c r="P146" s="213">
        <f>O146*H146</f>
        <v>0</v>
      </c>
      <c r="Q146" s="213">
        <v>2.30102</v>
      </c>
      <c r="R146" s="213">
        <f>Q146*H146</f>
        <v>0.08743875999999999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140</v>
      </c>
      <c r="AT146" s="215" t="s">
        <v>135</v>
      </c>
      <c r="AU146" s="215" t="s">
        <v>82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80</v>
      </c>
      <c r="BK146" s="216">
        <f>ROUND(I146*H146,2)</f>
        <v>0</v>
      </c>
      <c r="BL146" s="17" t="s">
        <v>140</v>
      </c>
      <c r="BM146" s="215" t="s">
        <v>206</v>
      </c>
    </row>
    <row r="147" spans="1:47" s="2" customFormat="1" ht="12">
      <c r="A147" s="38"/>
      <c r="B147" s="39"/>
      <c r="C147" s="40"/>
      <c r="D147" s="217" t="s">
        <v>142</v>
      </c>
      <c r="E147" s="40"/>
      <c r="F147" s="218" t="s">
        <v>205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142</v>
      </c>
      <c r="AU147" s="17" t="s">
        <v>82</v>
      </c>
    </row>
    <row r="148" spans="1:47" s="2" customFormat="1" ht="12">
      <c r="A148" s="38"/>
      <c r="B148" s="39"/>
      <c r="C148" s="40"/>
      <c r="D148" s="222" t="s">
        <v>143</v>
      </c>
      <c r="E148" s="40"/>
      <c r="F148" s="223" t="s">
        <v>207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143</v>
      </c>
      <c r="AU148" s="17" t="s">
        <v>82</v>
      </c>
    </row>
    <row r="149" spans="1:51" s="13" customFormat="1" ht="12">
      <c r="A149" s="13"/>
      <c r="B149" s="224"/>
      <c r="C149" s="225"/>
      <c r="D149" s="217" t="s">
        <v>145</v>
      </c>
      <c r="E149" s="226" t="s">
        <v>19</v>
      </c>
      <c r="F149" s="227" t="s">
        <v>208</v>
      </c>
      <c r="G149" s="225"/>
      <c r="H149" s="228">
        <v>0.038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145</v>
      </c>
      <c r="AU149" s="234" t="s">
        <v>82</v>
      </c>
      <c r="AV149" s="13" t="s">
        <v>82</v>
      </c>
      <c r="AW149" s="13" t="s">
        <v>33</v>
      </c>
      <c r="AX149" s="13" t="s">
        <v>80</v>
      </c>
      <c r="AY149" s="234" t="s">
        <v>132</v>
      </c>
    </row>
    <row r="150" spans="1:65" s="2" customFormat="1" ht="22.2" customHeight="1">
      <c r="A150" s="38"/>
      <c r="B150" s="39"/>
      <c r="C150" s="204" t="s">
        <v>209</v>
      </c>
      <c r="D150" s="204" t="s">
        <v>135</v>
      </c>
      <c r="E150" s="205" t="s">
        <v>210</v>
      </c>
      <c r="F150" s="206" t="s">
        <v>211</v>
      </c>
      <c r="G150" s="207" t="s">
        <v>138</v>
      </c>
      <c r="H150" s="208">
        <v>10</v>
      </c>
      <c r="I150" s="209"/>
      <c r="J150" s="210">
        <f>ROUND(I150*H150,2)</f>
        <v>0</v>
      </c>
      <c r="K150" s="206" t="s">
        <v>139</v>
      </c>
      <c r="L150" s="44"/>
      <c r="M150" s="211" t="s">
        <v>19</v>
      </c>
      <c r="N150" s="212" t="s">
        <v>43</v>
      </c>
      <c r="O150" s="84"/>
      <c r="P150" s="213">
        <f>O150*H150</f>
        <v>0</v>
      </c>
      <c r="Q150" s="213">
        <v>0.00013</v>
      </c>
      <c r="R150" s="213">
        <f>Q150*H150</f>
        <v>0.0013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140</v>
      </c>
      <c r="AT150" s="215" t="s">
        <v>135</v>
      </c>
      <c r="AU150" s="215" t="s">
        <v>82</v>
      </c>
      <c r="AY150" s="17" t="s">
        <v>132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80</v>
      </c>
      <c r="BK150" s="216">
        <f>ROUND(I150*H150,2)</f>
        <v>0</v>
      </c>
      <c r="BL150" s="17" t="s">
        <v>140</v>
      </c>
      <c r="BM150" s="215" t="s">
        <v>212</v>
      </c>
    </row>
    <row r="151" spans="1:47" s="2" customFormat="1" ht="12">
      <c r="A151" s="38"/>
      <c r="B151" s="39"/>
      <c r="C151" s="40"/>
      <c r="D151" s="217" t="s">
        <v>142</v>
      </c>
      <c r="E151" s="40"/>
      <c r="F151" s="218" t="s">
        <v>211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142</v>
      </c>
      <c r="AU151" s="17" t="s">
        <v>82</v>
      </c>
    </row>
    <row r="152" spans="1:47" s="2" customFormat="1" ht="12">
      <c r="A152" s="38"/>
      <c r="B152" s="39"/>
      <c r="C152" s="40"/>
      <c r="D152" s="222" t="s">
        <v>143</v>
      </c>
      <c r="E152" s="40"/>
      <c r="F152" s="223" t="s">
        <v>213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143</v>
      </c>
      <c r="AU152" s="17" t="s">
        <v>82</v>
      </c>
    </row>
    <row r="153" spans="1:51" s="13" customFormat="1" ht="12">
      <c r="A153" s="13"/>
      <c r="B153" s="224"/>
      <c r="C153" s="225"/>
      <c r="D153" s="217" t="s">
        <v>145</v>
      </c>
      <c r="E153" s="226" t="s">
        <v>19</v>
      </c>
      <c r="F153" s="227" t="s">
        <v>214</v>
      </c>
      <c r="G153" s="225"/>
      <c r="H153" s="228">
        <v>10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145</v>
      </c>
      <c r="AU153" s="234" t="s">
        <v>82</v>
      </c>
      <c r="AV153" s="13" t="s">
        <v>82</v>
      </c>
      <c r="AW153" s="13" t="s">
        <v>33</v>
      </c>
      <c r="AX153" s="13" t="s">
        <v>80</v>
      </c>
      <c r="AY153" s="234" t="s">
        <v>132</v>
      </c>
    </row>
    <row r="154" spans="1:63" s="12" customFormat="1" ht="22.8" customHeight="1">
      <c r="A154" s="12"/>
      <c r="B154" s="188"/>
      <c r="C154" s="189"/>
      <c r="D154" s="190" t="s">
        <v>71</v>
      </c>
      <c r="E154" s="202" t="s">
        <v>196</v>
      </c>
      <c r="F154" s="202" t="s">
        <v>215</v>
      </c>
      <c r="G154" s="189"/>
      <c r="H154" s="189"/>
      <c r="I154" s="192"/>
      <c r="J154" s="203">
        <f>BK154</f>
        <v>0</v>
      </c>
      <c r="K154" s="189"/>
      <c r="L154" s="194"/>
      <c r="M154" s="195"/>
      <c r="N154" s="196"/>
      <c r="O154" s="196"/>
      <c r="P154" s="197">
        <f>SUM(P155:P180)</f>
        <v>0</v>
      </c>
      <c r="Q154" s="196"/>
      <c r="R154" s="197">
        <f>SUM(R155:R180)</f>
        <v>0.0244154</v>
      </c>
      <c r="S154" s="196"/>
      <c r="T154" s="198">
        <f>SUM(T155:T180)</f>
        <v>2.3090599999999997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99" t="s">
        <v>80</v>
      </c>
      <c r="AT154" s="200" t="s">
        <v>71</v>
      </c>
      <c r="AU154" s="200" t="s">
        <v>80</v>
      </c>
      <c r="AY154" s="199" t="s">
        <v>132</v>
      </c>
      <c r="BK154" s="201">
        <f>SUM(BK155:BK180)</f>
        <v>0</v>
      </c>
    </row>
    <row r="155" spans="1:65" s="2" customFormat="1" ht="34.8" customHeight="1">
      <c r="A155" s="38"/>
      <c r="B155" s="39"/>
      <c r="C155" s="204" t="s">
        <v>216</v>
      </c>
      <c r="D155" s="204" t="s">
        <v>135</v>
      </c>
      <c r="E155" s="205" t="s">
        <v>217</v>
      </c>
      <c r="F155" s="206" t="s">
        <v>218</v>
      </c>
      <c r="G155" s="207" t="s">
        <v>138</v>
      </c>
      <c r="H155" s="208">
        <v>143.62</v>
      </c>
      <c r="I155" s="209"/>
      <c r="J155" s="210">
        <f>ROUND(I155*H155,2)</f>
        <v>0</v>
      </c>
      <c r="K155" s="206" t="s">
        <v>139</v>
      </c>
      <c r="L155" s="44"/>
      <c r="M155" s="211" t="s">
        <v>19</v>
      </c>
      <c r="N155" s="212" t="s">
        <v>43</v>
      </c>
      <c r="O155" s="84"/>
      <c r="P155" s="213">
        <f>O155*H155</f>
        <v>0</v>
      </c>
      <c r="Q155" s="213">
        <v>0.00013</v>
      </c>
      <c r="R155" s="213">
        <f>Q155*H155</f>
        <v>0.0186706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140</v>
      </c>
      <c r="AT155" s="215" t="s">
        <v>135</v>
      </c>
      <c r="AU155" s="215" t="s">
        <v>82</v>
      </c>
      <c r="AY155" s="17" t="s">
        <v>132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80</v>
      </c>
      <c r="BK155" s="216">
        <f>ROUND(I155*H155,2)</f>
        <v>0</v>
      </c>
      <c r="BL155" s="17" t="s">
        <v>140</v>
      </c>
      <c r="BM155" s="215" t="s">
        <v>219</v>
      </c>
    </row>
    <row r="156" spans="1:47" s="2" customFormat="1" ht="12">
      <c r="A156" s="38"/>
      <c r="B156" s="39"/>
      <c r="C156" s="40"/>
      <c r="D156" s="217" t="s">
        <v>142</v>
      </c>
      <c r="E156" s="40"/>
      <c r="F156" s="218" t="s">
        <v>218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142</v>
      </c>
      <c r="AU156" s="17" t="s">
        <v>82</v>
      </c>
    </row>
    <row r="157" spans="1:47" s="2" customFormat="1" ht="12">
      <c r="A157" s="38"/>
      <c r="B157" s="39"/>
      <c r="C157" s="40"/>
      <c r="D157" s="222" t="s">
        <v>143</v>
      </c>
      <c r="E157" s="40"/>
      <c r="F157" s="223" t="s">
        <v>220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143</v>
      </c>
      <c r="AU157" s="17" t="s">
        <v>82</v>
      </c>
    </row>
    <row r="158" spans="1:65" s="2" customFormat="1" ht="34.8" customHeight="1">
      <c r="A158" s="38"/>
      <c r="B158" s="39"/>
      <c r="C158" s="204" t="s">
        <v>221</v>
      </c>
      <c r="D158" s="204" t="s">
        <v>135</v>
      </c>
      <c r="E158" s="205" t="s">
        <v>222</v>
      </c>
      <c r="F158" s="206" t="s">
        <v>223</v>
      </c>
      <c r="G158" s="207" t="s">
        <v>138</v>
      </c>
      <c r="H158" s="208">
        <v>143.62</v>
      </c>
      <c r="I158" s="209"/>
      <c r="J158" s="210">
        <f>ROUND(I158*H158,2)</f>
        <v>0</v>
      </c>
      <c r="K158" s="206" t="s">
        <v>139</v>
      </c>
      <c r="L158" s="44"/>
      <c r="M158" s="211" t="s">
        <v>19</v>
      </c>
      <c r="N158" s="212" t="s">
        <v>43</v>
      </c>
      <c r="O158" s="84"/>
      <c r="P158" s="213">
        <f>O158*H158</f>
        <v>0</v>
      </c>
      <c r="Q158" s="213">
        <v>4E-05</v>
      </c>
      <c r="R158" s="213">
        <f>Q158*H158</f>
        <v>0.0057448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140</v>
      </c>
      <c r="AT158" s="215" t="s">
        <v>135</v>
      </c>
      <c r="AU158" s="215" t="s">
        <v>82</v>
      </c>
      <c r="AY158" s="17" t="s">
        <v>132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80</v>
      </c>
      <c r="BK158" s="216">
        <f>ROUND(I158*H158,2)</f>
        <v>0</v>
      </c>
      <c r="BL158" s="17" t="s">
        <v>140</v>
      </c>
      <c r="BM158" s="215" t="s">
        <v>224</v>
      </c>
    </row>
    <row r="159" spans="1:47" s="2" customFormat="1" ht="12">
      <c r="A159" s="38"/>
      <c r="B159" s="39"/>
      <c r="C159" s="40"/>
      <c r="D159" s="217" t="s">
        <v>142</v>
      </c>
      <c r="E159" s="40"/>
      <c r="F159" s="218" t="s">
        <v>223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142</v>
      </c>
      <c r="AU159" s="17" t="s">
        <v>82</v>
      </c>
    </row>
    <row r="160" spans="1:47" s="2" customFormat="1" ht="12">
      <c r="A160" s="38"/>
      <c r="B160" s="39"/>
      <c r="C160" s="40"/>
      <c r="D160" s="222" t="s">
        <v>143</v>
      </c>
      <c r="E160" s="40"/>
      <c r="F160" s="223" t="s">
        <v>225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143</v>
      </c>
      <c r="AU160" s="17" t="s">
        <v>82</v>
      </c>
    </row>
    <row r="161" spans="1:65" s="2" customFormat="1" ht="34.8" customHeight="1">
      <c r="A161" s="38"/>
      <c r="B161" s="39"/>
      <c r="C161" s="204" t="s">
        <v>226</v>
      </c>
      <c r="D161" s="204" t="s">
        <v>135</v>
      </c>
      <c r="E161" s="205" t="s">
        <v>227</v>
      </c>
      <c r="F161" s="206" t="s">
        <v>228</v>
      </c>
      <c r="G161" s="207" t="s">
        <v>138</v>
      </c>
      <c r="H161" s="208">
        <v>7.84</v>
      </c>
      <c r="I161" s="209"/>
      <c r="J161" s="210">
        <f>ROUND(I161*H161,2)</f>
        <v>0</v>
      </c>
      <c r="K161" s="206" t="s">
        <v>139</v>
      </c>
      <c r="L161" s="44"/>
      <c r="M161" s="211" t="s">
        <v>19</v>
      </c>
      <c r="N161" s="212" t="s">
        <v>43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0.131</v>
      </c>
      <c r="T161" s="214">
        <f>S161*H161</f>
        <v>1.02704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140</v>
      </c>
      <c r="AT161" s="215" t="s">
        <v>135</v>
      </c>
      <c r="AU161" s="215" t="s">
        <v>82</v>
      </c>
      <c r="AY161" s="17" t="s">
        <v>132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80</v>
      </c>
      <c r="BK161" s="216">
        <f>ROUND(I161*H161,2)</f>
        <v>0</v>
      </c>
      <c r="BL161" s="17" t="s">
        <v>140</v>
      </c>
      <c r="BM161" s="215" t="s">
        <v>229</v>
      </c>
    </row>
    <row r="162" spans="1:47" s="2" customFormat="1" ht="12">
      <c r="A162" s="38"/>
      <c r="B162" s="39"/>
      <c r="C162" s="40"/>
      <c r="D162" s="217" t="s">
        <v>142</v>
      </c>
      <c r="E162" s="40"/>
      <c r="F162" s="218" t="s">
        <v>228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142</v>
      </c>
      <c r="AU162" s="17" t="s">
        <v>82</v>
      </c>
    </row>
    <row r="163" spans="1:47" s="2" customFormat="1" ht="12">
      <c r="A163" s="38"/>
      <c r="B163" s="39"/>
      <c r="C163" s="40"/>
      <c r="D163" s="222" t="s">
        <v>143</v>
      </c>
      <c r="E163" s="40"/>
      <c r="F163" s="223" t="s">
        <v>230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143</v>
      </c>
      <c r="AU163" s="17" t="s">
        <v>82</v>
      </c>
    </row>
    <row r="164" spans="1:51" s="13" customFormat="1" ht="12">
      <c r="A164" s="13"/>
      <c r="B164" s="224"/>
      <c r="C164" s="225"/>
      <c r="D164" s="217" t="s">
        <v>145</v>
      </c>
      <c r="E164" s="226" t="s">
        <v>19</v>
      </c>
      <c r="F164" s="227" t="s">
        <v>146</v>
      </c>
      <c r="G164" s="225"/>
      <c r="H164" s="228">
        <v>7.84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145</v>
      </c>
      <c r="AU164" s="234" t="s">
        <v>82</v>
      </c>
      <c r="AV164" s="13" t="s">
        <v>82</v>
      </c>
      <c r="AW164" s="13" t="s">
        <v>33</v>
      </c>
      <c r="AX164" s="13" t="s">
        <v>80</v>
      </c>
      <c r="AY164" s="234" t="s">
        <v>132</v>
      </c>
    </row>
    <row r="165" spans="1:65" s="2" customFormat="1" ht="30" customHeight="1">
      <c r="A165" s="38"/>
      <c r="B165" s="39"/>
      <c r="C165" s="204" t="s">
        <v>8</v>
      </c>
      <c r="D165" s="204" t="s">
        <v>135</v>
      </c>
      <c r="E165" s="205" t="s">
        <v>231</v>
      </c>
      <c r="F165" s="206" t="s">
        <v>232</v>
      </c>
      <c r="G165" s="207" t="s">
        <v>149</v>
      </c>
      <c r="H165" s="208">
        <v>3.81</v>
      </c>
      <c r="I165" s="209"/>
      <c r="J165" s="210">
        <f>ROUND(I165*H165,2)</f>
        <v>0</v>
      </c>
      <c r="K165" s="206" t="s">
        <v>139</v>
      </c>
      <c r="L165" s="44"/>
      <c r="M165" s="211" t="s">
        <v>19</v>
      </c>
      <c r="N165" s="212" t="s">
        <v>43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0.022</v>
      </c>
      <c r="T165" s="214">
        <f>S165*H165</f>
        <v>0.08381999999999999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140</v>
      </c>
      <c r="AT165" s="215" t="s">
        <v>135</v>
      </c>
      <c r="AU165" s="215" t="s">
        <v>82</v>
      </c>
      <c r="AY165" s="17" t="s">
        <v>132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80</v>
      </c>
      <c r="BK165" s="216">
        <f>ROUND(I165*H165,2)</f>
        <v>0</v>
      </c>
      <c r="BL165" s="17" t="s">
        <v>140</v>
      </c>
      <c r="BM165" s="215" t="s">
        <v>233</v>
      </c>
    </row>
    <row r="166" spans="1:47" s="2" customFormat="1" ht="12">
      <c r="A166" s="38"/>
      <c r="B166" s="39"/>
      <c r="C166" s="40"/>
      <c r="D166" s="217" t="s">
        <v>142</v>
      </c>
      <c r="E166" s="40"/>
      <c r="F166" s="218" t="s">
        <v>232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142</v>
      </c>
      <c r="AU166" s="17" t="s">
        <v>82</v>
      </c>
    </row>
    <row r="167" spans="1:47" s="2" customFormat="1" ht="12">
      <c r="A167" s="38"/>
      <c r="B167" s="39"/>
      <c r="C167" s="40"/>
      <c r="D167" s="222" t="s">
        <v>143</v>
      </c>
      <c r="E167" s="40"/>
      <c r="F167" s="223" t="s">
        <v>234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143</v>
      </c>
      <c r="AU167" s="17" t="s">
        <v>82</v>
      </c>
    </row>
    <row r="168" spans="1:51" s="13" customFormat="1" ht="12">
      <c r="A168" s="13"/>
      <c r="B168" s="224"/>
      <c r="C168" s="225"/>
      <c r="D168" s="217" t="s">
        <v>145</v>
      </c>
      <c r="E168" s="226" t="s">
        <v>19</v>
      </c>
      <c r="F168" s="227" t="s">
        <v>235</v>
      </c>
      <c r="G168" s="225"/>
      <c r="H168" s="228">
        <v>3.81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145</v>
      </c>
      <c r="AU168" s="234" t="s">
        <v>82</v>
      </c>
      <c r="AV168" s="13" t="s">
        <v>82</v>
      </c>
      <c r="AW168" s="13" t="s">
        <v>33</v>
      </c>
      <c r="AX168" s="13" t="s">
        <v>80</v>
      </c>
      <c r="AY168" s="234" t="s">
        <v>132</v>
      </c>
    </row>
    <row r="169" spans="1:65" s="2" customFormat="1" ht="34.8" customHeight="1">
      <c r="A169" s="38"/>
      <c r="B169" s="39"/>
      <c r="C169" s="204" t="s">
        <v>236</v>
      </c>
      <c r="D169" s="204" t="s">
        <v>135</v>
      </c>
      <c r="E169" s="205" t="s">
        <v>237</v>
      </c>
      <c r="F169" s="206" t="s">
        <v>238</v>
      </c>
      <c r="G169" s="207" t="s">
        <v>138</v>
      </c>
      <c r="H169" s="208">
        <v>226.875</v>
      </c>
      <c r="I169" s="209"/>
      <c r="J169" s="210">
        <f>ROUND(I169*H169,2)</f>
        <v>0</v>
      </c>
      <c r="K169" s="206" t="s">
        <v>139</v>
      </c>
      <c r="L169" s="44"/>
      <c r="M169" s="211" t="s">
        <v>19</v>
      </c>
      <c r="N169" s="212" t="s">
        <v>43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0.004</v>
      </c>
      <c r="T169" s="214">
        <f>S169*H169</f>
        <v>0.9075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140</v>
      </c>
      <c r="AT169" s="215" t="s">
        <v>135</v>
      </c>
      <c r="AU169" s="215" t="s">
        <v>82</v>
      </c>
      <c r="AY169" s="17" t="s">
        <v>132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80</v>
      </c>
      <c r="BK169" s="216">
        <f>ROUND(I169*H169,2)</f>
        <v>0</v>
      </c>
      <c r="BL169" s="17" t="s">
        <v>140</v>
      </c>
      <c r="BM169" s="215" t="s">
        <v>239</v>
      </c>
    </row>
    <row r="170" spans="1:47" s="2" customFormat="1" ht="12">
      <c r="A170" s="38"/>
      <c r="B170" s="39"/>
      <c r="C170" s="40"/>
      <c r="D170" s="217" t="s">
        <v>142</v>
      </c>
      <c r="E170" s="40"/>
      <c r="F170" s="218" t="s">
        <v>238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142</v>
      </c>
      <c r="AU170" s="17" t="s">
        <v>82</v>
      </c>
    </row>
    <row r="171" spans="1:47" s="2" customFormat="1" ht="12">
      <c r="A171" s="38"/>
      <c r="B171" s="39"/>
      <c r="C171" s="40"/>
      <c r="D171" s="222" t="s">
        <v>143</v>
      </c>
      <c r="E171" s="40"/>
      <c r="F171" s="223" t="s">
        <v>240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143</v>
      </c>
      <c r="AU171" s="17" t="s">
        <v>82</v>
      </c>
    </row>
    <row r="172" spans="1:65" s="2" customFormat="1" ht="34.8" customHeight="1">
      <c r="A172" s="38"/>
      <c r="B172" s="39"/>
      <c r="C172" s="204" t="s">
        <v>241</v>
      </c>
      <c r="D172" s="204" t="s">
        <v>135</v>
      </c>
      <c r="E172" s="205" t="s">
        <v>242</v>
      </c>
      <c r="F172" s="206" t="s">
        <v>243</v>
      </c>
      <c r="G172" s="207" t="s">
        <v>138</v>
      </c>
      <c r="H172" s="208">
        <v>4.275</v>
      </c>
      <c r="I172" s="209"/>
      <c r="J172" s="210">
        <f>ROUND(I172*H172,2)</f>
        <v>0</v>
      </c>
      <c r="K172" s="206" t="s">
        <v>139</v>
      </c>
      <c r="L172" s="44"/>
      <c r="M172" s="211" t="s">
        <v>19</v>
      </c>
      <c r="N172" s="212" t="s">
        <v>43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0.068</v>
      </c>
      <c r="T172" s="214">
        <f>S172*H172</f>
        <v>0.29070000000000007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140</v>
      </c>
      <c r="AT172" s="215" t="s">
        <v>135</v>
      </c>
      <c r="AU172" s="215" t="s">
        <v>82</v>
      </c>
      <c r="AY172" s="17" t="s">
        <v>132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80</v>
      </c>
      <c r="BK172" s="216">
        <f>ROUND(I172*H172,2)</f>
        <v>0</v>
      </c>
      <c r="BL172" s="17" t="s">
        <v>140</v>
      </c>
      <c r="BM172" s="215" t="s">
        <v>244</v>
      </c>
    </row>
    <row r="173" spans="1:47" s="2" customFormat="1" ht="12">
      <c r="A173" s="38"/>
      <c r="B173" s="39"/>
      <c r="C173" s="40"/>
      <c r="D173" s="217" t="s">
        <v>142</v>
      </c>
      <c r="E173" s="40"/>
      <c r="F173" s="218" t="s">
        <v>243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142</v>
      </c>
      <c r="AU173" s="17" t="s">
        <v>82</v>
      </c>
    </row>
    <row r="174" spans="1:47" s="2" customFormat="1" ht="12">
      <c r="A174" s="38"/>
      <c r="B174" s="39"/>
      <c r="C174" s="40"/>
      <c r="D174" s="222" t="s">
        <v>143</v>
      </c>
      <c r="E174" s="40"/>
      <c r="F174" s="223" t="s">
        <v>245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143</v>
      </c>
      <c r="AU174" s="17" t="s">
        <v>82</v>
      </c>
    </row>
    <row r="175" spans="1:51" s="13" customFormat="1" ht="12">
      <c r="A175" s="13"/>
      <c r="B175" s="224"/>
      <c r="C175" s="225"/>
      <c r="D175" s="217" t="s">
        <v>145</v>
      </c>
      <c r="E175" s="226" t="s">
        <v>19</v>
      </c>
      <c r="F175" s="227" t="s">
        <v>246</v>
      </c>
      <c r="G175" s="225"/>
      <c r="H175" s="228">
        <v>4.275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145</v>
      </c>
      <c r="AU175" s="234" t="s">
        <v>82</v>
      </c>
      <c r="AV175" s="13" t="s">
        <v>82</v>
      </c>
      <c r="AW175" s="13" t="s">
        <v>33</v>
      </c>
      <c r="AX175" s="13" t="s">
        <v>80</v>
      </c>
      <c r="AY175" s="234" t="s">
        <v>132</v>
      </c>
    </row>
    <row r="176" spans="1:65" s="2" customFormat="1" ht="14.4" customHeight="1">
      <c r="A176" s="38"/>
      <c r="B176" s="39"/>
      <c r="C176" s="204" t="s">
        <v>247</v>
      </c>
      <c r="D176" s="204" t="s">
        <v>135</v>
      </c>
      <c r="E176" s="205" t="s">
        <v>248</v>
      </c>
      <c r="F176" s="206" t="s">
        <v>249</v>
      </c>
      <c r="G176" s="207" t="s">
        <v>250</v>
      </c>
      <c r="H176" s="208">
        <v>12</v>
      </c>
      <c r="I176" s="209"/>
      <c r="J176" s="210">
        <f>ROUND(I176*H176,2)</f>
        <v>0</v>
      </c>
      <c r="K176" s="206" t="s">
        <v>19</v>
      </c>
      <c r="L176" s="44"/>
      <c r="M176" s="211" t="s">
        <v>19</v>
      </c>
      <c r="N176" s="212" t="s">
        <v>43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140</v>
      </c>
      <c r="AT176" s="215" t="s">
        <v>135</v>
      </c>
      <c r="AU176" s="215" t="s">
        <v>82</v>
      </c>
      <c r="AY176" s="17" t="s">
        <v>132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80</v>
      </c>
      <c r="BK176" s="216">
        <f>ROUND(I176*H176,2)</f>
        <v>0</v>
      </c>
      <c r="BL176" s="17" t="s">
        <v>140</v>
      </c>
      <c r="BM176" s="215" t="s">
        <v>251</v>
      </c>
    </row>
    <row r="177" spans="1:47" s="2" customFormat="1" ht="12">
      <c r="A177" s="38"/>
      <c r="B177" s="39"/>
      <c r="C177" s="40"/>
      <c r="D177" s="217" t="s">
        <v>142</v>
      </c>
      <c r="E177" s="40"/>
      <c r="F177" s="218" t="s">
        <v>249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142</v>
      </c>
      <c r="AU177" s="17" t="s">
        <v>82</v>
      </c>
    </row>
    <row r="178" spans="1:51" s="13" customFormat="1" ht="12">
      <c r="A178" s="13"/>
      <c r="B178" s="224"/>
      <c r="C178" s="225"/>
      <c r="D178" s="217" t="s">
        <v>145</v>
      </c>
      <c r="E178" s="226" t="s">
        <v>19</v>
      </c>
      <c r="F178" s="227" t="s">
        <v>216</v>
      </c>
      <c r="G178" s="225"/>
      <c r="H178" s="228">
        <v>12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145</v>
      </c>
      <c r="AU178" s="234" t="s">
        <v>82</v>
      </c>
      <c r="AV178" s="13" t="s">
        <v>82</v>
      </c>
      <c r="AW178" s="13" t="s">
        <v>33</v>
      </c>
      <c r="AX178" s="13" t="s">
        <v>80</v>
      </c>
      <c r="AY178" s="234" t="s">
        <v>132</v>
      </c>
    </row>
    <row r="179" spans="1:65" s="2" customFormat="1" ht="19.8" customHeight="1">
      <c r="A179" s="38"/>
      <c r="B179" s="39"/>
      <c r="C179" s="204" t="s">
        <v>252</v>
      </c>
      <c r="D179" s="204" t="s">
        <v>135</v>
      </c>
      <c r="E179" s="205" t="s">
        <v>253</v>
      </c>
      <c r="F179" s="206" t="s">
        <v>254</v>
      </c>
      <c r="G179" s="207" t="s">
        <v>255</v>
      </c>
      <c r="H179" s="208">
        <v>1</v>
      </c>
      <c r="I179" s="209"/>
      <c r="J179" s="210">
        <f>ROUND(I179*H179,2)</f>
        <v>0</v>
      </c>
      <c r="K179" s="206" t="s">
        <v>19</v>
      </c>
      <c r="L179" s="44"/>
      <c r="M179" s="211" t="s">
        <v>19</v>
      </c>
      <c r="N179" s="212" t="s">
        <v>43</v>
      </c>
      <c r="O179" s="84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140</v>
      </c>
      <c r="AT179" s="215" t="s">
        <v>135</v>
      </c>
      <c r="AU179" s="215" t="s">
        <v>82</v>
      </c>
      <c r="AY179" s="17" t="s">
        <v>132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80</v>
      </c>
      <c r="BK179" s="216">
        <f>ROUND(I179*H179,2)</f>
        <v>0</v>
      </c>
      <c r="BL179" s="17" t="s">
        <v>140</v>
      </c>
      <c r="BM179" s="215" t="s">
        <v>256</v>
      </c>
    </row>
    <row r="180" spans="1:47" s="2" customFormat="1" ht="12">
      <c r="A180" s="38"/>
      <c r="B180" s="39"/>
      <c r="C180" s="40"/>
      <c r="D180" s="217" t="s">
        <v>142</v>
      </c>
      <c r="E180" s="40"/>
      <c r="F180" s="218" t="s">
        <v>254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142</v>
      </c>
      <c r="AU180" s="17" t="s">
        <v>82</v>
      </c>
    </row>
    <row r="181" spans="1:63" s="12" customFormat="1" ht="22.8" customHeight="1">
      <c r="A181" s="12"/>
      <c r="B181" s="188"/>
      <c r="C181" s="189"/>
      <c r="D181" s="190" t="s">
        <v>71</v>
      </c>
      <c r="E181" s="202" t="s">
        <v>257</v>
      </c>
      <c r="F181" s="202" t="s">
        <v>258</v>
      </c>
      <c r="G181" s="189"/>
      <c r="H181" s="189"/>
      <c r="I181" s="192"/>
      <c r="J181" s="203">
        <f>BK181</f>
        <v>0</v>
      </c>
      <c r="K181" s="189"/>
      <c r="L181" s="194"/>
      <c r="M181" s="195"/>
      <c r="N181" s="196"/>
      <c r="O181" s="196"/>
      <c r="P181" s="197">
        <f>SUM(P182:P194)</f>
        <v>0</v>
      </c>
      <c r="Q181" s="196"/>
      <c r="R181" s="197">
        <f>SUM(R182:R194)</f>
        <v>0</v>
      </c>
      <c r="S181" s="196"/>
      <c r="T181" s="198">
        <f>SUM(T182:T194)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9" t="s">
        <v>80</v>
      </c>
      <c r="AT181" s="200" t="s">
        <v>71</v>
      </c>
      <c r="AU181" s="200" t="s">
        <v>80</v>
      </c>
      <c r="AY181" s="199" t="s">
        <v>132</v>
      </c>
      <c r="BK181" s="201">
        <f>SUM(BK182:BK194)</f>
        <v>0</v>
      </c>
    </row>
    <row r="182" spans="1:65" s="2" customFormat="1" ht="40.2" customHeight="1">
      <c r="A182" s="38"/>
      <c r="B182" s="39"/>
      <c r="C182" s="204" t="s">
        <v>259</v>
      </c>
      <c r="D182" s="204" t="s">
        <v>135</v>
      </c>
      <c r="E182" s="205" t="s">
        <v>260</v>
      </c>
      <c r="F182" s="206" t="s">
        <v>261</v>
      </c>
      <c r="G182" s="207" t="s">
        <v>262</v>
      </c>
      <c r="H182" s="208">
        <v>2.309</v>
      </c>
      <c r="I182" s="209"/>
      <c r="J182" s="210">
        <f>ROUND(I182*H182,2)</f>
        <v>0</v>
      </c>
      <c r="K182" s="206" t="s">
        <v>139</v>
      </c>
      <c r="L182" s="44"/>
      <c r="M182" s="211" t="s">
        <v>19</v>
      </c>
      <c r="N182" s="212" t="s">
        <v>43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140</v>
      </c>
      <c r="AT182" s="215" t="s">
        <v>135</v>
      </c>
      <c r="AU182" s="215" t="s">
        <v>82</v>
      </c>
      <c r="AY182" s="17" t="s">
        <v>132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80</v>
      </c>
      <c r="BK182" s="216">
        <f>ROUND(I182*H182,2)</f>
        <v>0</v>
      </c>
      <c r="BL182" s="17" t="s">
        <v>140</v>
      </c>
      <c r="BM182" s="215" t="s">
        <v>263</v>
      </c>
    </row>
    <row r="183" spans="1:47" s="2" customFormat="1" ht="12">
      <c r="A183" s="38"/>
      <c r="B183" s="39"/>
      <c r="C183" s="40"/>
      <c r="D183" s="217" t="s">
        <v>142</v>
      </c>
      <c r="E183" s="40"/>
      <c r="F183" s="218" t="s">
        <v>261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142</v>
      </c>
      <c r="AU183" s="17" t="s">
        <v>82</v>
      </c>
    </row>
    <row r="184" spans="1:47" s="2" customFormat="1" ht="12">
      <c r="A184" s="38"/>
      <c r="B184" s="39"/>
      <c r="C184" s="40"/>
      <c r="D184" s="222" t="s">
        <v>143</v>
      </c>
      <c r="E184" s="40"/>
      <c r="F184" s="223" t="s">
        <v>264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143</v>
      </c>
      <c r="AU184" s="17" t="s">
        <v>82</v>
      </c>
    </row>
    <row r="185" spans="1:65" s="2" customFormat="1" ht="22.2" customHeight="1">
      <c r="A185" s="38"/>
      <c r="B185" s="39"/>
      <c r="C185" s="204" t="s">
        <v>7</v>
      </c>
      <c r="D185" s="204" t="s">
        <v>135</v>
      </c>
      <c r="E185" s="205" t="s">
        <v>265</v>
      </c>
      <c r="F185" s="206" t="s">
        <v>266</v>
      </c>
      <c r="G185" s="207" t="s">
        <v>262</v>
      </c>
      <c r="H185" s="208">
        <v>2.309</v>
      </c>
      <c r="I185" s="209"/>
      <c r="J185" s="210">
        <f>ROUND(I185*H185,2)</f>
        <v>0</v>
      </c>
      <c r="K185" s="206" t="s">
        <v>139</v>
      </c>
      <c r="L185" s="44"/>
      <c r="M185" s="211" t="s">
        <v>19</v>
      </c>
      <c r="N185" s="212" t="s">
        <v>43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140</v>
      </c>
      <c r="AT185" s="215" t="s">
        <v>135</v>
      </c>
      <c r="AU185" s="215" t="s">
        <v>82</v>
      </c>
      <c r="AY185" s="17" t="s">
        <v>132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80</v>
      </c>
      <c r="BK185" s="216">
        <f>ROUND(I185*H185,2)</f>
        <v>0</v>
      </c>
      <c r="BL185" s="17" t="s">
        <v>140</v>
      </c>
      <c r="BM185" s="215" t="s">
        <v>267</v>
      </c>
    </row>
    <row r="186" spans="1:47" s="2" customFormat="1" ht="12">
      <c r="A186" s="38"/>
      <c r="B186" s="39"/>
      <c r="C186" s="40"/>
      <c r="D186" s="217" t="s">
        <v>142</v>
      </c>
      <c r="E186" s="40"/>
      <c r="F186" s="218" t="s">
        <v>266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142</v>
      </c>
      <c r="AU186" s="17" t="s">
        <v>82</v>
      </c>
    </row>
    <row r="187" spans="1:47" s="2" customFormat="1" ht="12">
      <c r="A187" s="38"/>
      <c r="B187" s="39"/>
      <c r="C187" s="40"/>
      <c r="D187" s="222" t="s">
        <v>143</v>
      </c>
      <c r="E187" s="40"/>
      <c r="F187" s="223" t="s">
        <v>268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143</v>
      </c>
      <c r="AU187" s="17" t="s">
        <v>82</v>
      </c>
    </row>
    <row r="188" spans="1:65" s="2" customFormat="1" ht="40.2" customHeight="1">
      <c r="A188" s="38"/>
      <c r="B188" s="39"/>
      <c r="C188" s="204" t="s">
        <v>269</v>
      </c>
      <c r="D188" s="204" t="s">
        <v>135</v>
      </c>
      <c r="E188" s="205" t="s">
        <v>270</v>
      </c>
      <c r="F188" s="206" t="s">
        <v>271</v>
      </c>
      <c r="G188" s="207" t="s">
        <v>262</v>
      </c>
      <c r="H188" s="208">
        <v>55.416</v>
      </c>
      <c r="I188" s="209"/>
      <c r="J188" s="210">
        <f>ROUND(I188*H188,2)</f>
        <v>0</v>
      </c>
      <c r="K188" s="206" t="s">
        <v>139</v>
      </c>
      <c r="L188" s="44"/>
      <c r="M188" s="211" t="s">
        <v>19</v>
      </c>
      <c r="N188" s="212" t="s">
        <v>43</v>
      </c>
      <c r="O188" s="8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140</v>
      </c>
      <c r="AT188" s="215" t="s">
        <v>135</v>
      </c>
      <c r="AU188" s="215" t="s">
        <v>82</v>
      </c>
      <c r="AY188" s="17" t="s">
        <v>132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80</v>
      </c>
      <c r="BK188" s="216">
        <f>ROUND(I188*H188,2)</f>
        <v>0</v>
      </c>
      <c r="BL188" s="17" t="s">
        <v>140</v>
      </c>
      <c r="BM188" s="215" t="s">
        <v>272</v>
      </c>
    </row>
    <row r="189" spans="1:47" s="2" customFormat="1" ht="12">
      <c r="A189" s="38"/>
      <c r="B189" s="39"/>
      <c r="C189" s="40"/>
      <c r="D189" s="217" t="s">
        <v>142</v>
      </c>
      <c r="E189" s="40"/>
      <c r="F189" s="218" t="s">
        <v>271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142</v>
      </c>
      <c r="AU189" s="17" t="s">
        <v>82</v>
      </c>
    </row>
    <row r="190" spans="1:47" s="2" customFormat="1" ht="12">
      <c r="A190" s="38"/>
      <c r="B190" s="39"/>
      <c r="C190" s="40"/>
      <c r="D190" s="222" t="s">
        <v>143</v>
      </c>
      <c r="E190" s="40"/>
      <c r="F190" s="223" t="s">
        <v>273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143</v>
      </c>
      <c r="AU190" s="17" t="s">
        <v>82</v>
      </c>
    </row>
    <row r="191" spans="1:51" s="13" customFormat="1" ht="12">
      <c r="A191" s="13"/>
      <c r="B191" s="224"/>
      <c r="C191" s="225"/>
      <c r="D191" s="217" t="s">
        <v>145</v>
      </c>
      <c r="E191" s="226" t="s">
        <v>19</v>
      </c>
      <c r="F191" s="227" t="s">
        <v>274</v>
      </c>
      <c r="G191" s="225"/>
      <c r="H191" s="228">
        <v>55.416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145</v>
      </c>
      <c r="AU191" s="234" t="s">
        <v>82</v>
      </c>
      <c r="AV191" s="13" t="s">
        <v>82</v>
      </c>
      <c r="AW191" s="13" t="s">
        <v>33</v>
      </c>
      <c r="AX191" s="13" t="s">
        <v>80</v>
      </c>
      <c r="AY191" s="234" t="s">
        <v>132</v>
      </c>
    </row>
    <row r="192" spans="1:65" s="2" customFormat="1" ht="40.2" customHeight="1">
      <c r="A192" s="38"/>
      <c r="B192" s="39"/>
      <c r="C192" s="204" t="s">
        <v>275</v>
      </c>
      <c r="D192" s="204" t="s">
        <v>135</v>
      </c>
      <c r="E192" s="205" t="s">
        <v>276</v>
      </c>
      <c r="F192" s="206" t="s">
        <v>277</v>
      </c>
      <c r="G192" s="207" t="s">
        <v>262</v>
      </c>
      <c r="H192" s="208">
        <v>2.309</v>
      </c>
      <c r="I192" s="209"/>
      <c r="J192" s="210">
        <f>ROUND(I192*H192,2)</f>
        <v>0</v>
      </c>
      <c r="K192" s="206" t="s">
        <v>139</v>
      </c>
      <c r="L192" s="44"/>
      <c r="M192" s="211" t="s">
        <v>19</v>
      </c>
      <c r="N192" s="212" t="s">
        <v>43</v>
      </c>
      <c r="O192" s="8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140</v>
      </c>
      <c r="AT192" s="215" t="s">
        <v>135</v>
      </c>
      <c r="AU192" s="215" t="s">
        <v>82</v>
      </c>
      <c r="AY192" s="17" t="s">
        <v>132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80</v>
      </c>
      <c r="BK192" s="216">
        <f>ROUND(I192*H192,2)</f>
        <v>0</v>
      </c>
      <c r="BL192" s="17" t="s">
        <v>140</v>
      </c>
      <c r="BM192" s="215" t="s">
        <v>278</v>
      </c>
    </row>
    <row r="193" spans="1:47" s="2" customFormat="1" ht="12">
      <c r="A193" s="38"/>
      <c r="B193" s="39"/>
      <c r="C193" s="40"/>
      <c r="D193" s="217" t="s">
        <v>142</v>
      </c>
      <c r="E193" s="40"/>
      <c r="F193" s="218" t="s">
        <v>277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142</v>
      </c>
      <c r="AU193" s="17" t="s">
        <v>82</v>
      </c>
    </row>
    <row r="194" spans="1:47" s="2" customFormat="1" ht="12">
      <c r="A194" s="38"/>
      <c r="B194" s="39"/>
      <c r="C194" s="40"/>
      <c r="D194" s="222" t="s">
        <v>143</v>
      </c>
      <c r="E194" s="40"/>
      <c r="F194" s="223" t="s">
        <v>279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143</v>
      </c>
      <c r="AU194" s="17" t="s">
        <v>82</v>
      </c>
    </row>
    <row r="195" spans="1:63" s="12" customFormat="1" ht="22.8" customHeight="1">
      <c r="A195" s="12"/>
      <c r="B195" s="188"/>
      <c r="C195" s="189"/>
      <c r="D195" s="190" t="s">
        <v>71</v>
      </c>
      <c r="E195" s="202" t="s">
        <v>280</v>
      </c>
      <c r="F195" s="202" t="s">
        <v>281</v>
      </c>
      <c r="G195" s="189"/>
      <c r="H195" s="189"/>
      <c r="I195" s="192"/>
      <c r="J195" s="203">
        <f>BK195</f>
        <v>0</v>
      </c>
      <c r="K195" s="189"/>
      <c r="L195" s="194"/>
      <c r="M195" s="195"/>
      <c r="N195" s="196"/>
      <c r="O195" s="196"/>
      <c r="P195" s="197">
        <f>SUM(P196:P198)</f>
        <v>0</v>
      </c>
      <c r="Q195" s="196"/>
      <c r="R195" s="197">
        <f>SUM(R196:R198)</f>
        <v>0</v>
      </c>
      <c r="S195" s="196"/>
      <c r="T195" s="198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99" t="s">
        <v>80</v>
      </c>
      <c r="AT195" s="200" t="s">
        <v>71</v>
      </c>
      <c r="AU195" s="200" t="s">
        <v>80</v>
      </c>
      <c r="AY195" s="199" t="s">
        <v>132</v>
      </c>
      <c r="BK195" s="201">
        <f>SUM(BK196:BK198)</f>
        <v>0</v>
      </c>
    </row>
    <row r="196" spans="1:65" s="2" customFormat="1" ht="50.4" customHeight="1">
      <c r="A196" s="38"/>
      <c r="B196" s="39"/>
      <c r="C196" s="204" t="s">
        <v>282</v>
      </c>
      <c r="D196" s="204" t="s">
        <v>135</v>
      </c>
      <c r="E196" s="205" t="s">
        <v>283</v>
      </c>
      <c r="F196" s="206" t="s">
        <v>284</v>
      </c>
      <c r="G196" s="207" t="s">
        <v>262</v>
      </c>
      <c r="H196" s="208">
        <v>3.374</v>
      </c>
      <c r="I196" s="209"/>
      <c r="J196" s="210">
        <f>ROUND(I196*H196,2)</f>
        <v>0</v>
      </c>
      <c r="K196" s="206" t="s">
        <v>139</v>
      </c>
      <c r="L196" s="44"/>
      <c r="M196" s="211" t="s">
        <v>19</v>
      </c>
      <c r="N196" s="212" t="s">
        <v>43</v>
      </c>
      <c r="O196" s="8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140</v>
      </c>
      <c r="AT196" s="215" t="s">
        <v>135</v>
      </c>
      <c r="AU196" s="215" t="s">
        <v>82</v>
      </c>
      <c r="AY196" s="17" t="s">
        <v>132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80</v>
      </c>
      <c r="BK196" s="216">
        <f>ROUND(I196*H196,2)</f>
        <v>0</v>
      </c>
      <c r="BL196" s="17" t="s">
        <v>140</v>
      </c>
      <c r="BM196" s="215" t="s">
        <v>285</v>
      </c>
    </row>
    <row r="197" spans="1:47" s="2" customFormat="1" ht="12">
      <c r="A197" s="38"/>
      <c r="B197" s="39"/>
      <c r="C197" s="40"/>
      <c r="D197" s="217" t="s">
        <v>142</v>
      </c>
      <c r="E197" s="40"/>
      <c r="F197" s="218" t="s">
        <v>284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142</v>
      </c>
      <c r="AU197" s="17" t="s">
        <v>82</v>
      </c>
    </row>
    <row r="198" spans="1:47" s="2" customFormat="1" ht="12">
      <c r="A198" s="38"/>
      <c r="B198" s="39"/>
      <c r="C198" s="40"/>
      <c r="D198" s="222" t="s">
        <v>143</v>
      </c>
      <c r="E198" s="40"/>
      <c r="F198" s="223" t="s">
        <v>286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143</v>
      </c>
      <c r="AU198" s="17" t="s">
        <v>82</v>
      </c>
    </row>
    <row r="199" spans="1:63" s="12" customFormat="1" ht="25.9" customHeight="1">
      <c r="A199" s="12"/>
      <c r="B199" s="188"/>
      <c r="C199" s="189"/>
      <c r="D199" s="190" t="s">
        <v>71</v>
      </c>
      <c r="E199" s="191" t="s">
        <v>287</v>
      </c>
      <c r="F199" s="191" t="s">
        <v>288</v>
      </c>
      <c r="G199" s="189"/>
      <c r="H199" s="189"/>
      <c r="I199" s="192"/>
      <c r="J199" s="193">
        <f>BK199</f>
        <v>0</v>
      </c>
      <c r="K199" s="189"/>
      <c r="L199" s="194"/>
      <c r="M199" s="195"/>
      <c r="N199" s="196"/>
      <c r="O199" s="196"/>
      <c r="P199" s="197">
        <f>P200+P211+P227+P237+P248+P306+P329+P346</f>
        <v>0</v>
      </c>
      <c r="Q199" s="196"/>
      <c r="R199" s="197">
        <f>R200+R211+R227+R237+R248+R306+R329+R346</f>
        <v>3.6372411899999997</v>
      </c>
      <c r="S199" s="196"/>
      <c r="T199" s="198">
        <f>T200+T211+T227+T237+T248+T306+T329+T346</f>
        <v>0.58882125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99" t="s">
        <v>82</v>
      </c>
      <c r="AT199" s="200" t="s">
        <v>71</v>
      </c>
      <c r="AU199" s="200" t="s">
        <v>72</v>
      </c>
      <c r="AY199" s="199" t="s">
        <v>132</v>
      </c>
      <c r="BK199" s="201">
        <f>BK200+BK211+BK227+BK237+BK248+BK306+BK329+BK346</f>
        <v>0</v>
      </c>
    </row>
    <row r="200" spans="1:63" s="12" customFormat="1" ht="22.8" customHeight="1">
      <c r="A200" s="12"/>
      <c r="B200" s="188"/>
      <c r="C200" s="189"/>
      <c r="D200" s="190" t="s">
        <v>71</v>
      </c>
      <c r="E200" s="202" t="s">
        <v>289</v>
      </c>
      <c r="F200" s="202" t="s">
        <v>290</v>
      </c>
      <c r="G200" s="189"/>
      <c r="H200" s="189"/>
      <c r="I200" s="192"/>
      <c r="J200" s="203">
        <f>BK200</f>
        <v>0</v>
      </c>
      <c r="K200" s="189"/>
      <c r="L200" s="194"/>
      <c r="M200" s="195"/>
      <c r="N200" s="196"/>
      <c r="O200" s="196"/>
      <c r="P200" s="197">
        <f>SUM(P201:P210)</f>
        <v>0</v>
      </c>
      <c r="Q200" s="196"/>
      <c r="R200" s="197">
        <f>SUM(R201:R210)</f>
        <v>0.0255</v>
      </c>
      <c r="S200" s="196"/>
      <c r="T200" s="198">
        <f>SUM(T201:T210)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99" t="s">
        <v>82</v>
      </c>
      <c r="AT200" s="200" t="s">
        <v>71</v>
      </c>
      <c r="AU200" s="200" t="s">
        <v>80</v>
      </c>
      <c r="AY200" s="199" t="s">
        <v>132</v>
      </c>
      <c r="BK200" s="201">
        <f>SUM(BK201:BK210)</f>
        <v>0</v>
      </c>
    </row>
    <row r="201" spans="1:65" s="2" customFormat="1" ht="34.8" customHeight="1">
      <c r="A201" s="38"/>
      <c r="B201" s="39"/>
      <c r="C201" s="204" t="s">
        <v>291</v>
      </c>
      <c r="D201" s="204" t="s">
        <v>135</v>
      </c>
      <c r="E201" s="205" t="s">
        <v>292</v>
      </c>
      <c r="F201" s="206" t="s">
        <v>293</v>
      </c>
      <c r="G201" s="207" t="s">
        <v>138</v>
      </c>
      <c r="H201" s="208">
        <v>10</v>
      </c>
      <c r="I201" s="209"/>
      <c r="J201" s="210">
        <f>ROUND(I201*H201,2)</f>
        <v>0</v>
      </c>
      <c r="K201" s="206" t="s">
        <v>139</v>
      </c>
      <c r="L201" s="44"/>
      <c r="M201" s="211" t="s">
        <v>19</v>
      </c>
      <c r="N201" s="212" t="s">
        <v>43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236</v>
      </c>
      <c r="AT201" s="215" t="s">
        <v>135</v>
      </c>
      <c r="AU201" s="215" t="s">
        <v>82</v>
      </c>
      <c r="AY201" s="17" t="s">
        <v>132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80</v>
      </c>
      <c r="BK201" s="216">
        <f>ROUND(I201*H201,2)</f>
        <v>0</v>
      </c>
      <c r="BL201" s="17" t="s">
        <v>236</v>
      </c>
      <c r="BM201" s="215" t="s">
        <v>294</v>
      </c>
    </row>
    <row r="202" spans="1:47" s="2" customFormat="1" ht="12">
      <c r="A202" s="38"/>
      <c r="B202" s="39"/>
      <c r="C202" s="40"/>
      <c r="D202" s="217" t="s">
        <v>142</v>
      </c>
      <c r="E202" s="40"/>
      <c r="F202" s="218" t="s">
        <v>293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142</v>
      </c>
      <c r="AU202" s="17" t="s">
        <v>82</v>
      </c>
    </row>
    <row r="203" spans="1:47" s="2" customFormat="1" ht="12">
      <c r="A203" s="38"/>
      <c r="B203" s="39"/>
      <c r="C203" s="40"/>
      <c r="D203" s="222" t="s">
        <v>143</v>
      </c>
      <c r="E203" s="40"/>
      <c r="F203" s="223" t="s">
        <v>295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143</v>
      </c>
      <c r="AU203" s="17" t="s">
        <v>82</v>
      </c>
    </row>
    <row r="204" spans="1:51" s="13" customFormat="1" ht="12">
      <c r="A204" s="13"/>
      <c r="B204" s="224"/>
      <c r="C204" s="225"/>
      <c r="D204" s="217" t="s">
        <v>145</v>
      </c>
      <c r="E204" s="226" t="s">
        <v>19</v>
      </c>
      <c r="F204" s="227" t="s">
        <v>214</v>
      </c>
      <c r="G204" s="225"/>
      <c r="H204" s="228">
        <v>10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145</v>
      </c>
      <c r="AU204" s="234" t="s">
        <v>82</v>
      </c>
      <c r="AV204" s="13" t="s">
        <v>82</v>
      </c>
      <c r="AW204" s="13" t="s">
        <v>33</v>
      </c>
      <c r="AX204" s="13" t="s">
        <v>80</v>
      </c>
      <c r="AY204" s="234" t="s">
        <v>132</v>
      </c>
    </row>
    <row r="205" spans="1:65" s="2" customFormat="1" ht="22.2" customHeight="1">
      <c r="A205" s="38"/>
      <c r="B205" s="39"/>
      <c r="C205" s="246" t="s">
        <v>296</v>
      </c>
      <c r="D205" s="246" t="s">
        <v>297</v>
      </c>
      <c r="E205" s="247" t="s">
        <v>298</v>
      </c>
      <c r="F205" s="248" t="s">
        <v>299</v>
      </c>
      <c r="G205" s="249" t="s">
        <v>138</v>
      </c>
      <c r="H205" s="250">
        <v>10.2</v>
      </c>
      <c r="I205" s="251"/>
      <c r="J205" s="252">
        <f>ROUND(I205*H205,2)</f>
        <v>0</v>
      </c>
      <c r="K205" s="248" t="s">
        <v>139</v>
      </c>
      <c r="L205" s="253"/>
      <c r="M205" s="254" t="s">
        <v>19</v>
      </c>
      <c r="N205" s="255" t="s">
        <v>43</v>
      </c>
      <c r="O205" s="84"/>
      <c r="P205" s="213">
        <f>O205*H205</f>
        <v>0</v>
      </c>
      <c r="Q205" s="213">
        <v>0.0025</v>
      </c>
      <c r="R205" s="213">
        <f>Q205*H205</f>
        <v>0.0255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300</v>
      </c>
      <c r="AT205" s="215" t="s">
        <v>297</v>
      </c>
      <c r="AU205" s="215" t="s">
        <v>82</v>
      </c>
      <c r="AY205" s="17" t="s">
        <v>132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80</v>
      </c>
      <c r="BK205" s="216">
        <f>ROUND(I205*H205,2)</f>
        <v>0</v>
      </c>
      <c r="BL205" s="17" t="s">
        <v>236</v>
      </c>
      <c r="BM205" s="215" t="s">
        <v>301</v>
      </c>
    </row>
    <row r="206" spans="1:47" s="2" customFormat="1" ht="12">
      <c r="A206" s="38"/>
      <c r="B206" s="39"/>
      <c r="C206" s="40"/>
      <c r="D206" s="217" t="s">
        <v>142</v>
      </c>
      <c r="E206" s="40"/>
      <c r="F206" s="218" t="s">
        <v>299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142</v>
      </c>
      <c r="AU206" s="17" t="s">
        <v>82</v>
      </c>
    </row>
    <row r="207" spans="1:51" s="13" customFormat="1" ht="12">
      <c r="A207" s="13"/>
      <c r="B207" s="224"/>
      <c r="C207" s="225"/>
      <c r="D207" s="217" t="s">
        <v>145</v>
      </c>
      <c r="E207" s="226" t="s">
        <v>19</v>
      </c>
      <c r="F207" s="227" t="s">
        <v>302</v>
      </c>
      <c r="G207" s="225"/>
      <c r="H207" s="228">
        <v>10.2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145</v>
      </c>
      <c r="AU207" s="234" t="s">
        <v>82</v>
      </c>
      <c r="AV207" s="13" t="s">
        <v>82</v>
      </c>
      <c r="AW207" s="13" t="s">
        <v>33</v>
      </c>
      <c r="AX207" s="13" t="s">
        <v>80</v>
      </c>
      <c r="AY207" s="234" t="s">
        <v>132</v>
      </c>
    </row>
    <row r="208" spans="1:65" s="2" customFormat="1" ht="40.2" customHeight="1">
      <c r="A208" s="38"/>
      <c r="B208" s="39"/>
      <c r="C208" s="204" t="s">
        <v>303</v>
      </c>
      <c r="D208" s="204" t="s">
        <v>135</v>
      </c>
      <c r="E208" s="205" t="s">
        <v>304</v>
      </c>
      <c r="F208" s="206" t="s">
        <v>305</v>
      </c>
      <c r="G208" s="207" t="s">
        <v>306</v>
      </c>
      <c r="H208" s="256"/>
      <c r="I208" s="209"/>
      <c r="J208" s="210">
        <f>ROUND(I208*H208,2)</f>
        <v>0</v>
      </c>
      <c r="K208" s="206" t="s">
        <v>139</v>
      </c>
      <c r="L208" s="44"/>
      <c r="M208" s="211" t="s">
        <v>19</v>
      </c>
      <c r="N208" s="212" t="s">
        <v>43</v>
      </c>
      <c r="O208" s="8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236</v>
      </c>
      <c r="AT208" s="215" t="s">
        <v>135</v>
      </c>
      <c r="AU208" s="215" t="s">
        <v>82</v>
      </c>
      <c r="AY208" s="17" t="s">
        <v>132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80</v>
      </c>
      <c r="BK208" s="216">
        <f>ROUND(I208*H208,2)</f>
        <v>0</v>
      </c>
      <c r="BL208" s="17" t="s">
        <v>236</v>
      </c>
      <c r="BM208" s="215" t="s">
        <v>307</v>
      </c>
    </row>
    <row r="209" spans="1:47" s="2" customFormat="1" ht="12">
      <c r="A209" s="38"/>
      <c r="B209" s="39"/>
      <c r="C209" s="40"/>
      <c r="D209" s="217" t="s">
        <v>142</v>
      </c>
      <c r="E209" s="40"/>
      <c r="F209" s="218" t="s">
        <v>305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142</v>
      </c>
      <c r="AU209" s="17" t="s">
        <v>82</v>
      </c>
    </row>
    <row r="210" spans="1:47" s="2" customFormat="1" ht="12">
      <c r="A210" s="38"/>
      <c r="B210" s="39"/>
      <c r="C210" s="40"/>
      <c r="D210" s="222" t="s">
        <v>143</v>
      </c>
      <c r="E210" s="40"/>
      <c r="F210" s="223" t="s">
        <v>308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143</v>
      </c>
      <c r="AU210" s="17" t="s">
        <v>82</v>
      </c>
    </row>
    <row r="211" spans="1:63" s="12" customFormat="1" ht="22.8" customHeight="1">
      <c r="A211" s="12"/>
      <c r="B211" s="188"/>
      <c r="C211" s="189"/>
      <c r="D211" s="190" t="s">
        <v>71</v>
      </c>
      <c r="E211" s="202" t="s">
        <v>309</v>
      </c>
      <c r="F211" s="202" t="s">
        <v>310</v>
      </c>
      <c r="G211" s="189"/>
      <c r="H211" s="189"/>
      <c r="I211" s="192"/>
      <c r="J211" s="203">
        <f>BK211</f>
        <v>0</v>
      </c>
      <c r="K211" s="189"/>
      <c r="L211" s="194"/>
      <c r="M211" s="195"/>
      <c r="N211" s="196"/>
      <c r="O211" s="196"/>
      <c r="P211" s="197">
        <f>SUM(P212:P226)</f>
        <v>0</v>
      </c>
      <c r="Q211" s="196"/>
      <c r="R211" s="197">
        <f>SUM(R212:R226)</f>
        <v>0.04814</v>
      </c>
      <c r="S211" s="196"/>
      <c r="T211" s="198">
        <f>SUM(T212:T226)</f>
        <v>0.04064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9" t="s">
        <v>82</v>
      </c>
      <c r="AT211" s="200" t="s">
        <v>71</v>
      </c>
      <c r="AU211" s="200" t="s">
        <v>80</v>
      </c>
      <c r="AY211" s="199" t="s">
        <v>132</v>
      </c>
      <c r="BK211" s="201">
        <f>SUM(BK212:BK226)</f>
        <v>0</v>
      </c>
    </row>
    <row r="212" spans="1:65" s="2" customFormat="1" ht="19.8" customHeight="1">
      <c r="A212" s="38"/>
      <c r="B212" s="39"/>
      <c r="C212" s="204" t="s">
        <v>311</v>
      </c>
      <c r="D212" s="204" t="s">
        <v>135</v>
      </c>
      <c r="E212" s="205" t="s">
        <v>312</v>
      </c>
      <c r="F212" s="206" t="s">
        <v>313</v>
      </c>
      <c r="G212" s="207" t="s">
        <v>314</v>
      </c>
      <c r="H212" s="208">
        <v>2</v>
      </c>
      <c r="I212" s="209"/>
      <c r="J212" s="210">
        <f>ROUND(I212*H212,2)</f>
        <v>0</v>
      </c>
      <c r="K212" s="206" t="s">
        <v>139</v>
      </c>
      <c r="L212" s="44"/>
      <c r="M212" s="211" t="s">
        <v>19</v>
      </c>
      <c r="N212" s="212" t="s">
        <v>43</v>
      </c>
      <c r="O212" s="84"/>
      <c r="P212" s="213">
        <f>O212*H212</f>
        <v>0</v>
      </c>
      <c r="Q212" s="213">
        <v>0</v>
      </c>
      <c r="R212" s="213">
        <f>Q212*H212</f>
        <v>0</v>
      </c>
      <c r="S212" s="213">
        <v>0.01946</v>
      </c>
      <c r="T212" s="214">
        <f>S212*H212</f>
        <v>0.03892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236</v>
      </c>
      <c r="AT212" s="215" t="s">
        <v>135</v>
      </c>
      <c r="AU212" s="215" t="s">
        <v>82</v>
      </c>
      <c r="AY212" s="17" t="s">
        <v>132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80</v>
      </c>
      <c r="BK212" s="216">
        <f>ROUND(I212*H212,2)</f>
        <v>0</v>
      </c>
      <c r="BL212" s="17" t="s">
        <v>236</v>
      </c>
      <c r="BM212" s="215" t="s">
        <v>315</v>
      </c>
    </row>
    <row r="213" spans="1:47" s="2" customFormat="1" ht="12">
      <c r="A213" s="38"/>
      <c r="B213" s="39"/>
      <c r="C213" s="40"/>
      <c r="D213" s="217" t="s">
        <v>142</v>
      </c>
      <c r="E213" s="40"/>
      <c r="F213" s="218" t="s">
        <v>313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142</v>
      </c>
      <c r="AU213" s="17" t="s">
        <v>82</v>
      </c>
    </row>
    <row r="214" spans="1:47" s="2" customFormat="1" ht="12">
      <c r="A214" s="38"/>
      <c r="B214" s="39"/>
      <c r="C214" s="40"/>
      <c r="D214" s="222" t="s">
        <v>143</v>
      </c>
      <c r="E214" s="40"/>
      <c r="F214" s="223" t="s">
        <v>316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143</v>
      </c>
      <c r="AU214" s="17" t="s">
        <v>82</v>
      </c>
    </row>
    <row r="215" spans="1:65" s="2" customFormat="1" ht="34.8" customHeight="1">
      <c r="A215" s="38"/>
      <c r="B215" s="39"/>
      <c r="C215" s="204" t="s">
        <v>317</v>
      </c>
      <c r="D215" s="204" t="s">
        <v>135</v>
      </c>
      <c r="E215" s="205" t="s">
        <v>318</v>
      </c>
      <c r="F215" s="206" t="s">
        <v>319</v>
      </c>
      <c r="G215" s="207" t="s">
        <v>314</v>
      </c>
      <c r="H215" s="208">
        <v>2</v>
      </c>
      <c r="I215" s="209"/>
      <c r="J215" s="210">
        <f>ROUND(I215*H215,2)</f>
        <v>0</v>
      </c>
      <c r="K215" s="206" t="s">
        <v>139</v>
      </c>
      <c r="L215" s="44"/>
      <c r="M215" s="211" t="s">
        <v>19</v>
      </c>
      <c r="N215" s="212" t="s">
        <v>43</v>
      </c>
      <c r="O215" s="84"/>
      <c r="P215" s="213">
        <f>O215*H215</f>
        <v>0</v>
      </c>
      <c r="Q215" s="213">
        <v>0.02223</v>
      </c>
      <c r="R215" s="213">
        <f>Q215*H215</f>
        <v>0.04446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236</v>
      </c>
      <c r="AT215" s="215" t="s">
        <v>135</v>
      </c>
      <c r="AU215" s="215" t="s">
        <v>82</v>
      </c>
      <c r="AY215" s="17" t="s">
        <v>132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80</v>
      </c>
      <c r="BK215" s="216">
        <f>ROUND(I215*H215,2)</f>
        <v>0</v>
      </c>
      <c r="BL215" s="17" t="s">
        <v>236</v>
      </c>
      <c r="BM215" s="215" t="s">
        <v>320</v>
      </c>
    </row>
    <row r="216" spans="1:47" s="2" customFormat="1" ht="12">
      <c r="A216" s="38"/>
      <c r="B216" s="39"/>
      <c r="C216" s="40"/>
      <c r="D216" s="217" t="s">
        <v>142</v>
      </c>
      <c r="E216" s="40"/>
      <c r="F216" s="218" t="s">
        <v>319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142</v>
      </c>
      <c r="AU216" s="17" t="s">
        <v>82</v>
      </c>
    </row>
    <row r="217" spans="1:47" s="2" customFormat="1" ht="12">
      <c r="A217" s="38"/>
      <c r="B217" s="39"/>
      <c r="C217" s="40"/>
      <c r="D217" s="222" t="s">
        <v>143</v>
      </c>
      <c r="E217" s="40"/>
      <c r="F217" s="223" t="s">
        <v>321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143</v>
      </c>
      <c r="AU217" s="17" t="s">
        <v>82</v>
      </c>
    </row>
    <row r="218" spans="1:65" s="2" customFormat="1" ht="14.4" customHeight="1">
      <c r="A218" s="38"/>
      <c r="B218" s="39"/>
      <c r="C218" s="204" t="s">
        <v>322</v>
      </c>
      <c r="D218" s="204" t="s">
        <v>135</v>
      </c>
      <c r="E218" s="205" t="s">
        <v>323</v>
      </c>
      <c r="F218" s="206" t="s">
        <v>324</v>
      </c>
      <c r="G218" s="207" t="s">
        <v>314</v>
      </c>
      <c r="H218" s="208">
        <v>2</v>
      </c>
      <c r="I218" s="209"/>
      <c r="J218" s="210">
        <f>ROUND(I218*H218,2)</f>
        <v>0</v>
      </c>
      <c r="K218" s="206" t="s">
        <v>139</v>
      </c>
      <c r="L218" s="44"/>
      <c r="M218" s="211" t="s">
        <v>19</v>
      </c>
      <c r="N218" s="212" t="s">
        <v>43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0.00086</v>
      </c>
      <c r="T218" s="214">
        <f>S218*H218</f>
        <v>0.00172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236</v>
      </c>
      <c r="AT218" s="215" t="s">
        <v>135</v>
      </c>
      <c r="AU218" s="215" t="s">
        <v>82</v>
      </c>
      <c r="AY218" s="17" t="s">
        <v>132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80</v>
      </c>
      <c r="BK218" s="216">
        <f>ROUND(I218*H218,2)</f>
        <v>0</v>
      </c>
      <c r="BL218" s="17" t="s">
        <v>236</v>
      </c>
      <c r="BM218" s="215" t="s">
        <v>325</v>
      </c>
    </row>
    <row r="219" spans="1:47" s="2" customFormat="1" ht="12">
      <c r="A219" s="38"/>
      <c r="B219" s="39"/>
      <c r="C219" s="40"/>
      <c r="D219" s="217" t="s">
        <v>142</v>
      </c>
      <c r="E219" s="40"/>
      <c r="F219" s="218" t="s">
        <v>324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142</v>
      </c>
      <c r="AU219" s="17" t="s">
        <v>82</v>
      </c>
    </row>
    <row r="220" spans="1:47" s="2" customFormat="1" ht="12">
      <c r="A220" s="38"/>
      <c r="B220" s="39"/>
      <c r="C220" s="40"/>
      <c r="D220" s="222" t="s">
        <v>143</v>
      </c>
      <c r="E220" s="40"/>
      <c r="F220" s="223" t="s">
        <v>326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143</v>
      </c>
      <c r="AU220" s="17" t="s">
        <v>82</v>
      </c>
    </row>
    <row r="221" spans="1:65" s="2" customFormat="1" ht="14.4" customHeight="1">
      <c r="A221" s="38"/>
      <c r="B221" s="39"/>
      <c r="C221" s="204" t="s">
        <v>327</v>
      </c>
      <c r="D221" s="204" t="s">
        <v>135</v>
      </c>
      <c r="E221" s="205" t="s">
        <v>328</v>
      </c>
      <c r="F221" s="206" t="s">
        <v>329</v>
      </c>
      <c r="G221" s="207" t="s">
        <v>314</v>
      </c>
      <c r="H221" s="208">
        <v>2</v>
      </c>
      <c r="I221" s="209"/>
      <c r="J221" s="210">
        <f>ROUND(I221*H221,2)</f>
        <v>0</v>
      </c>
      <c r="K221" s="206" t="s">
        <v>139</v>
      </c>
      <c r="L221" s="44"/>
      <c r="M221" s="211" t="s">
        <v>19</v>
      </c>
      <c r="N221" s="212" t="s">
        <v>43</v>
      </c>
      <c r="O221" s="84"/>
      <c r="P221" s="213">
        <f>O221*H221</f>
        <v>0</v>
      </c>
      <c r="Q221" s="213">
        <v>0.00184</v>
      </c>
      <c r="R221" s="213">
        <f>Q221*H221</f>
        <v>0.00368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236</v>
      </c>
      <c r="AT221" s="215" t="s">
        <v>135</v>
      </c>
      <c r="AU221" s="215" t="s">
        <v>82</v>
      </c>
      <c r="AY221" s="17" t="s">
        <v>132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80</v>
      </c>
      <c r="BK221" s="216">
        <f>ROUND(I221*H221,2)</f>
        <v>0</v>
      </c>
      <c r="BL221" s="17" t="s">
        <v>236</v>
      </c>
      <c r="BM221" s="215" t="s">
        <v>330</v>
      </c>
    </row>
    <row r="222" spans="1:47" s="2" customFormat="1" ht="12">
      <c r="A222" s="38"/>
      <c r="B222" s="39"/>
      <c r="C222" s="40"/>
      <c r="D222" s="217" t="s">
        <v>142</v>
      </c>
      <c r="E222" s="40"/>
      <c r="F222" s="218" t="s">
        <v>329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142</v>
      </c>
      <c r="AU222" s="17" t="s">
        <v>82</v>
      </c>
    </row>
    <row r="223" spans="1:47" s="2" customFormat="1" ht="12">
      <c r="A223" s="38"/>
      <c r="B223" s="39"/>
      <c r="C223" s="40"/>
      <c r="D223" s="222" t="s">
        <v>143</v>
      </c>
      <c r="E223" s="40"/>
      <c r="F223" s="223" t="s">
        <v>331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143</v>
      </c>
      <c r="AU223" s="17" t="s">
        <v>82</v>
      </c>
    </row>
    <row r="224" spans="1:65" s="2" customFormat="1" ht="40.2" customHeight="1">
      <c r="A224" s="38"/>
      <c r="B224" s="39"/>
      <c r="C224" s="204" t="s">
        <v>300</v>
      </c>
      <c r="D224" s="204" t="s">
        <v>135</v>
      </c>
      <c r="E224" s="205" t="s">
        <v>332</v>
      </c>
      <c r="F224" s="206" t="s">
        <v>333</v>
      </c>
      <c r="G224" s="207" t="s">
        <v>306</v>
      </c>
      <c r="H224" s="256"/>
      <c r="I224" s="209"/>
      <c r="J224" s="210">
        <f>ROUND(I224*H224,2)</f>
        <v>0</v>
      </c>
      <c r="K224" s="206" t="s">
        <v>139</v>
      </c>
      <c r="L224" s="44"/>
      <c r="M224" s="211" t="s">
        <v>19</v>
      </c>
      <c r="N224" s="212" t="s">
        <v>43</v>
      </c>
      <c r="O224" s="84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5" t="s">
        <v>236</v>
      </c>
      <c r="AT224" s="215" t="s">
        <v>135</v>
      </c>
      <c r="AU224" s="215" t="s">
        <v>82</v>
      </c>
      <c r="AY224" s="17" t="s">
        <v>132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80</v>
      </c>
      <c r="BK224" s="216">
        <f>ROUND(I224*H224,2)</f>
        <v>0</v>
      </c>
      <c r="BL224" s="17" t="s">
        <v>236</v>
      </c>
      <c r="BM224" s="215" t="s">
        <v>334</v>
      </c>
    </row>
    <row r="225" spans="1:47" s="2" customFormat="1" ht="12">
      <c r="A225" s="38"/>
      <c r="B225" s="39"/>
      <c r="C225" s="40"/>
      <c r="D225" s="217" t="s">
        <v>142</v>
      </c>
      <c r="E225" s="40"/>
      <c r="F225" s="218" t="s">
        <v>333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142</v>
      </c>
      <c r="AU225" s="17" t="s">
        <v>82</v>
      </c>
    </row>
    <row r="226" spans="1:47" s="2" customFormat="1" ht="12">
      <c r="A226" s="38"/>
      <c r="B226" s="39"/>
      <c r="C226" s="40"/>
      <c r="D226" s="222" t="s">
        <v>143</v>
      </c>
      <c r="E226" s="40"/>
      <c r="F226" s="223" t="s">
        <v>335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143</v>
      </c>
      <c r="AU226" s="17" t="s">
        <v>82</v>
      </c>
    </row>
    <row r="227" spans="1:63" s="12" customFormat="1" ht="22.8" customHeight="1">
      <c r="A227" s="12"/>
      <c r="B227" s="188"/>
      <c r="C227" s="189"/>
      <c r="D227" s="190" t="s">
        <v>71</v>
      </c>
      <c r="E227" s="202" t="s">
        <v>336</v>
      </c>
      <c r="F227" s="202" t="s">
        <v>337</v>
      </c>
      <c r="G227" s="189"/>
      <c r="H227" s="189"/>
      <c r="I227" s="192"/>
      <c r="J227" s="203">
        <f>BK227</f>
        <v>0</v>
      </c>
      <c r="K227" s="189"/>
      <c r="L227" s="194"/>
      <c r="M227" s="195"/>
      <c r="N227" s="196"/>
      <c r="O227" s="196"/>
      <c r="P227" s="197">
        <f>SUM(P228:P236)</f>
        <v>0</v>
      </c>
      <c r="Q227" s="196"/>
      <c r="R227" s="197">
        <f>SUM(R228:R236)</f>
        <v>2.003499</v>
      </c>
      <c r="S227" s="196"/>
      <c r="T227" s="198">
        <f>SUM(T228:T236)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99" t="s">
        <v>82</v>
      </c>
      <c r="AT227" s="200" t="s">
        <v>71</v>
      </c>
      <c r="AU227" s="200" t="s">
        <v>80</v>
      </c>
      <c r="AY227" s="199" t="s">
        <v>132</v>
      </c>
      <c r="BK227" s="201">
        <f>SUM(BK228:BK236)</f>
        <v>0</v>
      </c>
    </row>
    <row r="228" spans="1:65" s="2" customFormat="1" ht="45" customHeight="1">
      <c r="A228" s="38"/>
      <c r="B228" s="39"/>
      <c r="C228" s="204" t="s">
        <v>338</v>
      </c>
      <c r="D228" s="204" t="s">
        <v>135</v>
      </c>
      <c r="E228" s="205" t="s">
        <v>339</v>
      </c>
      <c r="F228" s="206" t="s">
        <v>340</v>
      </c>
      <c r="G228" s="207" t="s">
        <v>138</v>
      </c>
      <c r="H228" s="208">
        <v>143.62</v>
      </c>
      <c r="I228" s="209"/>
      <c r="J228" s="210">
        <f>ROUND(I228*H228,2)</f>
        <v>0</v>
      </c>
      <c r="K228" s="206" t="s">
        <v>139</v>
      </c>
      <c r="L228" s="44"/>
      <c r="M228" s="211" t="s">
        <v>19</v>
      </c>
      <c r="N228" s="212" t="s">
        <v>43</v>
      </c>
      <c r="O228" s="84"/>
      <c r="P228" s="213">
        <f>O228*H228</f>
        <v>0</v>
      </c>
      <c r="Q228" s="213">
        <v>0.01385</v>
      </c>
      <c r="R228" s="213">
        <f>Q228*H228</f>
        <v>1.989137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236</v>
      </c>
      <c r="AT228" s="215" t="s">
        <v>135</v>
      </c>
      <c r="AU228" s="215" t="s">
        <v>82</v>
      </c>
      <c r="AY228" s="17" t="s">
        <v>132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80</v>
      </c>
      <c r="BK228" s="216">
        <f>ROUND(I228*H228,2)</f>
        <v>0</v>
      </c>
      <c r="BL228" s="17" t="s">
        <v>236</v>
      </c>
      <c r="BM228" s="215" t="s">
        <v>341</v>
      </c>
    </row>
    <row r="229" spans="1:47" s="2" customFormat="1" ht="12">
      <c r="A229" s="38"/>
      <c r="B229" s="39"/>
      <c r="C229" s="40"/>
      <c r="D229" s="217" t="s">
        <v>142</v>
      </c>
      <c r="E229" s="40"/>
      <c r="F229" s="218" t="s">
        <v>340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142</v>
      </c>
      <c r="AU229" s="17" t="s">
        <v>82</v>
      </c>
    </row>
    <row r="230" spans="1:47" s="2" customFormat="1" ht="12">
      <c r="A230" s="38"/>
      <c r="B230" s="39"/>
      <c r="C230" s="40"/>
      <c r="D230" s="222" t="s">
        <v>143</v>
      </c>
      <c r="E230" s="40"/>
      <c r="F230" s="223" t="s">
        <v>342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143</v>
      </c>
      <c r="AU230" s="17" t="s">
        <v>82</v>
      </c>
    </row>
    <row r="231" spans="1:65" s="2" customFormat="1" ht="34.8" customHeight="1">
      <c r="A231" s="38"/>
      <c r="B231" s="39"/>
      <c r="C231" s="204" t="s">
        <v>343</v>
      </c>
      <c r="D231" s="204" t="s">
        <v>135</v>
      </c>
      <c r="E231" s="205" t="s">
        <v>344</v>
      </c>
      <c r="F231" s="206" t="s">
        <v>345</v>
      </c>
      <c r="G231" s="207" t="s">
        <v>138</v>
      </c>
      <c r="H231" s="208">
        <v>143.62</v>
      </c>
      <c r="I231" s="209"/>
      <c r="J231" s="210">
        <f>ROUND(I231*H231,2)</f>
        <v>0</v>
      </c>
      <c r="K231" s="206" t="s">
        <v>139</v>
      </c>
      <c r="L231" s="44"/>
      <c r="M231" s="211" t="s">
        <v>19</v>
      </c>
      <c r="N231" s="212" t="s">
        <v>43</v>
      </c>
      <c r="O231" s="84"/>
      <c r="P231" s="213">
        <f>O231*H231</f>
        <v>0</v>
      </c>
      <c r="Q231" s="213">
        <v>0.0001</v>
      </c>
      <c r="R231" s="213">
        <f>Q231*H231</f>
        <v>0.014362000000000002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236</v>
      </c>
      <c r="AT231" s="215" t="s">
        <v>135</v>
      </c>
      <c r="AU231" s="215" t="s">
        <v>82</v>
      </c>
      <c r="AY231" s="17" t="s">
        <v>132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80</v>
      </c>
      <c r="BK231" s="216">
        <f>ROUND(I231*H231,2)</f>
        <v>0</v>
      </c>
      <c r="BL231" s="17" t="s">
        <v>236</v>
      </c>
      <c r="BM231" s="215" t="s">
        <v>346</v>
      </c>
    </row>
    <row r="232" spans="1:47" s="2" customFormat="1" ht="12">
      <c r="A232" s="38"/>
      <c r="B232" s="39"/>
      <c r="C232" s="40"/>
      <c r="D232" s="217" t="s">
        <v>142</v>
      </c>
      <c r="E232" s="40"/>
      <c r="F232" s="218" t="s">
        <v>345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142</v>
      </c>
      <c r="AU232" s="17" t="s">
        <v>82</v>
      </c>
    </row>
    <row r="233" spans="1:47" s="2" customFormat="1" ht="12">
      <c r="A233" s="38"/>
      <c r="B233" s="39"/>
      <c r="C233" s="40"/>
      <c r="D233" s="222" t="s">
        <v>143</v>
      </c>
      <c r="E233" s="40"/>
      <c r="F233" s="223" t="s">
        <v>347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143</v>
      </c>
      <c r="AU233" s="17" t="s">
        <v>82</v>
      </c>
    </row>
    <row r="234" spans="1:65" s="2" customFormat="1" ht="45" customHeight="1">
      <c r="A234" s="38"/>
      <c r="B234" s="39"/>
      <c r="C234" s="204" t="s">
        <v>348</v>
      </c>
      <c r="D234" s="204" t="s">
        <v>135</v>
      </c>
      <c r="E234" s="205" t="s">
        <v>349</v>
      </c>
      <c r="F234" s="206" t="s">
        <v>350</v>
      </c>
      <c r="G234" s="207" t="s">
        <v>306</v>
      </c>
      <c r="H234" s="256"/>
      <c r="I234" s="209"/>
      <c r="J234" s="210">
        <f>ROUND(I234*H234,2)</f>
        <v>0</v>
      </c>
      <c r="K234" s="206" t="s">
        <v>139</v>
      </c>
      <c r="L234" s="44"/>
      <c r="M234" s="211" t="s">
        <v>19</v>
      </c>
      <c r="N234" s="212" t="s">
        <v>43</v>
      </c>
      <c r="O234" s="84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5" t="s">
        <v>236</v>
      </c>
      <c r="AT234" s="215" t="s">
        <v>135</v>
      </c>
      <c r="AU234" s="215" t="s">
        <v>82</v>
      </c>
      <c r="AY234" s="17" t="s">
        <v>132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7" t="s">
        <v>80</v>
      </c>
      <c r="BK234" s="216">
        <f>ROUND(I234*H234,2)</f>
        <v>0</v>
      </c>
      <c r="BL234" s="17" t="s">
        <v>236</v>
      </c>
      <c r="BM234" s="215" t="s">
        <v>351</v>
      </c>
    </row>
    <row r="235" spans="1:47" s="2" customFormat="1" ht="12">
      <c r="A235" s="38"/>
      <c r="B235" s="39"/>
      <c r="C235" s="40"/>
      <c r="D235" s="217" t="s">
        <v>142</v>
      </c>
      <c r="E235" s="40"/>
      <c r="F235" s="218" t="s">
        <v>350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142</v>
      </c>
      <c r="AU235" s="17" t="s">
        <v>82</v>
      </c>
    </row>
    <row r="236" spans="1:47" s="2" customFormat="1" ht="12">
      <c r="A236" s="38"/>
      <c r="B236" s="39"/>
      <c r="C236" s="40"/>
      <c r="D236" s="222" t="s">
        <v>143</v>
      </c>
      <c r="E236" s="40"/>
      <c r="F236" s="223" t="s">
        <v>352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143</v>
      </c>
      <c r="AU236" s="17" t="s">
        <v>82</v>
      </c>
    </row>
    <row r="237" spans="1:63" s="12" customFormat="1" ht="22.8" customHeight="1">
      <c r="A237" s="12"/>
      <c r="B237" s="188"/>
      <c r="C237" s="189"/>
      <c r="D237" s="190" t="s">
        <v>71</v>
      </c>
      <c r="E237" s="202" t="s">
        <v>353</v>
      </c>
      <c r="F237" s="202" t="s">
        <v>354</v>
      </c>
      <c r="G237" s="189"/>
      <c r="H237" s="189"/>
      <c r="I237" s="192"/>
      <c r="J237" s="203">
        <f>BK237</f>
        <v>0</v>
      </c>
      <c r="K237" s="189"/>
      <c r="L237" s="194"/>
      <c r="M237" s="195"/>
      <c r="N237" s="196"/>
      <c r="O237" s="196"/>
      <c r="P237" s="197">
        <f>SUM(P238:P247)</f>
        <v>0</v>
      </c>
      <c r="Q237" s="196"/>
      <c r="R237" s="197">
        <f>SUM(R238:R247)</f>
        <v>0.0036</v>
      </c>
      <c r="S237" s="196"/>
      <c r="T237" s="198">
        <f>SUM(T238:T247)</f>
        <v>0.096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99" t="s">
        <v>82</v>
      </c>
      <c r="AT237" s="200" t="s">
        <v>71</v>
      </c>
      <c r="AU237" s="200" t="s">
        <v>80</v>
      </c>
      <c r="AY237" s="199" t="s">
        <v>132</v>
      </c>
      <c r="BK237" s="201">
        <f>SUM(BK238:BK247)</f>
        <v>0</v>
      </c>
    </row>
    <row r="238" spans="1:65" s="2" customFormat="1" ht="14.4" customHeight="1">
      <c r="A238" s="38"/>
      <c r="B238" s="39"/>
      <c r="C238" s="204" t="s">
        <v>355</v>
      </c>
      <c r="D238" s="204" t="s">
        <v>135</v>
      </c>
      <c r="E238" s="205" t="s">
        <v>356</v>
      </c>
      <c r="F238" s="206" t="s">
        <v>357</v>
      </c>
      <c r="G238" s="207" t="s">
        <v>358</v>
      </c>
      <c r="H238" s="208">
        <v>3</v>
      </c>
      <c r="I238" s="209"/>
      <c r="J238" s="210">
        <f>ROUND(I238*H238,2)</f>
        <v>0</v>
      </c>
      <c r="K238" s="206" t="s">
        <v>19</v>
      </c>
      <c r="L238" s="44"/>
      <c r="M238" s="211" t="s">
        <v>19</v>
      </c>
      <c r="N238" s="212" t="s">
        <v>43</v>
      </c>
      <c r="O238" s="84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236</v>
      </c>
      <c r="AT238" s="215" t="s">
        <v>135</v>
      </c>
      <c r="AU238" s="215" t="s">
        <v>82</v>
      </c>
      <c r="AY238" s="17" t="s">
        <v>132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80</v>
      </c>
      <c r="BK238" s="216">
        <f>ROUND(I238*H238,2)</f>
        <v>0</v>
      </c>
      <c r="BL238" s="17" t="s">
        <v>236</v>
      </c>
      <c r="BM238" s="215" t="s">
        <v>359</v>
      </c>
    </row>
    <row r="239" spans="1:47" s="2" customFormat="1" ht="12">
      <c r="A239" s="38"/>
      <c r="B239" s="39"/>
      <c r="C239" s="40"/>
      <c r="D239" s="217" t="s">
        <v>142</v>
      </c>
      <c r="E239" s="40"/>
      <c r="F239" s="218" t="s">
        <v>357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142</v>
      </c>
      <c r="AU239" s="17" t="s">
        <v>82</v>
      </c>
    </row>
    <row r="240" spans="1:65" s="2" customFormat="1" ht="14.4" customHeight="1">
      <c r="A240" s="38"/>
      <c r="B240" s="39"/>
      <c r="C240" s="246" t="s">
        <v>360</v>
      </c>
      <c r="D240" s="246" t="s">
        <v>297</v>
      </c>
      <c r="E240" s="247" t="s">
        <v>361</v>
      </c>
      <c r="F240" s="248" t="s">
        <v>362</v>
      </c>
      <c r="G240" s="249" t="s">
        <v>358</v>
      </c>
      <c r="H240" s="250">
        <v>3</v>
      </c>
      <c r="I240" s="251"/>
      <c r="J240" s="252">
        <f>ROUND(I240*H240,2)</f>
        <v>0</v>
      </c>
      <c r="K240" s="248" t="s">
        <v>19</v>
      </c>
      <c r="L240" s="253"/>
      <c r="M240" s="254" t="s">
        <v>19</v>
      </c>
      <c r="N240" s="255" t="s">
        <v>43</v>
      </c>
      <c r="O240" s="84"/>
      <c r="P240" s="213">
        <f>O240*H240</f>
        <v>0</v>
      </c>
      <c r="Q240" s="213">
        <v>0.0012</v>
      </c>
      <c r="R240" s="213">
        <f>Q240*H240</f>
        <v>0.0036</v>
      </c>
      <c r="S240" s="213">
        <v>0</v>
      </c>
      <c r="T240" s="21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5" t="s">
        <v>300</v>
      </c>
      <c r="AT240" s="215" t="s">
        <v>297</v>
      </c>
      <c r="AU240" s="215" t="s">
        <v>82</v>
      </c>
      <c r="AY240" s="17" t="s">
        <v>132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7" t="s">
        <v>80</v>
      </c>
      <c r="BK240" s="216">
        <f>ROUND(I240*H240,2)</f>
        <v>0</v>
      </c>
      <c r="BL240" s="17" t="s">
        <v>236</v>
      </c>
      <c r="BM240" s="215" t="s">
        <v>363</v>
      </c>
    </row>
    <row r="241" spans="1:47" s="2" customFormat="1" ht="12">
      <c r="A241" s="38"/>
      <c r="B241" s="39"/>
      <c r="C241" s="40"/>
      <c r="D241" s="217" t="s">
        <v>142</v>
      </c>
      <c r="E241" s="40"/>
      <c r="F241" s="218" t="s">
        <v>362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142</v>
      </c>
      <c r="AU241" s="17" t="s">
        <v>82</v>
      </c>
    </row>
    <row r="242" spans="1:65" s="2" customFormat="1" ht="22.2" customHeight="1">
      <c r="A242" s="38"/>
      <c r="B242" s="39"/>
      <c r="C242" s="204" t="s">
        <v>364</v>
      </c>
      <c r="D242" s="204" t="s">
        <v>135</v>
      </c>
      <c r="E242" s="205" t="s">
        <v>365</v>
      </c>
      <c r="F242" s="206" t="s">
        <v>366</v>
      </c>
      <c r="G242" s="207" t="s">
        <v>358</v>
      </c>
      <c r="H242" s="208">
        <v>4</v>
      </c>
      <c r="I242" s="209"/>
      <c r="J242" s="210">
        <f>ROUND(I242*H242,2)</f>
        <v>0</v>
      </c>
      <c r="K242" s="206" t="s">
        <v>139</v>
      </c>
      <c r="L242" s="44"/>
      <c r="M242" s="211" t="s">
        <v>19</v>
      </c>
      <c r="N242" s="212" t="s">
        <v>43</v>
      </c>
      <c r="O242" s="84"/>
      <c r="P242" s="213">
        <f>O242*H242</f>
        <v>0</v>
      </c>
      <c r="Q242" s="213">
        <v>0</v>
      </c>
      <c r="R242" s="213">
        <f>Q242*H242</f>
        <v>0</v>
      </c>
      <c r="S242" s="213">
        <v>0.024</v>
      </c>
      <c r="T242" s="214">
        <f>S242*H242</f>
        <v>0.096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236</v>
      </c>
      <c r="AT242" s="215" t="s">
        <v>135</v>
      </c>
      <c r="AU242" s="215" t="s">
        <v>82</v>
      </c>
      <c r="AY242" s="17" t="s">
        <v>132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80</v>
      </c>
      <c r="BK242" s="216">
        <f>ROUND(I242*H242,2)</f>
        <v>0</v>
      </c>
      <c r="BL242" s="17" t="s">
        <v>236</v>
      </c>
      <c r="BM242" s="215" t="s">
        <v>367</v>
      </c>
    </row>
    <row r="243" spans="1:47" s="2" customFormat="1" ht="12">
      <c r="A243" s="38"/>
      <c r="B243" s="39"/>
      <c r="C243" s="40"/>
      <c r="D243" s="217" t="s">
        <v>142</v>
      </c>
      <c r="E243" s="40"/>
      <c r="F243" s="218" t="s">
        <v>366</v>
      </c>
      <c r="G243" s="40"/>
      <c r="H243" s="40"/>
      <c r="I243" s="219"/>
      <c r="J243" s="40"/>
      <c r="K243" s="40"/>
      <c r="L243" s="44"/>
      <c r="M243" s="220"/>
      <c r="N243" s="221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142</v>
      </c>
      <c r="AU243" s="17" t="s">
        <v>82</v>
      </c>
    </row>
    <row r="244" spans="1:47" s="2" customFormat="1" ht="12">
      <c r="A244" s="38"/>
      <c r="B244" s="39"/>
      <c r="C244" s="40"/>
      <c r="D244" s="222" t="s">
        <v>143</v>
      </c>
      <c r="E244" s="40"/>
      <c r="F244" s="223" t="s">
        <v>368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143</v>
      </c>
      <c r="AU244" s="17" t="s">
        <v>82</v>
      </c>
    </row>
    <row r="245" spans="1:65" s="2" customFormat="1" ht="40.2" customHeight="1">
      <c r="A245" s="38"/>
      <c r="B245" s="39"/>
      <c r="C245" s="204" t="s">
        <v>369</v>
      </c>
      <c r="D245" s="204" t="s">
        <v>135</v>
      </c>
      <c r="E245" s="205" t="s">
        <v>370</v>
      </c>
      <c r="F245" s="206" t="s">
        <v>371</v>
      </c>
      <c r="G245" s="207" t="s">
        <v>306</v>
      </c>
      <c r="H245" s="256"/>
      <c r="I245" s="209"/>
      <c r="J245" s="210">
        <f>ROUND(I245*H245,2)</f>
        <v>0</v>
      </c>
      <c r="K245" s="206" t="s">
        <v>139</v>
      </c>
      <c r="L245" s="44"/>
      <c r="M245" s="211" t="s">
        <v>19</v>
      </c>
      <c r="N245" s="212" t="s">
        <v>43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236</v>
      </c>
      <c r="AT245" s="215" t="s">
        <v>135</v>
      </c>
      <c r="AU245" s="215" t="s">
        <v>82</v>
      </c>
      <c r="AY245" s="17" t="s">
        <v>132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80</v>
      </c>
      <c r="BK245" s="216">
        <f>ROUND(I245*H245,2)</f>
        <v>0</v>
      </c>
      <c r="BL245" s="17" t="s">
        <v>236</v>
      </c>
      <c r="BM245" s="215" t="s">
        <v>372</v>
      </c>
    </row>
    <row r="246" spans="1:47" s="2" customFormat="1" ht="12">
      <c r="A246" s="38"/>
      <c r="B246" s="39"/>
      <c r="C246" s="40"/>
      <c r="D246" s="217" t="s">
        <v>142</v>
      </c>
      <c r="E246" s="40"/>
      <c r="F246" s="218" t="s">
        <v>371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142</v>
      </c>
      <c r="AU246" s="17" t="s">
        <v>82</v>
      </c>
    </row>
    <row r="247" spans="1:47" s="2" customFormat="1" ht="12">
      <c r="A247" s="38"/>
      <c r="B247" s="39"/>
      <c r="C247" s="40"/>
      <c r="D247" s="222" t="s">
        <v>143</v>
      </c>
      <c r="E247" s="40"/>
      <c r="F247" s="223" t="s">
        <v>373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143</v>
      </c>
      <c r="AU247" s="17" t="s">
        <v>82</v>
      </c>
    </row>
    <row r="248" spans="1:63" s="12" customFormat="1" ht="22.8" customHeight="1">
      <c r="A248" s="12"/>
      <c r="B248" s="188"/>
      <c r="C248" s="189"/>
      <c r="D248" s="190" t="s">
        <v>71</v>
      </c>
      <c r="E248" s="202" t="s">
        <v>374</v>
      </c>
      <c r="F248" s="202" t="s">
        <v>375</v>
      </c>
      <c r="G248" s="189"/>
      <c r="H248" s="189"/>
      <c r="I248" s="192"/>
      <c r="J248" s="203">
        <f>BK248</f>
        <v>0</v>
      </c>
      <c r="K248" s="189"/>
      <c r="L248" s="194"/>
      <c r="M248" s="195"/>
      <c r="N248" s="196"/>
      <c r="O248" s="196"/>
      <c r="P248" s="197">
        <f>SUM(P249:P305)</f>
        <v>0</v>
      </c>
      <c r="Q248" s="196"/>
      <c r="R248" s="197">
        <f>SUM(R249:R305)</f>
        <v>1.0823620399999998</v>
      </c>
      <c r="S248" s="196"/>
      <c r="T248" s="198">
        <f>SUM(T249:T305)</f>
        <v>0.38185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99" t="s">
        <v>82</v>
      </c>
      <c r="AT248" s="200" t="s">
        <v>71</v>
      </c>
      <c r="AU248" s="200" t="s">
        <v>80</v>
      </c>
      <c r="AY248" s="199" t="s">
        <v>132</v>
      </c>
      <c r="BK248" s="201">
        <f>SUM(BK249:BK305)</f>
        <v>0</v>
      </c>
    </row>
    <row r="249" spans="1:65" s="2" customFormat="1" ht="14.4" customHeight="1">
      <c r="A249" s="38"/>
      <c r="B249" s="39"/>
      <c r="C249" s="204" t="s">
        <v>376</v>
      </c>
      <c r="D249" s="204" t="s">
        <v>135</v>
      </c>
      <c r="E249" s="205" t="s">
        <v>377</v>
      </c>
      <c r="F249" s="206" t="s">
        <v>378</v>
      </c>
      <c r="G249" s="207" t="s">
        <v>138</v>
      </c>
      <c r="H249" s="208">
        <v>143.62</v>
      </c>
      <c r="I249" s="209"/>
      <c r="J249" s="210">
        <f>ROUND(I249*H249,2)</f>
        <v>0</v>
      </c>
      <c r="K249" s="206" t="s">
        <v>139</v>
      </c>
      <c r="L249" s="44"/>
      <c r="M249" s="211" t="s">
        <v>19</v>
      </c>
      <c r="N249" s="212" t="s">
        <v>43</v>
      </c>
      <c r="O249" s="84"/>
      <c r="P249" s="213">
        <f>O249*H249</f>
        <v>0</v>
      </c>
      <c r="Q249" s="213">
        <v>0.0002</v>
      </c>
      <c r="R249" s="213">
        <f>Q249*H249</f>
        <v>0.028724000000000003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236</v>
      </c>
      <c r="AT249" s="215" t="s">
        <v>135</v>
      </c>
      <c r="AU249" s="215" t="s">
        <v>82</v>
      </c>
      <c r="AY249" s="17" t="s">
        <v>132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80</v>
      </c>
      <c r="BK249" s="216">
        <f>ROUND(I249*H249,2)</f>
        <v>0</v>
      </c>
      <c r="BL249" s="17" t="s">
        <v>236</v>
      </c>
      <c r="BM249" s="215" t="s">
        <v>379</v>
      </c>
    </row>
    <row r="250" spans="1:47" s="2" customFormat="1" ht="12">
      <c r="A250" s="38"/>
      <c r="B250" s="39"/>
      <c r="C250" s="40"/>
      <c r="D250" s="217" t="s">
        <v>142</v>
      </c>
      <c r="E250" s="40"/>
      <c r="F250" s="218" t="s">
        <v>378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142</v>
      </c>
      <c r="AU250" s="17" t="s">
        <v>82</v>
      </c>
    </row>
    <row r="251" spans="1:47" s="2" customFormat="1" ht="12">
      <c r="A251" s="38"/>
      <c r="B251" s="39"/>
      <c r="C251" s="40"/>
      <c r="D251" s="222" t="s">
        <v>143</v>
      </c>
      <c r="E251" s="40"/>
      <c r="F251" s="223" t="s">
        <v>380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143</v>
      </c>
      <c r="AU251" s="17" t="s">
        <v>82</v>
      </c>
    </row>
    <row r="252" spans="1:51" s="13" customFormat="1" ht="12">
      <c r="A252" s="13"/>
      <c r="B252" s="224"/>
      <c r="C252" s="225"/>
      <c r="D252" s="217" t="s">
        <v>145</v>
      </c>
      <c r="E252" s="226" t="s">
        <v>19</v>
      </c>
      <c r="F252" s="227" t="s">
        <v>381</v>
      </c>
      <c r="G252" s="225"/>
      <c r="H252" s="228">
        <v>143.62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145</v>
      </c>
      <c r="AU252" s="234" t="s">
        <v>82</v>
      </c>
      <c r="AV252" s="13" t="s">
        <v>82</v>
      </c>
      <c r="AW252" s="13" t="s">
        <v>33</v>
      </c>
      <c r="AX252" s="13" t="s">
        <v>80</v>
      </c>
      <c r="AY252" s="234" t="s">
        <v>132</v>
      </c>
    </row>
    <row r="253" spans="1:65" s="2" customFormat="1" ht="19.8" customHeight="1">
      <c r="A253" s="38"/>
      <c r="B253" s="39"/>
      <c r="C253" s="204" t="s">
        <v>382</v>
      </c>
      <c r="D253" s="204" t="s">
        <v>135</v>
      </c>
      <c r="E253" s="205" t="s">
        <v>383</v>
      </c>
      <c r="F253" s="206" t="s">
        <v>384</v>
      </c>
      <c r="G253" s="207" t="s">
        <v>138</v>
      </c>
      <c r="H253" s="208">
        <v>0.762</v>
      </c>
      <c r="I253" s="209"/>
      <c r="J253" s="210">
        <f>ROUND(I253*H253,2)</f>
        <v>0</v>
      </c>
      <c r="K253" s="206" t="s">
        <v>19</v>
      </c>
      <c r="L253" s="44"/>
      <c r="M253" s="211" t="s">
        <v>19</v>
      </c>
      <c r="N253" s="212" t="s">
        <v>43</v>
      </c>
      <c r="O253" s="84"/>
      <c r="P253" s="213">
        <f>O253*H253</f>
        <v>0</v>
      </c>
      <c r="Q253" s="213">
        <v>0.0002</v>
      </c>
      <c r="R253" s="213">
        <f>Q253*H253</f>
        <v>0.00015240000000000002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236</v>
      </c>
      <c r="AT253" s="215" t="s">
        <v>135</v>
      </c>
      <c r="AU253" s="215" t="s">
        <v>82</v>
      </c>
      <c r="AY253" s="17" t="s">
        <v>132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80</v>
      </c>
      <c r="BK253" s="216">
        <f>ROUND(I253*H253,2)</f>
        <v>0</v>
      </c>
      <c r="BL253" s="17" t="s">
        <v>236</v>
      </c>
      <c r="BM253" s="215" t="s">
        <v>385</v>
      </c>
    </row>
    <row r="254" spans="1:47" s="2" customFormat="1" ht="12">
      <c r="A254" s="38"/>
      <c r="B254" s="39"/>
      <c r="C254" s="40"/>
      <c r="D254" s="217" t="s">
        <v>142</v>
      </c>
      <c r="E254" s="40"/>
      <c r="F254" s="218" t="s">
        <v>384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142</v>
      </c>
      <c r="AU254" s="17" t="s">
        <v>82</v>
      </c>
    </row>
    <row r="255" spans="1:51" s="13" customFormat="1" ht="12">
      <c r="A255" s="13"/>
      <c r="B255" s="224"/>
      <c r="C255" s="225"/>
      <c r="D255" s="217" t="s">
        <v>145</v>
      </c>
      <c r="E255" s="226" t="s">
        <v>19</v>
      </c>
      <c r="F255" s="227" t="s">
        <v>386</v>
      </c>
      <c r="G255" s="225"/>
      <c r="H255" s="228">
        <v>0.762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145</v>
      </c>
      <c r="AU255" s="234" t="s">
        <v>82</v>
      </c>
      <c r="AV255" s="13" t="s">
        <v>82</v>
      </c>
      <c r="AW255" s="13" t="s">
        <v>33</v>
      </c>
      <c r="AX255" s="13" t="s">
        <v>80</v>
      </c>
      <c r="AY255" s="234" t="s">
        <v>132</v>
      </c>
    </row>
    <row r="256" spans="1:65" s="2" customFormat="1" ht="22.2" customHeight="1">
      <c r="A256" s="38"/>
      <c r="B256" s="39"/>
      <c r="C256" s="204" t="s">
        <v>387</v>
      </c>
      <c r="D256" s="204" t="s">
        <v>135</v>
      </c>
      <c r="E256" s="205" t="s">
        <v>388</v>
      </c>
      <c r="F256" s="206" t="s">
        <v>389</v>
      </c>
      <c r="G256" s="207" t="s">
        <v>138</v>
      </c>
      <c r="H256" s="208">
        <v>143.62</v>
      </c>
      <c r="I256" s="209"/>
      <c r="J256" s="210">
        <f>ROUND(I256*H256,2)</f>
        <v>0</v>
      </c>
      <c r="K256" s="206" t="s">
        <v>139</v>
      </c>
      <c r="L256" s="44"/>
      <c r="M256" s="211" t="s">
        <v>19</v>
      </c>
      <c r="N256" s="212" t="s">
        <v>43</v>
      </c>
      <c r="O256" s="84"/>
      <c r="P256" s="213">
        <f>O256*H256</f>
        <v>0</v>
      </c>
      <c r="Q256" s="213">
        <v>0.0045</v>
      </c>
      <c r="R256" s="213">
        <f>Q256*H256</f>
        <v>0.6462899999999999</v>
      </c>
      <c r="S256" s="213">
        <v>0</v>
      </c>
      <c r="T256" s="21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15" t="s">
        <v>236</v>
      </c>
      <c r="AT256" s="215" t="s">
        <v>135</v>
      </c>
      <c r="AU256" s="215" t="s">
        <v>82</v>
      </c>
      <c r="AY256" s="17" t="s">
        <v>132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7" t="s">
        <v>80</v>
      </c>
      <c r="BK256" s="216">
        <f>ROUND(I256*H256,2)</f>
        <v>0</v>
      </c>
      <c r="BL256" s="17" t="s">
        <v>236</v>
      </c>
      <c r="BM256" s="215" t="s">
        <v>390</v>
      </c>
    </row>
    <row r="257" spans="1:47" s="2" customFormat="1" ht="12">
      <c r="A257" s="38"/>
      <c r="B257" s="39"/>
      <c r="C257" s="40"/>
      <c r="D257" s="217" t="s">
        <v>142</v>
      </c>
      <c r="E257" s="40"/>
      <c r="F257" s="218" t="s">
        <v>389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142</v>
      </c>
      <c r="AU257" s="17" t="s">
        <v>82</v>
      </c>
    </row>
    <row r="258" spans="1:47" s="2" customFormat="1" ht="12">
      <c r="A258" s="38"/>
      <c r="B258" s="39"/>
      <c r="C258" s="40"/>
      <c r="D258" s="222" t="s">
        <v>143</v>
      </c>
      <c r="E258" s="40"/>
      <c r="F258" s="223" t="s">
        <v>391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143</v>
      </c>
      <c r="AU258" s="17" t="s">
        <v>82</v>
      </c>
    </row>
    <row r="259" spans="1:65" s="2" customFormat="1" ht="22.2" customHeight="1">
      <c r="A259" s="38"/>
      <c r="B259" s="39"/>
      <c r="C259" s="204" t="s">
        <v>392</v>
      </c>
      <c r="D259" s="204" t="s">
        <v>135</v>
      </c>
      <c r="E259" s="205" t="s">
        <v>393</v>
      </c>
      <c r="F259" s="206" t="s">
        <v>394</v>
      </c>
      <c r="G259" s="207" t="s">
        <v>138</v>
      </c>
      <c r="H259" s="208">
        <v>143.62</v>
      </c>
      <c r="I259" s="209"/>
      <c r="J259" s="210">
        <f>ROUND(I259*H259,2)</f>
        <v>0</v>
      </c>
      <c r="K259" s="206" t="s">
        <v>139</v>
      </c>
      <c r="L259" s="44"/>
      <c r="M259" s="211" t="s">
        <v>19</v>
      </c>
      <c r="N259" s="212" t="s">
        <v>43</v>
      </c>
      <c r="O259" s="84"/>
      <c r="P259" s="213">
        <f>O259*H259</f>
        <v>0</v>
      </c>
      <c r="Q259" s="213">
        <v>0</v>
      </c>
      <c r="R259" s="213">
        <f>Q259*H259</f>
        <v>0</v>
      </c>
      <c r="S259" s="213">
        <v>0.0025</v>
      </c>
      <c r="T259" s="214">
        <f>S259*H259</f>
        <v>0.35905000000000004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236</v>
      </c>
      <c r="AT259" s="215" t="s">
        <v>135</v>
      </c>
      <c r="AU259" s="215" t="s">
        <v>82</v>
      </c>
      <c r="AY259" s="17" t="s">
        <v>132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80</v>
      </c>
      <c r="BK259" s="216">
        <f>ROUND(I259*H259,2)</f>
        <v>0</v>
      </c>
      <c r="BL259" s="17" t="s">
        <v>236</v>
      </c>
      <c r="BM259" s="215" t="s">
        <v>395</v>
      </c>
    </row>
    <row r="260" spans="1:47" s="2" customFormat="1" ht="12">
      <c r="A260" s="38"/>
      <c r="B260" s="39"/>
      <c r="C260" s="40"/>
      <c r="D260" s="217" t="s">
        <v>142</v>
      </c>
      <c r="E260" s="40"/>
      <c r="F260" s="218" t="s">
        <v>394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142</v>
      </c>
      <c r="AU260" s="17" t="s">
        <v>82</v>
      </c>
    </row>
    <row r="261" spans="1:47" s="2" customFormat="1" ht="12">
      <c r="A261" s="38"/>
      <c r="B261" s="39"/>
      <c r="C261" s="40"/>
      <c r="D261" s="222" t="s">
        <v>143</v>
      </c>
      <c r="E261" s="40"/>
      <c r="F261" s="223" t="s">
        <v>396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143</v>
      </c>
      <c r="AU261" s="17" t="s">
        <v>82</v>
      </c>
    </row>
    <row r="262" spans="1:51" s="13" customFormat="1" ht="12">
      <c r="A262" s="13"/>
      <c r="B262" s="224"/>
      <c r="C262" s="225"/>
      <c r="D262" s="217" t="s">
        <v>145</v>
      </c>
      <c r="E262" s="226" t="s">
        <v>19</v>
      </c>
      <c r="F262" s="227" t="s">
        <v>397</v>
      </c>
      <c r="G262" s="225"/>
      <c r="H262" s="228">
        <v>143.62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145</v>
      </c>
      <c r="AU262" s="234" t="s">
        <v>82</v>
      </c>
      <c r="AV262" s="13" t="s">
        <v>82</v>
      </c>
      <c r="AW262" s="13" t="s">
        <v>33</v>
      </c>
      <c r="AX262" s="13" t="s">
        <v>80</v>
      </c>
      <c r="AY262" s="234" t="s">
        <v>132</v>
      </c>
    </row>
    <row r="263" spans="1:65" s="2" customFormat="1" ht="19.8" customHeight="1">
      <c r="A263" s="38"/>
      <c r="B263" s="39"/>
      <c r="C263" s="204" t="s">
        <v>398</v>
      </c>
      <c r="D263" s="204" t="s">
        <v>135</v>
      </c>
      <c r="E263" s="205" t="s">
        <v>399</v>
      </c>
      <c r="F263" s="206" t="s">
        <v>400</v>
      </c>
      <c r="G263" s="207" t="s">
        <v>138</v>
      </c>
      <c r="H263" s="208">
        <v>57.57</v>
      </c>
      <c r="I263" s="209"/>
      <c r="J263" s="210">
        <f>ROUND(I263*H263,2)</f>
        <v>0</v>
      </c>
      <c r="K263" s="206" t="s">
        <v>139</v>
      </c>
      <c r="L263" s="44"/>
      <c r="M263" s="211" t="s">
        <v>19</v>
      </c>
      <c r="N263" s="212" t="s">
        <v>43</v>
      </c>
      <c r="O263" s="84"/>
      <c r="P263" s="213">
        <f>O263*H263</f>
        <v>0</v>
      </c>
      <c r="Q263" s="213">
        <v>0.0005</v>
      </c>
      <c r="R263" s="213">
        <f>Q263*H263</f>
        <v>0.028785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236</v>
      </c>
      <c r="AT263" s="215" t="s">
        <v>135</v>
      </c>
      <c r="AU263" s="215" t="s">
        <v>82</v>
      </c>
      <c r="AY263" s="17" t="s">
        <v>132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80</v>
      </c>
      <c r="BK263" s="216">
        <f>ROUND(I263*H263,2)</f>
        <v>0</v>
      </c>
      <c r="BL263" s="17" t="s">
        <v>236</v>
      </c>
      <c r="BM263" s="215" t="s">
        <v>401</v>
      </c>
    </row>
    <row r="264" spans="1:47" s="2" customFormat="1" ht="12">
      <c r="A264" s="38"/>
      <c r="B264" s="39"/>
      <c r="C264" s="40"/>
      <c r="D264" s="217" t="s">
        <v>142</v>
      </c>
      <c r="E264" s="40"/>
      <c r="F264" s="218" t="s">
        <v>400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142</v>
      </c>
      <c r="AU264" s="17" t="s">
        <v>82</v>
      </c>
    </row>
    <row r="265" spans="1:47" s="2" customFormat="1" ht="12">
      <c r="A265" s="38"/>
      <c r="B265" s="39"/>
      <c r="C265" s="40"/>
      <c r="D265" s="222" t="s">
        <v>143</v>
      </c>
      <c r="E265" s="40"/>
      <c r="F265" s="223" t="s">
        <v>402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143</v>
      </c>
      <c r="AU265" s="17" t="s">
        <v>82</v>
      </c>
    </row>
    <row r="266" spans="1:51" s="13" customFormat="1" ht="12">
      <c r="A266" s="13"/>
      <c r="B266" s="224"/>
      <c r="C266" s="225"/>
      <c r="D266" s="217" t="s">
        <v>145</v>
      </c>
      <c r="E266" s="226" t="s">
        <v>19</v>
      </c>
      <c r="F266" s="227" t="s">
        <v>403</v>
      </c>
      <c r="G266" s="225"/>
      <c r="H266" s="228">
        <v>57.57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145</v>
      </c>
      <c r="AU266" s="234" t="s">
        <v>82</v>
      </c>
      <c r="AV266" s="13" t="s">
        <v>82</v>
      </c>
      <c r="AW266" s="13" t="s">
        <v>33</v>
      </c>
      <c r="AX266" s="13" t="s">
        <v>80</v>
      </c>
      <c r="AY266" s="234" t="s">
        <v>132</v>
      </c>
    </row>
    <row r="267" spans="1:65" s="2" customFormat="1" ht="30" customHeight="1">
      <c r="A267" s="38"/>
      <c r="B267" s="39"/>
      <c r="C267" s="246" t="s">
        <v>404</v>
      </c>
      <c r="D267" s="246" t="s">
        <v>297</v>
      </c>
      <c r="E267" s="247" t="s">
        <v>405</v>
      </c>
      <c r="F267" s="248" t="s">
        <v>406</v>
      </c>
      <c r="G267" s="249" t="s">
        <v>138</v>
      </c>
      <c r="H267" s="250">
        <v>60.449</v>
      </c>
      <c r="I267" s="251"/>
      <c r="J267" s="252">
        <f>ROUND(I267*H267,2)</f>
        <v>0</v>
      </c>
      <c r="K267" s="248" t="s">
        <v>139</v>
      </c>
      <c r="L267" s="253"/>
      <c r="M267" s="254" t="s">
        <v>19</v>
      </c>
      <c r="N267" s="255" t="s">
        <v>43</v>
      </c>
      <c r="O267" s="84"/>
      <c r="P267" s="213">
        <f>O267*H267</f>
        <v>0</v>
      </c>
      <c r="Q267" s="213">
        <v>0.00115</v>
      </c>
      <c r="R267" s="213">
        <f>Q267*H267</f>
        <v>0.06951634999999999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300</v>
      </c>
      <c r="AT267" s="215" t="s">
        <v>297</v>
      </c>
      <c r="AU267" s="215" t="s">
        <v>82</v>
      </c>
      <c r="AY267" s="17" t="s">
        <v>132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80</v>
      </c>
      <c r="BK267" s="216">
        <f>ROUND(I267*H267,2)</f>
        <v>0</v>
      </c>
      <c r="BL267" s="17" t="s">
        <v>236</v>
      </c>
      <c r="BM267" s="215" t="s">
        <v>407</v>
      </c>
    </row>
    <row r="268" spans="1:47" s="2" customFormat="1" ht="12">
      <c r="A268" s="38"/>
      <c r="B268" s="39"/>
      <c r="C268" s="40"/>
      <c r="D268" s="217" t="s">
        <v>142</v>
      </c>
      <c r="E268" s="40"/>
      <c r="F268" s="218" t="s">
        <v>406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142</v>
      </c>
      <c r="AU268" s="17" t="s">
        <v>82</v>
      </c>
    </row>
    <row r="269" spans="1:51" s="13" customFormat="1" ht="12">
      <c r="A269" s="13"/>
      <c r="B269" s="224"/>
      <c r="C269" s="225"/>
      <c r="D269" s="217" t="s">
        <v>145</v>
      </c>
      <c r="E269" s="226" t="s">
        <v>19</v>
      </c>
      <c r="F269" s="227" t="s">
        <v>408</v>
      </c>
      <c r="G269" s="225"/>
      <c r="H269" s="228">
        <v>60.449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145</v>
      </c>
      <c r="AU269" s="234" t="s">
        <v>82</v>
      </c>
      <c r="AV269" s="13" t="s">
        <v>82</v>
      </c>
      <c r="AW269" s="13" t="s">
        <v>33</v>
      </c>
      <c r="AX269" s="13" t="s">
        <v>80</v>
      </c>
      <c r="AY269" s="234" t="s">
        <v>132</v>
      </c>
    </row>
    <row r="270" spans="1:65" s="2" customFormat="1" ht="22.2" customHeight="1">
      <c r="A270" s="38"/>
      <c r="B270" s="39"/>
      <c r="C270" s="204" t="s">
        <v>409</v>
      </c>
      <c r="D270" s="204" t="s">
        <v>135</v>
      </c>
      <c r="E270" s="205" t="s">
        <v>410</v>
      </c>
      <c r="F270" s="206" t="s">
        <v>411</v>
      </c>
      <c r="G270" s="207" t="s">
        <v>138</v>
      </c>
      <c r="H270" s="208">
        <v>86.05</v>
      </c>
      <c r="I270" s="209"/>
      <c r="J270" s="210">
        <f>ROUND(I270*H270,2)</f>
        <v>0</v>
      </c>
      <c r="K270" s="206" t="s">
        <v>139</v>
      </c>
      <c r="L270" s="44"/>
      <c r="M270" s="211" t="s">
        <v>19</v>
      </c>
      <c r="N270" s="212" t="s">
        <v>43</v>
      </c>
      <c r="O270" s="84"/>
      <c r="P270" s="213">
        <f>O270*H270</f>
        <v>0</v>
      </c>
      <c r="Q270" s="213">
        <v>0.0003</v>
      </c>
      <c r="R270" s="213">
        <f>Q270*H270</f>
        <v>0.025814999999999998</v>
      </c>
      <c r="S270" s="213">
        <v>0</v>
      </c>
      <c r="T270" s="21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5" t="s">
        <v>236</v>
      </c>
      <c r="AT270" s="215" t="s">
        <v>135</v>
      </c>
      <c r="AU270" s="215" t="s">
        <v>82</v>
      </c>
      <c r="AY270" s="17" t="s">
        <v>132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7" t="s">
        <v>80</v>
      </c>
      <c r="BK270" s="216">
        <f>ROUND(I270*H270,2)</f>
        <v>0</v>
      </c>
      <c r="BL270" s="17" t="s">
        <v>236</v>
      </c>
      <c r="BM270" s="215" t="s">
        <v>412</v>
      </c>
    </row>
    <row r="271" spans="1:47" s="2" customFormat="1" ht="12">
      <c r="A271" s="38"/>
      <c r="B271" s="39"/>
      <c r="C271" s="40"/>
      <c r="D271" s="217" t="s">
        <v>142</v>
      </c>
      <c r="E271" s="40"/>
      <c r="F271" s="218" t="s">
        <v>411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142</v>
      </c>
      <c r="AU271" s="17" t="s">
        <v>82</v>
      </c>
    </row>
    <row r="272" spans="1:47" s="2" customFormat="1" ht="12">
      <c r="A272" s="38"/>
      <c r="B272" s="39"/>
      <c r="C272" s="40"/>
      <c r="D272" s="222" t="s">
        <v>143</v>
      </c>
      <c r="E272" s="40"/>
      <c r="F272" s="223" t="s">
        <v>413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143</v>
      </c>
      <c r="AU272" s="17" t="s">
        <v>82</v>
      </c>
    </row>
    <row r="273" spans="1:51" s="13" customFormat="1" ht="12">
      <c r="A273" s="13"/>
      <c r="B273" s="224"/>
      <c r="C273" s="225"/>
      <c r="D273" s="217" t="s">
        <v>145</v>
      </c>
      <c r="E273" s="226" t="s">
        <v>19</v>
      </c>
      <c r="F273" s="227" t="s">
        <v>414</v>
      </c>
      <c r="G273" s="225"/>
      <c r="H273" s="228">
        <v>86.05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145</v>
      </c>
      <c r="AU273" s="234" t="s">
        <v>82</v>
      </c>
      <c r="AV273" s="13" t="s">
        <v>82</v>
      </c>
      <c r="AW273" s="13" t="s">
        <v>33</v>
      </c>
      <c r="AX273" s="13" t="s">
        <v>80</v>
      </c>
      <c r="AY273" s="234" t="s">
        <v>132</v>
      </c>
    </row>
    <row r="274" spans="1:65" s="2" customFormat="1" ht="14.4" customHeight="1">
      <c r="A274" s="38"/>
      <c r="B274" s="39"/>
      <c r="C274" s="246" t="s">
        <v>415</v>
      </c>
      <c r="D274" s="246" t="s">
        <v>297</v>
      </c>
      <c r="E274" s="247" t="s">
        <v>416</v>
      </c>
      <c r="F274" s="248" t="s">
        <v>417</v>
      </c>
      <c r="G274" s="249" t="s">
        <v>138</v>
      </c>
      <c r="H274" s="250">
        <v>90.353</v>
      </c>
      <c r="I274" s="251"/>
      <c r="J274" s="252">
        <f>ROUND(I274*H274,2)</f>
        <v>0</v>
      </c>
      <c r="K274" s="248" t="s">
        <v>139</v>
      </c>
      <c r="L274" s="253"/>
      <c r="M274" s="254" t="s">
        <v>19</v>
      </c>
      <c r="N274" s="255" t="s">
        <v>43</v>
      </c>
      <c r="O274" s="84"/>
      <c r="P274" s="213">
        <f>O274*H274</f>
        <v>0</v>
      </c>
      <c r="Q274" s="213">
        <v>0.00283</v>
      </c>
      <c r="R274" s="213">
        <f>Q274*H274</f>
        <v>0.25569899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300</v>
      </c>
      <c r="AT274" s="215" t="s">
        <v>297</v>
      </c>
      <c r="AU274" s="215" t="s">
        <v>82</v>
      </c>
      <c r="AY274" s="17" t="s">
        <v>132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80</v>
      </c>
      <c r="BK274" s="216">
        <f>ROUND(I274*H274,2)</f>
        <v>0</v>
      </c>
      <c r="BL274" s="17" t="s">
        <v>236</v>
      </c>
      <c r="BM274" s="215" t="s">
        <v>418</v>
      </c>
    </row>
    <row r="275" spans="1:47" s="2" customFormat="1" ht="12">
      <c r="A275" s="38"/>
      <c r="B275" s="39"/>
      <c r="C275" s="40"/>
      <c r="D275" s="217" t="s">
        <v>142</v>
      </c>
      <c r="E275" s="40"/>
      <c r="F275" s="218" t="s">
        <v>417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142</v>
      </c>
      <c r="AU275" s="17" t="s">
        <v>82</v>
      </c>
    </row>
    <row r="276" spans="1:51" s="13" customFormat="1" ht="12">
      <c r="A276" s="13"/>
      <c r="B276" s="224"/>
      <c r="C276" s="225"/>
      <c r="D276" s="217" t="s">
        <v>145</v>
      </c>
      <c r="E276" s="226" t="s">
        <v>19</v>
      </c>
      <c r="F276" s="227" t="s">
        <v>419</v>
      </c>
      <c r="G276" s="225"/>
      <c r="H276" s="228">
        <v>86.05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145</v>
      </c>
      <c r="AU276" s="234" t="s">
        <v>82</v>
      </c>
      <c r="AV276" s="13" t="s">
        <v>82</v>
      </c>
      <c r="AW276" s="13" t="s">
        <v>33</v>
      </c>
      <c r="AX276" s="13" t="s">
        <v>72</v>
      </c>
      <c r="AY276" s="234" t="s">
        <v>132</v>
      </c>
    </row>
    <row r="277" spans="1:51" s="13" customFormat="1" ht="12">
      <c r="A277" s="13"/>
      <c r="B277" s="224"/>
      <c r="C277" s="225"/>
      <c r="D277" s="217" t="s">
        <v>145</v>
      </c>
      <c r="E277" s="226" t="s">
        <v>19</v>
      </c>
      <c r="F277" s="227" t="s">
        <v>420</v>
      </c>
      <c r="G277" s="225"/>
      <c r="H277" s="228">
        <v>90.353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145</v>
      </c>
      <c r="AU277" s="234" t="s">
        <v>82</v>
      </c>
      <c r="AV277" s="13" t="s">
        <v>82</v>
      </c>
      <c r="AW277" s="13" t="s">
        <v>33</v>
      </c>
      <c r="AX277" s="13" t="s">
        <v>80</v>
      </c>
      <c r="AY277" s="234" t="s">
        <v>132</v>
      </c>
    </row>
    <row r="278" spans="1:65" s="2" customFormat="1" ht="19.8" customHeight="1">
      <c r="A278" s="38"/>
      <c r="B278" s="39"/>
      <c r="C278" s="204" t="s">
        <v>421</v>
      </c>
      <c r="D278" s="204" t="s">
        <v>135</v>
      </c>
      <c r="E278" s="205" t="s">
        <v>422</v>
      </c>
      <c r="F278" s="206" t="s">
        <v>423</v>
      </c>
      <c r="G278" s="207" t="s">
        <v>149</v>
      </c>
      <c r="H278" s="208">
        <v>76</v>
      </c>
      <c r="I278" s="209"/>
      <c r="J278" s="210">
        <f>ROUND(I278*H278,2)</f>
        <v>0</v>
      </c>
      <c r="K278" s="206" t="s">
        <v>139</v>
      </c>
      <c r="L278" s="44"/>
      <c r="M278" s="211" t="s">
        <v>19</v>
      </c>
      <c r="N278" s="212" t="s">
        <v>43</v>
      </c>
      <c r="O278" s="84"/>
      <c r="P278" s="213">
        <f>O278*H278</f>
        <v>0</v>
      </c>
      <c r="Q278" s="213">
        <v>0</v>
      </c>
      <c r="R278" s="213">
        <f>Q278*H278</f>
        <v>0</v>
      </c>
      <c r="S278" s="213">
        <v>0.0003</v>
      </c>
      <c r="T278" s="214">
        <f>S278*H278</f>
        <v>0.022799999999999997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236</v>
      </c>
      <c r="AT278" s="215" t="s">
        <v>135</v>
      </c>
      <c r="AU278" s="215" t="s">
        <v>82</v>
      </c>
      <c r="AY278" s="17" t="s">
        <v>132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80</v>
      </c>
      <c r="BK278" s="216">
        <f>ROUND(I278*H278,2)</f>
        <v>0</v>
      </c>
      <c r="BL278" s="17" t="s">
        <v>236</v>
      </c>
      <c r="BM278" s="215" t="s">
        <v>424</v>
      </c>
    </row>
    <row r="279" spans="1:47" s="2" customFormat="1" ht="12">
      <c r="A279" s="38"/>
      <c r="B279" s="39"/>
      <c r="C279" s="40"/>
      <c r="D279" s="217" t="s">
        <v>142</v>
      </c>
      <c r="E279" s="40"/>
      <c r="F279" s="218" t="s">
        <v>423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142</v>
      </c>
      <c r="AU279" s="17" t="s">
        <v>82</v>
      </c>
    </row>
    <row r="280" spans="1:47" s="2" customFormat="1" ht="12">
      <c r="A280" s="38"/>
      <c r="B280" s="39"/>
      <c r="C280" s="40"/>
      <c r="D280" s="222" t="s">
        <v>143</v>
      </c>
      <c r="E280" s="40"/>
      <c r="F280" s="223" t="s">
        <v>425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143</v>
      </c>
      <c r="AU280" s="17" t="s">
        <v>82</v>
      </c>
    </row>
    <row r="281" spans="1:51" s="13" customFormat="1" ht="12">
      <c r="A281" s="13"/>
      <c r="B281" s="224"/>
      <c r="C281" s="225"/>
      <c r="D281" s="217" t="s">
        <v>145</v>
      </c>
      <c r="E281" s="226" t="s">
        <v>19</v>
      </c>
      <c r="F281" s="227" t="s">
        <v>426</v>
      </c>
      <c r="G281" s="225"/>
      <c r="H281" s="228">
        <v>80.3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145</v>
      </c>
      <c r="AU281" s="234" t="s">
        <v>82</v>
      </c>
      <c r="AV281" s="13" t="s">
        <v>82</v>
      </c>
      <c r="AW281" s="13" t="s">
        <v>33</v>
      </c>
      <c r="AX281" s="13" t="s">
        <v>72</v>
      </c>
      <c r="AY281" s="234" t="s">
        <v>132</v>
      </c>
    </row>
    <row r="282" spans="1:51" s="13" customFormat="1" ht="12">
      <c r="A282" s="13"/>
      <c r="B282" s="224"/>
      <c r="C282" s="225"/>
      <c r="D282" s="217" t="s">
        <v>145</v>
      </c>
      <c r="E282" s="226" t="s">
        <v>19</v>
      </c>
      <c r="F282" s="227" t="s">
        <v>427</v>
      </c>
      <c r="G282" s="225"/>
      <c r="H282" s="228">
        <v>-2.7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145</v>
      </c>
      <c r="AU282" s="234" t="s">
        <v>82</v>
      </c>
      <c r="AV282" s="13" t="s">
        <v>82</v>
      </c>
      <c r="AW282" s="13" t="s">
        <v>33</v>
      </c>
      <c r="AX282" s="13" t="s">
        <v>72</v>
      </c>
      <c r="AY282" s="234" t="s">
        <v>132</v>
      </c>
    </row>
    <row r="283" spans="1:51" s="13" customFormat="1" ht="12">
      <c r="A283" s="13"/>
      <c r="B283" s="224"/>
      <c r="C283" s="225"/>
      <c r="D283" s="217" t="s">
        <v>145</v>
      </c>
      <c r="E283" s="226" t="s">
        <v>19</v>
      </c>
      <c r="F283" s="227" t="s">
        <v>428</v>
      </c>
      <c r="G283" s="225"/>
      <c r="H283" s="228">
        <v>-1.6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145</v>
      </c>
      <c r="AU283" s="234" t="s">
        <v>82</v>
      </c>
      <c r="AV283" s="13" t="s">
        <v>82</v>
      </c>
      <c r="AW283" s="13" t="s">
        <v>33</v>
      </c>
      <c r="AX283" s="13" t="s">
        <v>72</v>
      </c>
      <c r="AY283" s="234" t="s">
        <v>132</v>
      </c>
    </row>
    <row r="284" spans="1:51" s="14" customFormat="1" ht="12">
      <c r="A284" s="14"/>
      <c r="B284" s="235"/>
      <c r="C284" s="236"/>
      <c r="D284" s="217" t="s">
        <v>145</v>
      </c>
      <c r="E284" s="237" t="s">
        <v>19</v>
      </c>
      <c r="F284" s="238" t="s">
        <v>161</v>
      </c>
      <c r="G284" s="236"/>
      <c r="H284" s="239">
        <v>76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145</v>
      </c>
      <c r="AU284" s="245" t="s">
        <v>82</v>
      </c>
      <c r="AV284" s="14" t="s">
        <v>140</v>
      </c>
      <c r="AW284" s="14" t="s">
        <v>33</v>
      </c>
      <c r="AX284" s="14" t="s">
        <v>80</v>
      </c>
      <c r="AY284" s="245" t="s">
        <v>132</v>
      </c>
    </row>
    <row r="285" spans="1:65" s="2" customFormat="1" ht="19.8" customHeight="1">
      <c r="A285" s="38"/>
      <c r="B285" s="39"/>
      <c r="C285" s="204" t="s">
        <v>429</v>
      </c>
      <c r="D285" s="204" t="s">
        <v>135</v>
      </c>
      <c r="E285" s="205" t="s">
        <v>430</v>
      </c>
      <c r="F285" s="206" t="s">
        <v>431</v>
      </c>
      <c r="G285" s="207" t="s">
        <v>149</v>
      </c>
      <c r="H285" s="208">
        <v>76</v>
      </c>
      <c r="I285" s="209"/>
      <c r="J285" s="210">
        <f>ROUND(I285*H285,2)</f>
        <v>0</v>
      </c>
      <c r="K285" s="206" t="s">
        <v>139</v>
      </c>
      <c r="L285" s="44"/>
      <c r="M285" s="211" t="s">
        <v>19</v>
      </c>
      <c r="N285" s="212" t="s">
        <v>43</v>
      </c>
      <c r="O285" s="84"/>
      <c r="P285" s="213">
        <f>O285*H285</f>
        <v>0</v>
      </c>
      <c r="Q285" s="213">
        <v>1E-05</v>
      </c>
      <c r="R285" s="213">
        <f>Q285*H285</f>
        <v>0.00076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236</v>
      </c>
      <c r="AT285" s="215" t="s">
        <v>135</v>
      </c>
      <c r="AU285" s="215" t="s">
        <v>82</v>
      </c>
      <c r="AY285" s="17" t="s">
        <v>132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80</v>
      </c>
      <c r="BK285" s="216">
        <f>ROUND(I285*H285,2)</f>
        <v>0</v>
      </c>
      <c r="BL285" s="17" t="s">
        <v>236</v>
      </c>
      <c r="BM285" s="215" t="s">
        <v>432</v>
      </c>
    </row>
    <row r="286" spans="1:47" s="2" customFormat="1" ht="12">
      <c r="A286" s="38"/>
      <c r="B286" s="39"/>
      <c r="C286" s="40"/>
      <c r="D286" s="217" t="s">
        <v>142</v>
      </c>
      <c r="E286" s="40"/>
      <c r="F286" s="218" t="s">
        <v>431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142</v>
      </c>
      <c r="AU286" s="17" t="s">
        <v>82</v>
      </c>
    </row>
    <row r="287" spans="1:47" s="2" customFormat="1" ht="12">
      <c r="A287" s="38"/>
      <c r="B287" s="39"/>
      <c r="C287" s="40"/>
      <c r="D287" s="222" t="s">
        <v>143</v>
      </c>
      <c r="E287" s="40"/>
      <c r="F287" s="223" t="s">
        <v>433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143</v>
      </c>
      <c r="AU287" s="17" t="s">
        <v>82</v>
      </c>
    </row>
    <row r="288" spans="1:65" s="2" customFormat="1" ht="14.4" customHeight="1">
      <c r="A288" s="38"/>
      <c r="B288" s="39"/>
      <c r="C288" s="246" t="s">
        <v>434</v>
      </c>
      <c r="D288" s="246" t="s">
        <v>297</v>
      </c>
      <c r="E288" s="247" t="s">
        <v>435</v>
      </c>
      <c r="F288" s="248" t="s">
        <v>436</v>
      </c>
      <c r="G288" s="249" t="s">
        <v>149</v>
      </c>
      <c r="H288" s="250">
        <v>47.998</v>
      </c>
      <c r="I288" s="251"/>
      <c r="J288" s="252">
        <f>ROUND(I288*H288,2)</f>
        <v>0</v>
      </c>
      <c r="K288" s="248" t="s">
        <v>139</v>
      </c>
      <c r="L288" s="253"/>
      <c r="M288" s="254" t="s">
        <v>19</v>
      </c>
      <c r="N288" s="255" t="s">
        <v>43</v>
      </c>
      <c r="O288" s="84"/>
      <c r="P288" s="213">
        <f>O288*H288</f>
        <v>0</v>
      </c>
      <c r="Q288" s="213">
        <v>0.00035</v>
      </c>
      <c r="R288" s="213">
        <f>Q288*H288</f>
        <v>0.0167993</v>
      </c>
      <c r="S288" s="213">
        <v>0</v>
      </c>
      <c r="T288" s="21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5" t="s">
        <v>300</v>
      </c>
      <c r="AT288" s="215" t="s">
        <v>297</v>
      </c>
      <c r="AU288" s="215" t="s">
        <v>82</v>
      </c>
      <c r="AY288" s="17" t="s">
        <v>132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7" t="s">
        <v>80</v>
      </c>
      <c r="BK288" s="216">
        <f>ROUND(I288*H288,2)</f>
        <v>0</v>
      </c>
      <c r="BL288" s="17" t="s">
        <v>236</v>
      </c>
      <c r="BM288" s="215" t="s">
        <v>437</v>
      </c>
    </row>
    <row r="289" spans="1:47" s="2" customFormat="1" ht="12">
      <c r="A289" s="38"/>
      <c r="B289" s="39"/>
      <c r="C289" s="40"/>
      <c r="D289" s="217" t="s">
        <v>142</v>
      </c>
      <c r="E289" s="40"/>
      <c r="F289" s="218" t="s">
        <v>436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142</v>
      </c>
      <c r="AU289" s="17" t="s">
        <v>82</v>
      </c>
    </row>
    <row r="290" spans="1:51" s="13" customFormat="1" ht="12">
      <c r="A290" s="13"/>
      <c r="B290" s="224"/>
      <c r="C290" s="225"/>
      <c r="D290" s="217" t="s">
        <v>145</v>
      </c>
      <c r="E290" s="226" t="s">
        <v>19</v>
      </c>
      <c r="F290" s="227" t="s">
        <v>438</v>
      </c>
      <c r="G290" s="225"/>
      <c r="H290" s="228">
        <v>46.6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145</v>
      </c>
      <c r="AU290" s="234" t="s">
        <v>82</v>
      </c>
      <c r="AV290" s="13" t="s">
        <v>82</v>
      </c>
      <c r="AW290" s="13" t="s">
        <v>33</v>
      </c>
      <c r="AX290" s="13" t="s">
        <v>72</v>
      </c>
      <c r="AY290" s="234" t="s">
        <v>132</v>
      </c>
    </row>
    <row r="291" spans="1:51" s="13" customFormat="1" ht="12">
      <c r="A291" s="13"/>
      <c r="B291" s="224"/>
      <c r="C291" s="225"/>
      <c r="D291" s="217" t="s">
        <v>145</v>
      </c>
      <c r="E291" s="226" t="s">
        <v>19</v>
      </c>
      <c r="F291" s="227" t="s">
        <v>439</v>
      </c>
      <c r="G291" s="225"/>
      <c r="H291" s="228">
        <v>47.998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145</v>
      </c>
      <c r="AU291" s="234" t="s">
        <v>82</v>
      </c>
      <c r="AV291" s="13" t="s">
        <v>82</v>
      </c>
      <c r="AW291" s="13" t="s">
        <v>33</v>
      </c>
      <c r="AX291" s="13" t="s">
        <v>80</v>
      </c>
      <c r="AY291" s="234" t="s">
        <v>132</v>
      </c>
    </row>
    <row r="292" spans="1:65" s="2" customFormat="1" ht="14.4" customHeight="1">
      <c r="A292" s="38"/>
      <c r="B292" s="39"/>
      <c r="C292" s="246" t="s">
        <v>440</v>
      </c>
      <c r="D292" s="246" t="s">
        <v>297</v>
      </c>
      <c r="E292" s="247" t="s">
        <v>441</v>
      </c>
      <c r="F292" s="248" t="s">
        <v>442</v>
      </c>
      <c r="G292" s="249" t="s">
        <v>149</v>
      </c>
      <c r="H292" s="250">
        <v>30.87</v>
      </c>
      <c r="I292" s="251"/>
      <c r="J292" s="252">
        <f>ROUND(I292*H292,2)</f>
        <v>0</v>
      </c>
      <c r="K292" s="248" t="s">
        <v>139</v>
      </c>
      <c r="L292" s="253"/>
      <c r="M292" s="254" t="s">
        <v>19</v>
      </c>
      <c r="N292" s="255" t="s">
        <v>43</v>
      </c>
      <c r="O292" s="84"/>
      <c r="P292" s="213">
        <f>O292*H292</f>
        <v>0</v>
      </c>
      <c r="Q292" s="213">
        <v>0.0003</v>
      </c>
      <c r="R292" s="213">
        <f>Q292*H292</f>
        <v>0.009261</v>
      </c>
      <c r="S292" s="213">
        <v>0</v>
      </c>
      <c r="T292" s="21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5" t="s">
        <v>300</v>
      </c>
      <c r="AT292" s="215" t="s">
        <v>297</v>
      </c>
      <c r="AU292" s="215" t="s">
        <v>82</v>
      </c>
      <c r="AY292" s="17" t="s">
        <v>132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7" t="s">
        <v>80</v>
      </c>
      <c r="BK292" s="216">
        <f>ROUND(I292*H292,2)</f>
        <v>0</v>
      </c>
      <c r="BL292" s="17" t="s">
        <v>236</v>
      </c>
      <c r="BM292" s="215" t="s">
        <v>443</v>
      </c>
    </row>
    <row r="293" spans="1:47" s="2" customFormat="1" ht="12">
      <c r="A293" s="38"/>
      <c r="B293" s="39"/>
      <c r="C293" s="40"/>
      <c r="D293" s="217" t="s">
        <v>142</v>
      </c>
      <c r="E293" s="40"/>
      <c r="F293" s="218" t="s">
        <v>442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142</v>
      </c>
      <c r="AU293" s="17" t="s">
        <v>82</v>
      </c>
    </row>
    <row r="294" spans="1:51" s="13" customFormat="1" ht="12">
      <c r="A294" s="13"/>
      <c r="B294" s="224"/>
      <c r="C294" s="225"/>
      <c r="D294" s="217" t="s">
        <v>145</v>
      </c>
      <c r="E294" s="226" t="s">
        <v>19</v>
      </c>
      <c r="F294" s="227" t="s">
        <v>444</v>
      </c>
      <c r="G294" s="225"/>
      <c r="H294" s="228">
        <v>29.4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145</v>
      </c>
      <c r="AU294" s="234" t="s">
        <v>82</v>
      </c>
      <c r="AV294" s="13" t="s">
        <v>82</v>
      </c>
      <c r="AW294" s="13" t="s">
        <v>33</v>
      </c>
      <c r="AX294" s="13" t="s">
        <v>72</v>
      </c>
      <c r="AY294" s="234" t="s">
        <v>132</v>
      </c>
    </row>
    <row r="295" spans="1:51" s="13" customFormat="1" ht="12">
      <c r="A295" s="13"/>
      <c r="B295" s="224"/>
      <c r="C295" s="225"/>
      <c r="D295" s="217" t="s">
        <v>145</v>
      </c>
      <c r="E295" s="226" t="s">
        <v>19</v>
      </c>
      <c r="F295" s="227" t="s">
        <v>445</v>
      </c>
      <c r="G295" s="225"/>
      <c r="H295" s="228">
        <v>30.87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145</v>
      </c>
      <c r="AU295" s="234" t="s">
        <v>82</v>
      </c>
      <c r="AV295" s="13" t="s">
        <v>82</v>
      </c>
      <c r="AW295" s="13" t="s">
        <v>33</v>
      </c>
      <c r="AX295" s="13" t="s">
        <v>80</v>
      </c>
      <c r="AY295" s="234" t="s">
        <v>132</v>
      </c>
    </row>
    <row r="296" spans="1:65" s="2" customFormat="1" ht="14.4" customHeight="1">
      <c r="A296" s="38"/>
      <c r="B296" s="39"/>
      <c r="C296" s="204" t="s">
        <v>446</v>
      </c>
      <c r="D296" s="204" t="s">
        <v>135</v>
      </c>
      <c r="E296" s="205" t="s">
        <v>447</v>
      </c>
      <c r="F296" s="206" t="s">
        <v>448</v>
      </c>
      <c r="G296" s="207" t="s">
        <v>149</v>
      </c>
      <c r="H296" s="208">
        <v>3.5</v>
      </c>
      <c r="I296" s="209"/>
      <c r="J296" s="210">
        <f>ROUND(I296*H296,2)</f>
        <v>0</v>
      </c>
      <c r="K296" s="206" t="s">
        <v>139</v>
      </c>
      <c r="L296" s="44"/>
      <c r="M296" s="211" t="s">
        <v>19</v>
      </c>
      <c r="N296" s="212" t="s">
        <v>43</v>
      </c>
      <c r="O296" s="84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5" t="s">
        <v>236</v>
      </c>
      <c r="AT296" s="215" t="s">
        <v>135</v>
      </c>
      <c r="AU296" s="215" t="s">
        <v>82</v>
      </c>
      <c r="AY296" s="17" t="s">
        <v>132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7" t="s">
        <v>80</v>
      </c>
      <c r="BK296" s="216">
        <f>ROUND(I296*H296,2)</f>
        <v>0</v>
      </c>
      <c r="BL296" s="17" t="s">
        <v>236</v>
      </c>
      <c r="BM296" s="215" t="s">
        <v>449</v>
      </c>
    </row>
    <row r="297" spans="1:47" s="2" customFormat="1" ht="12">
      <c r="A297" s="38"/>
      <c r="B297" s="39"/>
      <c r="C297" s="40"/>
      <c r="D297" s="217" t="s">
        <v>142</v>
      </c>
      <c r="E297" s="40"/>
      <c r="F297" s="218" t="s">
        <v>448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142</v>
      </c>
      <c r="AU297" s="17" t="s">
        <v>82</v>
      </c>
    </row>
    <row r="298" spans="1:47" s="2" customFormat="1" ht="12">
      <c r="A298" s="38"/>
      <c r="B298" s="39"/>
      <c r="C298" s="40"/>
      <c r="D298" s="222" t="s">
        <v>143</v>
      </c>
      <c r="E298" s="40"/>
      <c r="F298" s="223" t="s">
        <v>450</v>
      </c>
      <c r="G298" s="40"/>
      <c r="H298" s="40"/>
      <c r="I298" s="219"/>
      <c r="J298" s="40"/>
      <c r="K298" s="40"/>
      <c r="L298" s="44"/>
      <c r="M298" s="220"/>
      <c r="N298" s="221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143</v>
      </c>
      <c r="AU298" s="17" t="s">
        <v>82</v>
      </c>
    </row>
    <row r="299" spans="1:51" s="13" customFormat="1" ht="12">
      <c r="A299" s="13"/>
      <c r="B299" s="224"/>
      <c r="C299" s="225"/>
      <c r="D299" s="217" t="s">
        <v>145</v>
      </c>
      <c r="E299" s="226" t="s">
        <v>19</v>
      </c>
      <c r="F299" s="227" t="s">
        <v>451</v>
      </c>
      <c r="G299" s="225"/>
      <c r="H299" s="228">
        <v>3.5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145</v>
      </c>
      <c r="AU299" s="234" t="s">
        <v>82</v>
      </c>
      <c r="AV299" s="13" t="s">
        <v>82</v>
      </c>
      <c r="AW299" s="13" t="s">
        <v>33</v>
      </c>
      <c r="AX299" s="13" t="s">
        <v>80</v>
      </c>
      <c r="AY299" s="234" t="s">
        <v>132</v>
      </c>
    </row>
    <row r="300" spans="1:65" s="2" customFormat="1" ht="14.4" customHeight="1">
      <c r="A300" s="38"/>
      <c r="B300" s="39"/>
      <c r="C300" s="246" t="s">
        <v>452</v>
      </c>
      <c r="D300" s="246" t="s">
        <v>297</v>
      </c>
      <c r="E300" s="247" t="s">
        <v>453</v>
      </c>
      <c r="F300" s="248" t="s">
        <v>454</v>
      </c>
      <c r="G300" s="249" t="s">
        <v>149</v>
      </c>
      <c r="H300" s="250">
        <v>3.5</v>
      </c>
      <c r="I300" s="251"/>
      <c r="J300" s="252">
        <f>ROUND(I300*H300,2)</f>
        <v>0</v>
      </c>
      <c r="K300" s="248" t="s">
        <v>139</v>
      </c>
      <c r="L300" s="253"/>
      <c r="M300" s="254" t="s">
        <v>19</v>
      </c>
      <c r="N300" s="255" t="s">
        <v>43</v>
      </c>
      <c r="O300" s="84"/>
      <c r="P300" s="213">
        <f>O300*H300</f>
        <v>0</v>
      </c>
      <c r="Q300" s="213">
        <v>0.00016</v>
      </c>
      <c r="R300" s="213">
        <f>Q300*H300</f>
        <v>0.0005600000000000001</v>
      </c>
      <c r="S300" s="213">
        <v>0</v>
      </c>
      <c r="T300" s="214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15" t="s">
        <v>300</v>
      </c>
      <c r="AT300" s="215" t="s">
        <v>297</v>
      </c>
      <c r="AU300" s="215" t="s">
        <v>82</v>
      </c>
      <c r="AY300" s="17" t="s">
        <v>132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7" t="s">
        <v>80</v>
      </c>
      <c r="BK300" s="216">
        <f>ROUND(I300*H300,2)</f>
        <v>0</v>
      </c>
      <c r="BL300" s="17" t="s">
        <v>236</v>
      </c>
      <c r="BM300" s="215" t="s">
        <v>455</v>
      </c>
    </row>
    <row r="301" spans="1:47" s="2" customFormat="1" ht="12">
      <c r="A301" s="38"/>
      <c r="B301" s="39"/>
      <c r="C301" s="40"/>
      <c r="D301" s="217" t="s">
        <v>142</v>
      </c>
      <c r="E301" s="40"/>
      <c r="F301" s="218" t="s">
        <v>454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142</v>
      </c>
      <c r="AU301" s="17" t="s">
        <v>82</v>
      </c>
    </row>
    <row r="302" spans="1:51" s="13" customFormat="1" ht="12">
      <c r="A302" s="13"/>
      <c r="B302" s="224"/>
      <c r="C302" s="225"/>
      <c r="D302" s="217" t="s">
        <v>145</v>
      </c>
      <c r="E302" s="226" t="s">
        <v>19</v>
      </c>
      <c r="F302" s="227" t="s">
        <v>456</v>
      </c>
      <c r="G302" s="225"/>
      <c r="H302" s="228">
        <v>3.5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145</v>
      </c>
      <c r="AU302" s="234" t="s">
        <v>82</v>
      </c>
      <c r="AV302" s="13" t="s">
        <v>82</v>
      </c>
      <c r="AW302" s="13" t="s">
        <v>33</v>
      </c>
      <c r="AX302" s="13" t="s">
        <v>80</v>
      </c>
      <c r="AY302" s="234" t="s">
        <v>132</v>
      </c>
    </row>
    <row r="303" spans="1:65" s="2" customFormat="1" ht="40.2" customHeight="1">
      <c r="A303" s="38"/>
      <c r="B303" s="39"/>
      <c r="C303" s="204" t="s">
        <v>457</v>
      </c>
      <c r="D303" s="204" t="s">
        <v>135</v>
      </c>
      <c r="E303" s="205" t="s">
        <v>458</v>
      </c>
      <c r="F303" s="206" t="s">
        <v>459</v>
      </c>
      <c r="G303" s="207" t="s">
        <v>306</v>
      </c>
      <c r="H303" s="256"/>
      <c r="I303" s="209"/>
      <c r="J303" s="210">
        <f>ROUND(I303*H303,2)</f>
        <v>0</v>
      </c>
      <c r="K303" s="206" t="s">
        <v>139</v>
      </c>
      <c r="L303" s="44"/>
      <c r="M303" s="211" t="s">
        <v>19</v>
      </c>
      <c r="N303" s="212" t="s">
        <v>43</v>
      </c>
      <c r="O303" s="84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5" t="s">
        <v>236</v>
      </c>
      <c r="AT303" s="215" t="s">
        <v>135</v>
      </c>
      <c r="AU303" s="215" t="s">
        <v>82</v>
      </c>
      <c r="AY303" s="17" t="s">
        <v>132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7" t="s">
        <v>80</v>
      </c>
      <c r="BK303" s="216">
        <f>ROUND(I303*H303,2)</f>
        <v>0</v>
      </c>
      <c r="BL303" s="17" t="s">
        <v>236</v>
      </c>
      <c r="BM303" s="215" t="s">
        <v>460</v>
      </c>
    </row>
    <row r="304" spans="1:47" s="2" customFormat="1" ht="12">
      <c r="A304" s="38"/>
      <c r="B304" s="39"/>
      <c r="C304" s="40"/>
      <c r="D304" s="217" t="s">
        <v>142</v>
      </c>
      <c r="E304" s="40"/>
      <c r="F304" s="218" t="s">
        <v>459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142</v>
      </c>
      <c r="AU304" s="17" t="s">
        <v>82</v>
      </c>
    </row>
    <row r="305" spans="1:47" s="2" customFormat="1" ht="12">
      <c r="A305" s="38"/>
      <c r="B305" s="39"/>
      <c r="C305" s="40"/>
      <c r="D305" s="222" t="s">
        <v>143</v>
      </c>
      <c r="E305" s="40"/>
      <c r="F305" s="223" t="s">
        <v>461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143</v>
      </c>
      <c r="AU305" s="17" t="s">
        <v>82</v>
      </c>
    </row>
    <row r="306" spans="1:63" s="12" customFormat="1" ht="22.8" customHeight="1">
      <c r="A306" s="12"/>
      <c r="B306" s="188"/>
      <c r="C306" s="189"/>
      <c r="D306" s="190" t="s">
        <v>71</v>
      </c>
      <c r="E306" s="202" t="s">
        <v>462</v>
      </c>
      <c r="F306" s="202" t="s">
        <v>463</v>
      </c>
      <c r="G306" s="189"/>
      <c r="H306" s="189"/>
      <c r="I306" s="192"/>
      <c r="J306" s="203">
        <f>BK306</f>
        <v>0</v>
      </c>
      <c r="K306" s="189"/>
      <c r="L306" s="194"/>
      <c r="M306" s="195"/>
      <c r="N306" s="196"/>
      <c r="O306" s="196"/>
      <c r="P306" s="197">
        <f>SUM(P307:P328)</f>
        <v>0</v>
      </c>
      <c r="Q306" s="196"/>
      <c r="R306" s="197">
        <f>SUM(R307:R328)</f>
        <v>0.09143055000000001</v>
      </c>
      <c r="S306" s="196"/>
      <c r="T306" s="198">
        <f>SUM(T307:T328)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99" t="s">
        <v>82</v>
      </c>
      <c r="AT306" s="200" t="s">
        <v>71</v>
      </c>
      <c r="AU306" s="200" t="s">
        <v>80</v>
      </c>
      <c r="AY306" s="199" t="s">
        <v>132</v>
      </c>
      <c r="BK306" s="201">
        <f>SUM(BK307:BK328)</f>
        <v>0</v>
      </c>
    </row>
    <row r="307" spans="1:65" s="2" customFormat="1" ht="22.2" customHeight="1">
      <c r="A307" s="38"/>
      <c r="B307" s="39"/>
      <c r="C307" s="204" t="s">
        <v>464</v>
      </c>
      <c r="D307" s="204" t="s">
        <v>135</v>
      </c>
      <c r="E307" s="205" t="s">
        <v>465</v>
      </c>
      <c r="F307" s="206" t="s">
        <v>466</v>
      </c>
      <c r="G307" s="207" t="s">
        <v>138</v>
      </c>
      <c r="H307" s="208">
        <v>4.275</v>
      </c>
      <c r="I307" s="209"/>
      <c r="J307" s="210">
        <f>ROUND(I307*H307,2)</f>
        <v>0</v>
      </c>
      <c r="K307" s="206" t="s">
        <v>139</v>
      </c>
      <c r="L307" s="44"/>
      <c r="M307" s="211" t="s">
        <v>19</v>
      </c>
      <c r="N307" s="212" t="s">
        <v>43</v>
      </c>
      <c r="O307" s="84"/>
      <c r="P307" s="213">
        <f>O307*H307</f>
        <v>0</v>
      </c>
      <c r="Q307" s="213">
        <v>0.0003</v>
      </c>
      <c r="R307" s="213">
        <f>Q307*H307</f>
        <v>0.0012825</v>
      </c>
      <c r="S307" s="213">
        <v>0</v>
      </c>
      <c r="T307" s="21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5" t="s">
        <v>236</v>
      </c>
      <c r="AT307" s="215" t="s">
        <v>135</v>
      </c>
      <c r="AU307" s="215" t="s">
        <v>82</v>
      </c>
      <c r="AY307" s="17" t="s">
        <v>132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7" t="s">
        <v>80</v>
      </c>
      <c r="BK307" s="216">
        <f>ROUND(I307*H307,2)</f>
        <v>0</v>
      </c>
      <c r="BL307" s="17" t="s">
        <v>236</v>
      </c>
      <c r="BM307" s="215" t="s">
        <v>467</v>
      </c>
    </row>
    <row r="308" spans="1:47" s="2" customFormat="1" ht="12">
      <c r="A308" s="38"/>
      <c r="B308" s="39"/>
      <c r="C308" s="40"/>
      <c r="D308" s="217" t="s">
        <v>142</v>
      </c>
      <c r="E308" s="40"/>
      <c r="F308" s="218" t="s">
        <v>466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142</v>
      </c>
      <c r="AU308" s="17" t="s">
        <v>82</v>
      </c>
    </row>
    <row r="309" spans="1:47" s="2" customFormat="1" ht="12">
      <c r="A309" s="38"/>
      <c r="B309" s="39"/>
      <c r="C309" s="40"/>
      <c r="D309" s="222" t="s">
        <v>143</v>
      </c>
      <c r="E309" s="40"/>
      <c r="F309" s="223" t="s">
        <v>468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143</v>
      </c>
      <c r="AU309" s="17" t="s">
        <v>82</v>
      </c>
    </row>
    <row r="310" spans="1:65" s="2" customFormat="1" ht="34.8" customHeight="1">
      <c r="A310" s="38"/>
      <c r="B310" s="39"/>
      <c r="C310" s="204" t="s">
        <v>469</v>
      </c>
      <c r="D310" s="204" t="s">
        <v>135</v>
      </c>
      <c r="E310" s="205" t="s">
        <v>470</v>
      </c>
      <c r="F310" s="206" t="s">
        <v>471</v>
      </c>
      <c r="G310" s="207" t="s">
        <v>138</v>
      </c>
      <c r="H310" s="208">
        <v>4.275</v>
      </c>
      <c r="I310" s="209"/>
      <c r="J310" s="210">
        <f>ROUND(I310*H310,2)</f>
        <v>0</v>
      </c>
      <c r="K310" s="206" t="s">
        <v>139</v>
      </c>
      <c r="L310" s="44"/>
      <c r="M310" s="211" t="s">
        <v>19</v>
      </c>
      <c r="N310" s="212" t="s">
        <v>43</v>
      </c>
      <c r="O310" s="84"/>
      <c r="P310" s="213">
        <f>O310*H310</f>
        <v>0</v>
      </c>
      <c r="Q310" s="213">
        <v>0.00605</v>
      </c>
      <c r="R310" s="213">
        <f>Q310*H310</f>
        <v>0.02586375</v>
      </c>
      <c r="S310" s="213">
        <v>0</v>
      </c>
      <c r="T310" s="214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15" t="s">
        <v>236</v>
      </c>
      <c r="AT310" s="215" t="s">
        <v>135</v>
      </c>
      <c r="AU310" s="215" t="s">
        <v>82</v>
      </c>
      <c r="AY310" s="17" t="s">
        <v>132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7" t="s">
        <v>80</v>
      </c>
      <c r="BK310" s="216">
        <f>ROUND(I310*H310,2)</f>
        <v>0</v>
      </c>
      <c r="BL310" s="17" t="s">
        <v>236</v>
      </c>
      <c r="BM310" s="215" t="s">
        <v>472</v>
      </c>
    </row>
    <row r="311" spans="1:47" s="2" customFormat="1" ht="12">
      <c r="A311" s="38"/>
      <c r="B311" s="39"/>
      <c r="C311" s="40"/>
      <c r="D311" s="217" t="s">
        <v>142</v>
      </c>
      <c r="E311" s="40"/>
      <c r="F311" s="218" t="s">
        <v>471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142</v>
      </c>
      <c r="AU311" s="17" t="s">
        <v>82</v>
      </c>
    </row>
    <row r="312" spans="1:47" s="2" customFormat="1" ht="12">
      <c r="A312" s="38"/>
      <c r="B312" s="39"/>
      <c r="C312" s="40"/>
      <c r="D312" s="222" t="s">
        <v>143</v>
      </c>
      <c r="E312" s="40"/>
      <c r="F312" s="223" t="s">
        <v>473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143</v>
      </c>
      <c r="AU312" s="17" t="s">
        <v>82</v>
      </c>
    </row>
    <row r="313" spans="1:51" s="13" customFormat="1" ht="12">
      <c r="A313" s="13"/>
      <c r="B313" s="224"/>
      <c r="C313" s="225"/>
      <c r="D313" s="217" t="s">
        <v>145</v>
      </c>
      <c r="E313" s="226" t="s">
        <v>19</v>
      </c>
      <c r="F313" s="227" t="s">
        <v>246</v>
      </c>
      <c r="G313" s="225"/>
      <c r="H313" s="228">
        <v>4.275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145</v>
      </c>
      <c r="AU313" s="234" t="s">
        <v>82</v>
      </c>
      <c r="AV313" s="13" t="s">
        <v>82</v>
      </c>
      <c r="AW313" s="13" t="s">
        <v>33</v>
      </c>
      <c r="AX313" s="13" t="s">
        <v>80</v>
      </c>
      <c r="AY313" s="234" t="s">
        <v>132</v>
      </c>
    </row>
    <row r="314" spans="1:65" s="2" customFormat="1" ht="14.4" customHeight="1">
      <c r="A314" s="38"/>
      <c r="B314" s="39"/>
      <c r="C314" s="246" t="s">
        <v>474</v>
      </c>
      <c r="D314" s="246" t="s">
        <v>297</v>
      </c>
      <c r="E314" s="247" t="s">
        <v>475</v>
      </c>
      <c r="F314" s="248" t="s">
        <v>476</v>
      </c>
      <c r="G314" s="249" t="s">
        <v>138</v>
      </c>
      <c r="H314" s="250">
        <v>4.617</v>
      </c>
      <c r="I314" s="251"/>
      <c r="J314" s="252">
        <f>ROUND(I314*H314,2)</f>
        <v>0</v>
      </c>
      <c r="K314" s="248" t="s">
        <v>139</v>
      </c>
      <c r="L314" s="253"/>
      <c r="M314" s="254" t="s">
        <v>19</v>
      </c>
      <c r="N314" s="255" t="s">
        <v>43</v>
      </c>
      <c r="O314" s="84"/>
      <c r="P314" s="213">
        <f>O314*H314</f>
        <v>0</v>
      </c>
      <c r="Q314" s="213">
        <v>0.0129</v>
      </c>
      <c r="R314" s="213">
        <f>Q314*H314</f>
        <v>0.0595593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300</v>
      </c>
      <c r="AT314" s="215" t="s">
        <v>297</v>
      </c>
      <c r="AU314" s="215" t="s">
        <v>82</v>
      </c>
      <c r="AY314" s="17" t="s">
        <v>132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80</v>
      </c>
      <c r="BK314" s="216">
        <f>ROUND(I314*H314,2)</f>
        <v>0</v>
      </c>
      <c r="BL314" s="17" t="s">
        <v>236</v>
      </c>
      <c r="BM314" s="215" t="s">
        <v>477</v>
      </c>
    </row>
    <row r="315" spans="1:47" s="2" customFormat="1" ht="12">
      <c r="A315" s="38"/>
      <c r="B315" s="39"/>
      <c r="C315" s="40"/>
      <c r="D315" s="217" t="s">
        <v>142</v>
      </c>
      <c r="E315" s="40"/>
      <c r="F315" s="218" t="s">
        <v>476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142</v>
      </c>
      <c r="AU315" s="17" t="s">
        <v>82</v>
      </c>
    </row>
    <row r="316" spans="1:51" s="13" customFormat="1" ht="12">
      <c r="A316" s="13"/>
      <c r="B316" s="224"/>
      <c r="C316" s="225"/>
      <c r="D316" s="217" t="s">
        <v>145</v>
      </c>
      <c r="E316" s="226" t="s">
        <v>19</v>
      </c>
      <c r="F316" s="227" t="s">
        <v>478</v>
      </c>
      <c r="G316" s="225"/>
      <c r="H316" s="228">
        <v>4.275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145</v>
      </c>
      <c r="AU316" s="234" t="s">
        <v>82</v>
      </c>
      <c r="AV316" s="13" t="s">
        <v>82</v>
      </c>
      <c r="AW316" s="13" t="s">
        <v>33</v>
      </c>
      <c r="AX316" s="13" t="s">
        <v>72</v>
      </c>
      <c r="AY316" s="234" t="s">
        <v>132</v>
      </c>
    </row>
    <row r="317" spans="1:51" s="13" customFormat="1" ht="12">
      <c r="A317" s="13"/>
      <c r="B317" s="224"/>
      <c r="C317" s="225"/>
      <c r="D317" s="217" t="s">
        <v>145</v>
      </c>
      <c r="E317" s="226" t="s">
        <v>19</v>
      </c>
      <c r="F317" s="227" t="s">
        <v>479</v>
      </c>
      <c r="G317" s="225"/>
      <c r="H317" s="228">
        <v>4.617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145</v>
      </c>
      <c r="AU317" s="234" t="s">
        <v>82</v>
      </c>
      <c r="AV317" s="13" t="s">
        <v>82</v>
      </c>
      <c r="AW317" s="13" t="s">
        <v>33</v>
      </c>
      <c r="AX317" s="13" t="s">
        <v>80</v>
      </c>
      <c r="AY317" s="234" t="s">
        <v>132</v>
      </c>
    </row>
    <row r="318" spans="1:65" s="2" customFormat="1" ht="22.2" customHeight="1">
      <c r="A318" s="38"/>
      <c r="B318" s="39"/>
      <c r="C318" s="204" t="s">
        <v>480</v>
      </c>
      <c r="D318" s="204" t="s">
        <v>135</v>
      </c>
      <c r="E318" s="205" t="s">
        <v>481</v>
      </c>
      <c r="F318" s="206" t="s">
        <v>482</v>
      </c>
      <c r="G318" s="207" t="s">
        <v>149</v>
      </c>
      <c r="H318" s="208">
        <v>6</v>
      </c>
      <c r="I318" s="209"/>
      <c r="J318" s="210">
        <f>ROUND(I318*H318,2)</f>
        <v>0</v>
      </c>
      <c r="K318" s="206" t="s">
        <v>139</v>
      </c>
      <c r="L318" s="44"/>
      <c r="M318" s="211" t="s">
        <v>19</v>
      </c>
      <c r="N318" s="212" t="s">
        <v>43</v>
      </c>
      <c r="O318" s="84"/>
      <c r="P318" s="213">
        <f>O318*H318</f>
        <v>0</v>
      </c>
      <c r="Q318" s="213">
        <v>0.00055</v>
      </c>
      <c r="R318" s="213">
        <f>Q318*H318</f>
        <v>0.0033</v>
      </c>
      <c r="S318" s="213">
        <v>0</v>
      </c>
      <c r="T318" s="214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15" t="s">
        <v>236</v>
      </c>
      <c r="AT318" s="215" t="s">
        <v>135</v>
      </c>
      <c r="AU318" s="215" t="s">
        <v>82</v>
      </c>
      <c r="AY318" s="17" t="s">
        <v>132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7" t="s">
        <v>80</v>
      </c>
      <c r="BK318" s="216">
        <f>ROUND(I318*H318,2)</f>
        <v>0</v>
      </c>
      <c r="BL318" s="17" t="s">
        <v>236</v>
      </c>
      <c r="BM318" s="215" t="s">
        <v>483</v>
      </c>
    </row>
    <row r="319" spans="1:47" s="2" customFormat="1" ht="12">
      <c r="A319" s="38"/>
      <c r="B319" s="39"/>
      <c r="C319" s="40"/>
      <c r="D319" s="217" t="s">
        <v>142</v>
      </c>
      <c r="E319" s="40"/>
      <c r="F319" s="218" t="s">
        <v>482</v>
      </c>
      <c r="G319" s="40"/>
      <c r="H319" s="40"/>
      <c r="I319" s="219"/>
      <c r="J319" s="40"/>
      <c r="K319" s="40"/>
      <c r="L319" s="44"/>
      <c r="M319" s="220"/>
      <c r="N319" s="221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142</v>
      </c>
      <c r="AU319" s="17" t="s">
        <v>82</v>
      </c>
    </row>
    <row r="320" spans="1:47" s="2" customFormat="1" ht="12">
      <c r="A320" s="38"/>
      <c r="B320" s="39"/>
      <c r="C320" s="40"/>
      <c r="D320" s="222" t="s">
        <v>143</v>
      </c>
      <c r="E320" s="40"/>
      <c r="F320" s="223" t="s">
        <v>484</v>
      </c>
      <c r="G320" s="40"/>
      <c r="H320" s="40"/>
      <c r="I320" s="219"/>
      <c r="J320" s="40"/>
      <c r="K320" s="40"/>
      <c r="L320" s="44"/>
      <c r="M320" s="220"/>
      <c r="N320" s="221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143</v>
      </c>
      <c r="AU320" s="17" t="s">
        <v>82</v>
      </c>
    </row>
    <row r="321" spans="1:51" s="13" customFormat="1" ht="12">
      <c r="A321" s="13"/>
      <c r="B321" s="224"/>
      <c r="C321" s="225"/>
      <c r="D321" s="217" t="s">
        <v>145</v>
      </c>
      <c r="E321" s="226" t="s">
        <v>19</v>
      </c>
      <c r="F321" s="227" t="s">
        <v>485</v>
      </c>
      <c r="G321" s="225"/>
      <c r="H321" s="228">
        <v>6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145</v>
      </c>
      <c r="AU321" s="234" t="s">
        <v>82</v>
      </c>
      <c r="AV321" s="13" t="s">
        <v>82</v>
      </c>
      <c r="AW321" s="13" t="s">
        <v>33</v>
      </c>
      <c r="AX321" s="13" t="s">
        <v>80</v>
      </c>
      <c r="AY321" s="234" t="s">
        <v>132</v>
      </c>
    </row>
    <row r="322" spans="1:65" s="2" customFormat="1" ht="22.2" customHeight="1">
      <c r="A322" s="38"/>
      <c r="B322" s="39"/>
      <c r="C322" s="204" t="s">
        <v>486</v>
      </c>
      <c r="D322" s="204" t="s">
        <v>135</v>
      </c>
      <c r="E322" s="205" t="s">
        <v>487</v>
      </c>
      <c r="F322" s="206" t="s">
        <v>488</v>
      </c>
      <c r="G322" s="207" t="s">
        <v>149</v>
      </c>
      <c r="H322" s="208">
        <v>2.85</v>
      </c>
      <c r="I322" s="209"/>
      <c r="J322" s="210">
        <f>ROUND(I322*H322,2)</f>
        <v>0</v>
      </c>
      <c r="K322" s="206" t="s">
        <v>139</v>
      </c>
      <c r="L322" s="44"/>
      <c r="M322" s="211" t="s">
        <v>19</v>
      </c>
      <c r="N322" s="212" t="s">
        <v>43</v>
      </c>
      <c r="O322" s="84"/>
      <c r="P322" s="213">
        <f>O322*H322</f>
        <v>0</v>
      </c>
      <c r="Q322" s="213">
        <v>0.0005</v>
      </c>
      <c r="R322" s="213">
        <f>Q322*H322</f>
        <v>0.001425</v>
      </c>
      <c r="S322" s="213">
        <v>0</v>
      </c>
      <c r="T322" s="21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5" t="s">
        <v>236</v>
      </c>
      <c r="AT322" s="215" t="s">
        <v>135</v>
      </c>
      <c r="AU322" s="215" t="s">
        <v>82</v>
      </c>
      <c r="AY322" s="17" t="s">
        <v>132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7" t="s">
        <v>80</v>
      </c>
      <c r="BK322" s="216">
        <f>ROUND(I322*H322,2)</f>
        <v>0</v>
      </c>
      <c r="BL322" s="17" t="s">
        <v>236</v>
      </c>
      <c r="BM322" s="215" t="s">
        <v>489</v>
      </c>
    </row>
    <row r="323" spans="1:47" s="2" customFormat="1" ht="12">
      <c r="A323" s="38"/>
      <c r="B323" s="39"/>
      <c r="C323" s="40"/>
      <c r="D323" s="217" t="s">
        <v>142</v>
      </c>
      <c r="E323" s="40"/>
      <c r="F323" s="218" t="s">
        <v>488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142</v>
      </c>
      <c r="AU323" s="17" t="s">
        <v>82</v>
      </c>
    </row>
    <row r="324" spans="1:47" s="2" customFormat="1" ht="12">
      <c r="A324" s="38"/>
      <c r="B324" s="39"/>
      <c r="C324" s="40"/>
      <c r="D324" s="222" t="s">
        <v>143</v>
      </c>
      <c r="E324" s="40"/>
      <c r="F324" s="223" t="s">
        <v>490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143</v>
      </c>
      <c r="AU324" s="17" t="s">
        <v>82</v>
      </c>
    </row>
    <row r="325" spans="1:51" s="13" customFormat="1" ht="12">
      <c r="A325" s="13"/>
      <c r="B325" s="224"/>
      <c r="C325" s="225"/>
      <c r="D325" s="217" t="s">
        <v>145</v>
      </c>
      <c r="E325" s="226" t="s">
        <v>19</v>
      </c>
      <c r="F325" s="227" t="s">
        <v>491</v>
      </c>
      <c r="G325" s="225"/>
      <c r="H325" s="228">
        <v>2.85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145</v>
      </c>
      <c r="AU325" s="234" t="s">
        <v>82</v>
      </c>
      <c r="AV325" s="13" t="s">
        <v>82</v>
      </c>
      <c r="AW325" s="13" t="s">
        <v>33</v>
      </c>
      <c r="AX325" s="13" t="s">
        <v>80</v>
      </c>
      <c r="AY325" s="234" t="s">
        <v>132</v>
      </c>
    </row>
    <row r="326" spans="1:65" s="2" customFormat="1" ht="40.2" customHeight="1">
      <c r="A326" s="38"/>
      <c r="B326" s="39"/>
      <c r="C326" s="204" t="s">
        <v>492</v>
      </c>
      <c r="D326" s="204" t="s">
        <v>135</v>
      </c>
      <c r="E326" s="205" t="s">
        <v>493</v>
      </c>
      <c r="F326" s="206" t="s">
        <v>494</v>
      </c>
      <c r="G326" s="207" t="s">
        <v>306</v>
      </c>
      <c r="H326" s="256"/>
      <c r="I326" s="209"/>
      <c r="J326" s="210">
        <f>ROUND(I326*H326,2)</f>
        <v>0</v>
      </c>
      <c r="K326" s="206" t="s">
        <v>139</v>
      </c>
      <c r="L326" s="44"/>
      <c r="M326" s="211" t="s">
        <v>19</v>
      </c>
      <c r="N326" s="212" t="s">
        <v>43</v>
      </c>
      <c r="O326" s="84"/>
      <c r="P326" s="213">
        <f>O326*H326</f>
        <v>0</v>
      </c>
      <c r="Q326" s="213">
        <v>0</v>
      </c>
      <c r="R326" s="213">
        <f>Q326*H326</f>
        <v>0</v>
      </c>
      <c r="S326" s="213">
        <v>0</v>
      </c>
      <c r="T326" s="21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15" t="s">
        <v>236</v>
      </c>
      <c r="AT326" s="215" t="s">
        <v>135</v>
      </c>
      <c r="AU326" s="215" t="s">
        <v>82</v>
      </c>
      <c r="AY326" s="17" t="s">
        <v>132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80</v>
      </c>
      <c r="BK326" s="216">
        <f>ROUND(I326*H326,2)</f>
        <v>0</v>
      </c>
      <c r="BL326" s="17" t="s">
        <v>236</v>
      </c>
      <c r="BM326" s="215" t="s">
        <v>495</v>
      </c>
    </row>
    <row r="327" spans="1:47" s="2" customFormat="1" ht="12">
      <c r="A327" s="38"/>
      <c r="B327" s="39"/>
      <c r="C327" s="40"/>
      <c r="D327" s="217" t="s">
        <v>142</v>
      </c>
      <c r="E327" s="40"/>
      <c r="F327" s="218" t="s">
        <v>494</v>
      </c>
      <c r="G327" s="40"/>
      <c r="H327" s="40"/>
      <c r="I327" s="219"/>
      <c r="J327" s="40"/>
      <c r="K327" s="40"/>
      <c r="L327" s="44"/>
      <c r="M327" s="220"/>
      <c r="N327" s="221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142</v>
      </c>
      <c r="AU327" s="17" t="s">
        <v>82</v>
      </c>
    </row>
    <row r="328" spans="1:47" s="2" customFormat="1" ht="12">
      <c r="A328" s="38"/>
      <c r="B328" s="39"/>
      <c r="C328" s="40"/>
      <c r="D328" s="222" t="s">
        <v>143</v>
      </c>
      <c r="E328" s="40"/>
      <c r="F328" s="223" t="s">
        <v>496</v>
      </c>
      <c r="G328" s="40"/>
      <c r="H328" s="40"/>
      <c r="I328" s="219"/>
      <c r="J328" s="40"/>
      <c r="K328" s="40"/>
      <c r="L328" s="44"/>
      <c r="M328" s="220"/>
      <c r="N328" s="221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143</v>
      </c>
      <c r="AU328" s="17" t="s">
        <v>82</v>
      </c>
    </row>
    <row r="329" spans="1:63" s="12" customFormat="1" ht="22.8" customHeight="1">
      <c r="A329" s="12"/>
      <c r="B329" s="188"/>
      <c r="C329" s="189"/>
      <c r="D329" s="190" t="s">
        <v>71</v>
      </c>
      <c r="E329" s="202" t="s">
        <v>497</v>
      </c>
      <c r="F329" s="202" t="s">
        <v>498</v>
      </c>
      <c r="G329" s="189"/>
      <c r="H329" s="189"/>
      <c r="I329" s="192"/>
      <c r="J329" s="203">
        <f>BK329</f>
        <v>0</v>
      </c>
      <c r="K329" s="189"/>
      <c r="L329" s="194"/>
      <c r="M329" s="195"/>
      <c r="N329" s="196"/>
      <c r="O329" s="196"/>
      <c r="P329" s="197">
        <f>SUM(P330:P345)</f>
        <v>0</v>
      </c>
      <c r="Q329" s="196"/>
      <c r="R329" s="197">
        <f>SUM(R330:R345)</f>
        <v>0.002067</v>
      </c>
      <c r="S329" s="196"/>
      <c r="T329" s="198">
        <f>SUM(T330:T345)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99" t="s">
        <v>82</v>
      </c>
      <c r="AT329" s="200" t="s">
        <v>71</v>
      </c>
      <c r="AU329" s="200" t="s">
        <v>80</v>
      </c>
      <c r="AY329" s="199" t="s">
        <v>132</v>
      </c>
      <c r="BK329" s="201">
        <f>SUM(BK330:BK345)</f>
        <v>0</v>
      </c>
    </row>
    <row r="330" spans="1:65" s="2" customFormat="1" ht="34.8" customHeight="1">
      <c r="A330" s="38"/>
      <c r="B330" s="39"/>
      <c r="C330" s="204" t="s">
        <v>499</v>
      </c>
      <c r="D330" s="204" t="s">
        <v>135</v>
      </c>
      <c r="E330" s="205" t="s">
        <v>500</v>
      </c>
      <c r="F330" s="206" t="s">
        <v>501</v>
      </c>
      <c r="G330" s="207" t="s">
        <v>138</v>
      </c>
      <c r="H330" s="208">
        <v>3.9</v>
      </c>
      <c r="I330" s="209"/>
      <c r="J330" s="210">
        <f>ROUND(I330*H330,2)</f>
        <v>0</v>
      </c>
      <c r="K330" s="206" t="s">
        <v>139</v>
      </c>
      <c r="L330" s="44"/>
      <c r="M330" s="211" t="s">
        <v>19</v>
      </c>
      <c r="N330" s="212" t="s">
        <v>43</v>
      </c>
      <c r="O330" s="84"/>
      <c r="P330" s="213">
        <f>O330*H330</f>
        <v>0</v>
      </c>
      <c r="Q330" s="213">
        <v>7E-05</v>
      </c>
      <c r="R330" s="213">
        <f>Q330*H330</f>
        <v>0.00027299999999999997</v>
      </c>
      <c r="S330" s="213">
        <v>0</v>
      </c>
      <c r="T330" s="214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15" t="s">
        <v>236</v>
      </c>
      <c r="AT330" s="215" t="s">
        <v>135</v>
      </c>
      <c r="AU330" s="215" t="s">
        <v>82</v>
      </c>
      <c r="AY330" s="17" t="s">
        <v>132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7" t="s">
        <v>80</v>
      </c>
      <c r="BK330" s="216">
        <f>ROUND(I330*H330,2)</f>
        <v>0</v>
      </c>
      <c r="BL330" s="17" t="s">
        <v>236</v>
      </c>
      <c r="BM330" s="215" t="s">
        <v>502</v>
      </c>
    </row>
    <row r="331" spans="1:47" s="2" customFormat="1" ht="12">
      <c r="A331" s="38"/>
      <c r="B331" s="39"/>
      <c r="C331" s="40"/>
      <c r="D331" s="217" t="s">
        <v>142</v>
      </c>
      <c r="E331" s="40"/>
      <c r="F331" s="218" t="s">
        <v>501</v>
      </c>
      <c r="G331" s="40"/>
      <c r="H331" s="40"/>
      <c r="I331" s="219"/>
      <c r="J331" s="40"/>
      <c r="K331" s="40"/>
      <c r="L331" s="44"/>
      <c r="M331" s="220"/>
      <c r="N331" s="221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142</v>
      </c>
      <c r="AU331" s="17" t="s">
        <v>82</v>
      </c>
    </row>
    <row r="332" spans="1:47" s="2" customFormat="1" ht="12">
      <c r="A332" s="38"/>
      <c r="B332" s="39"/>
      <c r="C332" s="40"/>
      <c r="D332" s="222" t="s">
        <v>143</v>
      </c>
      <c r="E332" s="40"/>
      <c r="F332" s="223" t="s">
        <v>503</v>
      </c>
      <c r="G332" s="40"/>
      <c r="H332" s="40"/>
      <c r="I332" s="219"/>
      <c r="J332" s="40"/>
      <c r="K332" s="40"/>
      <c r="L332" s="44"/>
      <c r="M332" s="220"/>
      <c r="N332" s="221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143</v>
      </c>
      <c r="AU332" s="17" t="s">
        <v>82</v>
      </c>
    </row>
    <row r="333" spans="1:51" s="13" customFormat="1" ht="12">
      <c r="A333" s="13"/>
      <c r="B333" s="224"/>
      <c r="C333" s="225"/>
      <c r="D333" s="217" t="s">
        <v>145</v>
      </c>
      <c r="E333" s="226" t="s">
        <v>19</v>
      </c>
      <c r="F333" s="227" t="s">
        <v>504</v>
      </c>
      <c r="G333" s="225"/>
      <c r="H333" s="228">
        <v>2.94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145</v>
      </c>
      <c r="AU333" s="234" t="s">
        <v>82</v>
      </c>
      <c r="AV333" s="13" t="s">
        <v>82</v>
      </c>
      <c r="AW333" s="13" t="s">
        <v>33</v>
      </c>
      <c r="AX333" s="13" t="s">
        <v>72</v>
      </c>
      <c r="AY333" s="234" t="s">
        <v>132</v>
      </c>
    </row>
    <row r="334" spans="1:51" s="13" customFormat="1" ht="12">
      <c r="A334" s="13"/>
      <c r="B334" s="224"/>
      <c r="C334" s="225"/>
      <c r="D334" s="217" t="s">
        <v>145</v>
      </c>
      <c r="E334" s="226" t="s">
        <v>19</v>
      </c>
      <c r="F334" s="227" t="s">
        <v>505</v>
      </c>
      <c r="G334" s="225"/>
      <c r="H334" s="228">
        <v>0.96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145</v>
      </c>
      <c r="AU334" s="234" t="s">
        <v>82</v>
      </c>
      <c r="AV334" s="13" t="s">
        <v>82</v>
      </c>
      <c r="AW334" s="13" t="s">
        <v>33</v>
      </c>
      <c r="AX334" s="13" t="s">
        <v>72</v>
      </c>
      <c r="AY334" s="234" t="s">
        <v>132</v>
      </c>
    </row>
    <row r="335" spans="1:51" s="14" customFormat="1" ht="12">
      <c r="A335" s="14"/>
      <c r="B335" s="235"/>
      <c r="C335" s="236"/>
      <c r="D335" s="217" t="s">
        <v>145</v>
      </c>
      <c r="E335" s="237" t="s">
        <v>19</v>
      </c>
      <c r="F335" s="238" t="s">
        <v>161</v>
      </c>
      <c r="G335" s="236"/>
      <c r="H335" s="239">
        <v>3.9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145</v>
      </c>
      <c r="AU335" s="245" t="s">
        <v>82</v>
      </c>
      <c r="AV335" s="14" t="s">
        <v>140</v>
      </c>
      <c r="AW335" s="14" t="s">
        <v>33</v>
      </c>
      <c r="AX335" s="14" t="s">
        <v>80</v>
      </c>
      <c r="AY335" s="245" t="s">
        <v>132</v>
      </c>
    </row>
    <row r="336" spans="1:65" s="2" customFormat="1" ht="34.8" customHeight="1">
      <c r="A336" s="38"/>
      <c r="B336" s="39"/>
      <c r="C336" s="204" t="s">
        <v>506</v>
      </c>
      <c r="D336" s="204" t="s">
        <v>135</v>
      </c>
      <c r="E336" s="205" t="s">
        <v>507</v>
      </c>
      <c r="F336" s="206" t="s">
        <v>508</v>
      </c>
      <c r="G336" s="207" t="s">
        <v>138</v>
      </c>
      <c r="H336" s="208">
        <v>3.9</v>
      </c>
      <c r="I336" s="209"/>
      <c r="J336" s="210">
        <f>ROUND(I336*H336,2)</f>
        <v>0</v>
      </c>
      <c r="K336" s="206" t="s">
        <v>139</v>
      </c>
      <c r="L336" s="44"/>
      <c r="M336" s="211" t="s">
        <v>19</v>
      </c>
      <c r="N336" s="212" t="s">
        <v>43</v>
      </c>
      <c r="O336" s="84"/>
      <c r="P336" s="213">
        <f>O336*H336</f>
        <v>0</v>
      </c>
      <c r="Q336" s="213">
        <v>8E-05</v>
      </c>
      <c r="R336" s="213">
        <f>Q336*H336</f>
        <v>0.000312</v>
      </c>
      <c r="S336" s="213">
        <v>0</v>
      </c>
      <c r="T336" s="214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15" t="s">
        <v>236</v>
      </c>
      <c r="AT336" s="215" t="s">
        <v>135</v>
      </c>
      <c r="AU336" s="215" t="s">
        <v>82</v>
      </c>
      <c r="AY336" s="17" t="s">
        <v>132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7" t="s">
        <v>80</v>
      </c>
      <c r="BK336" s="216">
        <f>ROUND(I336*H336,2)</f>
        <v>0</v>
      </c>
      <c r="BL336" s="17" t="s">
        <v>236</v>
      </c>
      <c r="BM336" s="215" t="s">
        <v>509</v>
      </c>
    </row>
    <row r="337" spans="1:47" s="2" customFormat="1" ht="12">
      <c r="A337" s="38"/>
      <c r="B337" s="39"/>
      <c r="C337" s="40"/>
      <c r="D337" s="217" t="s">
        <v>142</v>
      </c>
      <c r="E337" s="40"/>
      <c r="F337" s="218" t="s">
        <v>508</v>
      </c>
      <c r="G337" s="40"/>
      <c r="H337" s="40"/>
      <c r="I337" s="219"/>
      <c r="J337" s="40"/>
      <c r="K337" s="40"/>
      <c r="L337" s="44"/>
      <c r="M337" s="220"/>
      <c r="N337" s="221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142</v>
      </c>
      <c r="AU337" s="17" t="s">
        <v>82</v>
      </c>
    </row>
    <row r="338" spans="1:47" s="2" customFormat="1" ht="12">
      <c r="A338" s="38"/>
      <c r="B338" s="39"/>
      <c r="C338" s="40"/>
      <c r="D338" s="222" t="s">
        <v>143</v>
      </c>
      <c r="E338" s="40"/>
      <c r="F338" s="223" t="s">
        <v>510</v>
      </c>
      <c r="G338" s="40"/>
      <c r="H338" s="40"/>
      <c r="I338" s="219"/>
      <c r="J338" s="40"/>
      <c r="K338" s="40"/>
      <c r="L338" s="44"/>
      <c r="M338" s="220"/>
      <c r="N338" s="221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143</v>
      </c>
      <c r="AU338" s="17" t="s">
        <v>82</v>
      </c>
    </row>
    <row r="339" spans="1:65" s="2" customFormat="1" ht="22.2" customHeight="1">
      <c r="A339" s="38"/>
      <c r="B339" s="39"/>
      <c r="C339" s="204" t="s">
        <v>511</v>
      </c>
      <c r="D339" s="204" t="s">
        <v>135</v>
      </c>
      <c r="E339" s="205" t="s">
        <v>512</v>
      </c>
      <c r="F339" s="206" t="s">
        <v>513</v>
      </c>
      <c r="G339" s="207" t="s">
        <v>138</v>
      </c>
      <c r="H339" s="208">
        <v>3.9</v>
      </c>
      <c r="I339" s="209"/>
      <c r="J339" s="210">
        <f>ROUND(I339*H339,2)</f>
        <v>0</v>
      </c>
      <c r="K339" s="206" t="s">
        <v>139</v>
      </c>
      <c r="L339" s="44"/>
      <c r="M339" s="211" t="s">
        <v>19</v>
      </c>
      <c r="N339" s="212" t="s">
        <v>43</v>
      </c>
      <c r="O339" s="84"/>
      <c r="P339" s="213">
        <f>O339*H339</f>
        <v>0</v>
      </c>
      <c r="Q339" s="213">
        <v>0.00014</v>
      </c>
      <c r="R339" s="213">
        <f>Q339*H339</f>
        <v>0.0005459999999999999</v>
      </c>
      <c r="S339" s="213">
        <v>0</v>
      </c>
      <c r="T339" s="214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15" t="s">
        <v>236</v>
      </c>
      <c r="AT339" s="215" t="s">
        <v>135</v>
      </c>
      <c r="AU339" s="215" t="s">
        <v>82</v>
      </c>
      <c r="AY339" s="17" t="s">
        <v>132</v>
      </c>
      <c r="BE339" s="216">
        <f>IF(N339="základní",J339,0)</f>
        <v>0</v>
      </c>
      <c r="BF339" s="216">
        <f>IF(N339="snížená",J339,0)</f>
        <v>0</v>
      </c>
      <c r="BG339" s="216">
        <f>IF(N339="zákl. přenesená",J339,0)</f>
        <v>0</v>
      </c>
      <c r="BH339" s="216">
        <f>IF(N339="sníž. přenesená",J339,0)</f>
        <v>0</v>
      </c>
      <c r="BI339" s="216">
        <f>IF(N339="nulová",J339,0)</f>
        <v>0</v>
      </c>
      <c r="BJ339" s="17" t="s">
        <v>80</v>
      </c>
      <c r="BK339" s="216">
        <f>ROUND(I339*H339,2)</f>
        <v>0</v>
      </c>
      <c r="BL339" s="17" t="s">
        <v>236</v>
      </c>
      <c r="BM339" s="215" t="s">
        <v>514</v>
      </c>
    </row>
    <row r="340" spans="1:47" s="2" customFormat="1" ht="12">
      <c r="A340" s="38"/>
      <c r="B340" s="39"/>
      <c r="C340" s="40"/>
      <c r="D340" s="217" t="s">
        <v>142</v>
      </c>
      <c r="E340" s="40"/>
      <c r="F340" s="218" t="s">
        <v>513</v>
      </c>
      <c r="G340" s="40"/>
      <c r="H340" s="40"/>
      <c r="I340" s="219"/>
      <c r="J340" s="40"/>
      <c r="K340" s="40"/>
      <c r="L340" s="44"/>
      <c r="M340" s="220"/>
      <c r="N340" s="221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142</v>
      </c>
      <c r="AU340" s="17" t="s">
        <v>82</v>
      </c>
    </row>
    <row r="341" spans="1:47" s="2" customFormat="1" ht="12">
      <c r="A341" s="38"/>
      <c r="B341" s="39"/>
      <c r="C341" s="40"/>
      <c r="D341" s="222" t="s">
        <v>143</v>
      </c>
      <c r="E341" s="40"/>
      <c r="F341" s="223" t="s">
        <v>515</v>
      </c>
      <c r="G341" s="40"/>
      <c r="H341" s="40"/>
      <c r="I341" s="219"/>
      <c r="J341" s="40"/>
      <c r="K341" s="40"/>
      <c r="L341" s="44"/>
      <c r="M341" s="220"/>
      <c r="N341" s="221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143</v>
      </c>
      <c r="AU341" s="17" t="s">
        <v>82</v>
      </c>
    </row>
    <row r="342" spans="1:65" s="2" customFormat="1" ht="22.2" customHeight="1">
      <c r="A342" s="38"/>
      <c r="B342" s="39"/>
      <c r="C342" s="204" t="s">
        <v>516</v>
      </c>
      <c r="D342" s="204" t="s">
        <v>135</v>
      </c>
      <c r="E342" s="205" t="s">
        <v>517</v>
      </c>
      <c r="F342" s="206" t="s">
        <v>518</v>
      </c>
      <c r="G342" s="207" t="s">
        <v>138</v>
      </c>
      <c r="H342" s="208">
        <v>7.8</v>
      </c>
      <c r="I342" s="209"/>
      <c r="J342" s="210">
        <f>ROUND(I342*H342,2)</f>
        <v>0</v>
      </c>
      <c r="K342" s="206" t="s">
        <v>139</v>
      </c>
      <c r="L342" s="44"/>
      <c r="M342" s="211" t="s">
        <v>19</v>
      </c>
      <c r="N342" s="212" t="s">
        <v>43</v>
      </c>
      <c r="O342" s="84"/>
      <c r="P342" s="213">
        <f>O342*H342</f>
        <v>0</v>
      </c>
      <c r="Q342" s="213">
        <v>0.00012</v>
      </c>
      <c r="R342" s="213">
        <f>Q342*H342</f>
        <v>0.000936</v>
      </c>
      <c r="S342" s="213">
        <v>0</v>
      </c>
      <c r="T342" s="214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15" t="s">
        <v>236</v>
      </c>
      <c r="AT342" s="215" t="s">
        <v>135</v>
      </c>
      <c r="AU342" s="215" t="s">
        <v>82</v>
      </c>
      <c r="AY342" s="17" t="s">
        <v>132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7" t="s">
        <v>80</v>
      </c>
      <c r="BK342" s="216">
        <f>ROUND(I342*H342,2)</f>
        <v>0</v>
      </c>
      <c r="BL342" s="17" t="s">
        <v>236</v>
      </c>
      <c r="BM342" s="215" t="s">
        <v>519</v>
      </c>
    </row>
    <row r="343" spans="1:47" s="2" customFormat="1" ht="12">
      <c r="A343" s="38"/>
      <c r="B343" s="39"/>
      <c r="C343" s="40"/>
      <c r="D343" s="217" t="s">
        <v>142</v>
      </c>
      <c r="E343" s="40"/>
      <c r="F343" s="218" t="s">
        <v>518</v>
      </c>
      <c r="G343" s="40"/>
      <c r="H343" s="40"/>
      <c r="I343" s="219"/>
      <c r="J343" s="40"/>
      <c r="K343" s="40"/>
      <c r="L343" s="44"/>
      <c r="M343" s="220"/>
      <c r="N343" s="221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142</v>
      </c>
      <c r="AU343" s="17" t="s">
        <v>82</v>
      </c>
    </row>
    <row r="344" spans="1:47" s="2" customFormat="1" ht="12">
      <c r="A344" s="38"/>
      <c r="B344" s="39"/>
      <c r="C344" s="40"/>
      <c r="D344" s="222" t="s">
        <v>143</v>
      </c>
      <c r="E344" s="40"/>
      <c r="F344" s="223" t="s">
        <v>520</v>
      </c>
      <c r="G344" s="40"/>
      <c r="H344" s="40"/>
      <c r="I344" s="219"/>
      <c r="J344" s="40"/>
      <c r="K344" s="40"/>
      <c r="L344" s="44"/>
      <c r="M344" s="220"/>
      <c r="N344" s="221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143</v>
      </c>
      <c r="AU344" s="17" t="s">
        <v>82</v>
      </c>
    </row>
    <row r="345" spans="1:51" s="13" customFormat="1" ht="12">
      <c r="A345" s="13"/>
      <c r="B345" s="224"/>
      <c r="C345" s="225"/>
      <c r="D345" s="217" t="s">
        <v>145</v>
      </c>
      <c r="E345" s="226" t="s">
        <v>19</v>
      </c>
      <c r="F345" s="227" t="s">
        <v>521</v>
      </c>
      <c r="G345" s="225"/>
      <c r="H345" s="228">
        <v>7.8</v>
      </c>
      <c r="I345" s="229"/>
      <c r="J345" s="225"/>
      <c r="K345" s="225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145</v>
      </c>
      <c r="AU345" s="234" t="s">
        <v>82</v>
      </c>
      <c r="AV345" s="13" t="s">
        <v>82</v>
      </c>
      <c r="AW345" s="13" t="s">
        <v>33</v>
      </c>
      <c r="AX345" s="13" t="s">
        <v>80</v>
      </c>
      <c r="AY345" s="234" t="s">
        <v>132</v>
      </c>
    </row>
    <row r="346" spans="1:63" s="12" customFormat="1" ht="22.8" customHeight="1">
      <c r="A346" s="12"/>
      <c r="B346" s="188"/>
      <c r="C346" s="189"/>
      <c r="D346" s="190" t="s">
        <v>71</v>
      </c>
      <c r="E346" s="202" t="s">
        <v>522</v>
      </c>
      <c r="F346" s="202" t="s">
        <v>523</v>
      </c>
      <c r="G346" s="189"/>
      <c r="H346" s="189"/>
      <c r="I346" s="192"/>
      <c r="J346" s="203">
        <f>BK346</f>
        <v>0</v>
      </c>
      <c r="K346" s="189"/>
      <c r="L346" s="194"/>
      <c r="M346" s="195"/>
      <c r="N346" s="196"/>
      <c r="O346" s="196"/>
      <c r="P346" s="197">
        <f>SUM(P347:P370)</f>
        <v>0</v>
      </c>
      <c r="Q346" s="196"/>
      <c r="R346" s="197">
        <f>SUM(R347:R370)</f>
        <v>0.3806426</v>
      </c>
      <c r="S346" s="196"/>
      <c r="T346" s="198">
        <f>SUM(T347:T370)</f>
        <v>0.07033125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199" t="s">
        <v>82</v>
      </c>
      <c r="AT346" s="200" t="s">
        <v>71</v>
      </c>
      <c r="AU346" s="200" t="s">
        <v>80</v>
      </c>
      <c r="AY346" s="199" t="s">
        <v>132</v>
      </c>
      <c r="BK346" s="201">
        <f>SUM(BK347:BK370)</f>
        <v>0</v>
      </c>
    </row>
    <row r="347" spans="1:65" s="2" customFormat="1" ht="14.4" customHeight="1">
      <c r="A347" s="38"/>
      <c r="B347" s="39"/>
      <c r="C347" s="204" t="s">
        <v>524</v>
      </c>
      <c r="D347" s="204" t="s">
        <v>135</v>
      </c>
      <c r="E347" s="205" t="s">
        <v>525</v>
      </c>
      <c r="F347" s="206" t="s">
        <v>526</v>
      </c>
      <c r="G347" s="207" t="s">
        <v>138</v>
      </c>
      <c r="H347" s="208">
        <v>226.875</v>
      </c>
      <c r="I347" s="209"/>
      <c r="J347" s="210">
        <f>ROUND(I347*H347,2)</f>
        <v>0</v>
      </c>
      <c r="K347" s="206" t="s">
        <v>139</v>
      </c>
      <c r="L347" s="44"/>
      <c r="M347" s="211" t="s">
        <v>19</v>
      </c>
      <c r="N347" s="212" t="s">
        <v>43</v>
      </c>
      <c r="O347" s="84"/>
      <c r="P347" s="213">
        <f>O347*H347</f>
        <v>0</v>
      </c>
      <c r="Q347" s="213">
        <v>0.001</v>
      </c>
      <c r="R347" s="213">
        <f>Q347*H347</f>
        <v>0.226875</v>
      </c>
      <c r="S347" s="213">
        <v>0.00031</v>
      </c>
      <c r="T347" s="214">
        <f>S347*H347</f>
        <v>0.07033125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15" t="s">
        <v>236</v>
      </c>
      <c r="AT347" s="215" t="s">
        <v>135</v>
      </c>
      <c r="AU347" s="215" t="s">
        <v>82</v>
      </c>
      <c r="AY347" s="17" t="s">
        <v>132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7" t="s">
        <v>80</v>
      </c>
      <c r="BK347" s="216">
        <f>ROUND(I347*H347,2)</f>
        <v>0</v>
      </c>
      <c r="BL347" s="17" t="s">
        <v>236</v>
      </c>
      <c r="BM347" s="215" t="s">
        <v>527</v>
      </c>
    </row>
    <row r="348" spans="1:47" s="2" customFormat="1" ht="12">
      <c r="A348" s="38"/>
      <c r="B348" s="39"/>
      <c r="C348" s="40"/>
      <c r="D348" s="217" t="s">
        <v>142</v>
      </c>
      <c r="E348" s="40"/>
      <c r="F348" s="218" t="s">
        <v>526</v>
      </c>
      <c r="G348" s="40"/>
      <c r="H348" s="40"/>
      <c r="I348" s="219"/>
      <c r="J348" s="40"/>
      <c r="K348" s="40"/>
      <c r="L348" s="44"/>
      <c r="M348" s="220"/>
      <c r="N348" s="221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142</v>
      </c>
      <c r="AU348" s="17" t="s">
        <v>82</v>
      </c>
    </row>
    <row r="349" spans="1:47" s="2" customFormat="1" ht="12">
      <c r="A349" s="38"/>
      <c r="B349" s="39"/>
      <c r="C349" s="40"/>
      <c r="D349" s="222" t="s">
        <v>143</v>
      </c>
      <c r="E349" s="40"/>
      <c r="F349" s="223" t="s">
        <v>528</v>
      </c>
      <c r="G349" s="40"/>
      <c r="H349" s="40"/>
      <c r="I349" s="219"/>
      <c r="J349" s="40"/>
      <c r="K349" s="40"/>
      <c r="L349" s="44"/>
      <c r="M349" s="220"/>
      <c r="N349" s="221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143</v>
      </c>
      <c r="AU349" s="17" t="s">
        <v>82</v>
      </c>
    </row>
    <row r="350" spans="1:51" s="13" customFormat="1" ht="12">
      <c r="A350" s="13"/>
      <c r="B350" s="224"/>
      <c r="C350" s="225"/>
      <c r="D350" s="217" t="s">
        <v>145</v>
      </c>
      <c r="E350" s="226" t="s">
        <v>19</v>
      </c>
      <c r="F350" s="227" t="s">
        <v>529</v>
      </c>
      <c r="G350" s="225"/>
      <c r="H350" s="228">
        <v>226.875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145</v>
      </c>
      <c r="AU350" s="234" t="s">
        <v>82</v>
      </c>
      <c r="AV350" s="13" t="s">
        <v>82</v>
      </c>
      <c r="AW350" s="13" t="s">
        <v>33</v>
      </c>
      <c r="AX350" s="13" t="s">
        <v>80</v>
      </c>
      <c r="AY350" s="234" t="s">
        <v>132</v>
      </c>
    </row>
    <row r="351" spans="1:65" s="2" customFormat="1" ht="30" customHeight="1">
      <c r="A351" s="38"/>
      <c r="B351" s="39"/>
      <c r="C351" s="204" t="s">
        <v>530</v>
      </c>
      <c r="D351" s="204" t="s">
        <v>135</v>
      </c>
      <c r="E351" s="205" t="s">
        <v>531</v>
      </c>
      <c r="F351" s="206" t="s">
        <v>532</v>
      </c>
      <c r="G351" s="207" t="s">
        <v>138</v>
      </c>
      <c r="H351" s="208">
        <v>242.555</v>
      </c>
      <c r="I351" s="209"/>
      <c r="J351" s="210">
        <f>ROUND(I351*H351,2)</f>
        <v>0</v>
      </c>
      <c r="K351" s="206" t="s">
        <v>139</v>
      </c>
      <c r="L351" s="44"/>
      <c r="M351" s="211" t="s">
        <v>19</v>
      </c>
      <c r="N351" s="212" t="s">
        <v>43</v>
      </c>
      <c r="O351" s="84"/>
      <c r="P351" s="213">
        <f>O351*H351</f>
        <v>0</v>
      </c>
      <c r="Q351" s="213">
        <v>0.0002</v>
      </c>
      <c r="R351" s="213">
        <f>Q351*H351</f>
        <v>0.048511000000000006</v>
      </c>
      <c r="S351" s="213">
        <v>0</v>
      </c>
      <c r="T351" s="214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15" t="s">
        <v>236</v>
      </c>
      <c r="AT351" s="215" t="s">
        <v>135</v>
      </c>
      <c r="AU351" s="215" t="s">
        <v>82</v>
      </c>
      <c r="AY351" s="17" t="s">
        <v>132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7" t="s">
        <v>80</v>
      </c>
      <c r="BK351" s="216">
        <f>ROUND(I351*H351,2)</f>
        <v>0</v>
      </c>
      <c r="BL351" s="17" t="s">
        <v>236</v>
      </c>
      <c r="BM351" s="215" t="s">
        <v>533</v>
      </c>
    </row>
    <row r="352" spans="1:47" s="2" customFormat="1" ht="12">
      <c r="A352" s="38"/>
      <c r="B352" s="39"/>
      <c r="C352" s="40"/>
      <c r="D352" s="217" t="s">
        <v>142</v>
      </c>
      <c r="E352" s="40"/>
      <c r="F352" s="218" t="s">
        <v>532</v>
      </c>
      <c r="G352" s="40"/>
      <c r="H352" s="40"/>
      <c r="I352" s="219"/>
      <c r="J352" s="40"/>
      <c r="K352" s="40"/>
      <c r="L352" s="44"/>
      <c r="M352" s="220"/>
      <c r="N352" s="221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142</v>
      </c>
      <c r="AU352" s="17" t="s">
        <v>82</v>
      </c>
    </row>
    <row r="353" spans="1:47" s="2" customFormat="1" ht="12">
      <c r="A353" s="38"/>
      <c r="B353" s="39"/>
      <c r="C353" s="40"/>
      <c r="D353" s="222" t="s">
        <v>143</v>
      </c>
      <c r="E353" s="40"/>
      <c r="F353" s="223" t="s">
        <v>534</v>
      </c>
      <c r="G353" s="40"/>
      <c r="H353" s="40"/>
      <c r="I353" s="219"/>
      <c r="J353" s="40"/>
      <c r="K353" s="40"/>
      <c r="L353" s="44"/>
      <c r="M353" s="220"/>
      <c r="N353" s="221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143</v>
      </c>
      <c r="AU353" s="17" t="s">
        <v>82</v>
      </c>
    </row>
    <row r="354" spans="1:51" s="13" customFormat="1" ht="12">
      <c r="A354" s="13"/>
      <c r="B354" s="224"/>
      <c r="C354" s="225"/>
      <c r="D354" s="217" t="s">
        <v>145</v>
      </c>
      <c r="E354" s="226" t="s">
        <v>19</v>
      </c>
      <c r="F354" s="227" t="s">
        <v>535</v>
      </c>
      <c r="G354" s="225"/>
      <c r="H354" s="228">
        <v>242.555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145</v>
      </c>
      <c r="AU354" s="234" t="s">
        <v>82</v>
      </c>
      <c r="AV354" s="13" t="s">
        <v>82</v>
      </c>
      <c r="AW354" s="13" t="s">
        <v>33</v>
      </c>
      <c r="AX354" s="13" t="s">
        <v>80</v>
      </c>
      <c r="AY354" s="234" t="s">
        <v>132</v>
      </c>
    </row>
    <row r="355" spans="1:65" s="2" customFormat="1" ht="34.8" customHeight="1">
      <c r="A355" s="38"/>
      <c r="B355" s="39"/>
      <c r="C355" s="204" t="s">
        <v>536</v>
      </c>
      <c r="D355" s="204" t="s">
        <v>135</v>
      </c>
      <c r="E355" s="205" t="s">
        <v>537</v>
      </c>
      <c r="F355" s="206" t="s">
        <v>538</v>
      </c>
      <c r="G355" s="207" t="s">
        <v>138</v>
      </c>
      <c r="H355" s="208">
        <v>273.975</v>
      </c>
      <c r="I355" s="209"/>
      <c r="J355" s="210">
        <f>ROUND(I355*H355,2)</f>
        <v>0</v>
      </c>
      <c r="K355" s="206" t="s">
        <v>139</v>
      </c>
      <c r="L355" s="44"/>
      <c r="M355" s="211" t="s">
        <v>19</v>
      </c>
      <c r="N355" s="212" t="s">
        <v>43</v>
      </c>
      <c r="O355" s="84"/>
      <c r="P355" s="213">
        <f>O355*H355</f>
        <v>0</v>
      </c>
      <c r="Q355" s="213">
        <v>0.00026</v>
      </c>
      <c r="R355" s="213">
        <f>Q355*H355</f>
        <v>0.0712335</v>
      </c>
      <c r="S355" s="213">
        <v>0</v>
      </c>
      <c r="T355" s="214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15" t="s">
        <v>236</v>
      </c>
      <c r="AT355" s="215" t="s">
        <v>135</v>
      </c>
      <c r="AU355" s="215" t="s">
        <v>82</v>
      </c>
      <c r="AY355" s="17" t="s">
        <v>132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7" t="s">
        <v>80</v>
      </c>
      <c r="BK355" s="216">
        <f>ROUND(I355*H355,2)</f>
        <v>0</v>
      </c>
      <c r="BL355" s="17" t="s">
        <v>236</v>
      </c>
      <c r="BM355" s="215" t="s">
        <v>539</v>
      </c>
    </row>
    <row r="356" spans="1:47" s="2" customFormat="1" ht="12">
      <c r="A356" s="38"/>
      <c r="B356" s="39"/>
      <c r="C356" s="40"/>
      <c r="D356" s="217" t="s">
        <v>142</v>
      </c>
      <c r="E356" s="40"/>
      <c r="F356" s="218" t="s">
        <v>538</v>
      </c>
      <c r="G356" s="40"/>
      <c r="H356" s="40"/>
      <c r="I356" s="219"/>
      <c r="J356" s="40"/>
      <c r="K356" s="40"/>
      <c r="L356" s="44"/>
      <c r="M356" s="220"/>
      <c r="N356" s="221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142</v>
      </c>
      <c r="AU356" s="17" t="s">
        <v>82</v>
      </c>
    </row>
    <row r="357" spans="1:47" s="2" customFormat="1" ht="12">
      <c r="A357" s="38"/>
      <c r="B357" s="39"/>
      <c r="C357" s="40"/>
      <c r="D357" s="222" t="s">
        <v>143</v>
      </c>
      <c r="E357" s="40"/>
      <c r="F357" s="223" t="s">
        <v>540</v>
      </c>
      <c r="G357" s="40"/>
      <c r="H357" s="40"/>
      <c r="I357" s="219"/>
      <c r="J357" s="40"/>
      <c r="K357" s="40"/>
      <c r="L357" s="44"/>
      <c r="M357" s="220"/>
      <c r="N357" s="221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143</v>
      </c>
      <c r="AU357" s="17" t="s">
        <v>82</v>
      </c>
    </row>
    <row r="358" spans="1:51" s="13" customFormat="1" ht="12">
      <c r="A358" s="13"/>
      <c r="B358" s="224"/>
      <c r="C358" s="225"/>
      <c r="D358" s="217" t="s">
        <v>145</v>
      </c>
      <c r="E358" s="226" t="s">
        <v>19</v>
      </c>
      <c r="F358" s="227" t="s">
        <v>541</v>
      </c>
      <c r="G358" s="225"/>
      <c r="H358" s="228">
        <v>143.62</v>
      </c>
      <c r="I358" s="229"/>
      <c r="J358" s="225"/>
      <c r="K358" s="225"/>
      <c r="L358" s="230"/>
      <c r="M358" s="231"/>
      <c r="N358" s="232"/>
      <c r="O358" s="232"/>
      <c r="P358" s="232"/>
      <c r="Q358" s="232"/>
      <c r="R358" s="232"/>
      <c r="S358" s="232"/>
      <c r="T358" s="23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4" t="s">
        <v>145</v>
      </c>
      <c r="AU358" s="234" t="s">
        <v>82</v>
      </c>
      <c r="AV358" s="13" t="s">
        <v>82</v>
      </c>
      <c r="AW358" s="13" t="s">
        <v>33</v>
      </c>
      <c r="AX358" s="13" t="s">
        <v>72</v>
      </c>
      <c r="AY358" s="234" t="s">
        <v>132</v>
      </c>
    </row>
    <row r="359" spans="1:51" s="13" customFormat="1" ht="12">
      <c r="A359" s="13"/>
      <c r="B359" s="224"/>
      <c r="C359" s="225"/>
      <c r="D359" s="217" t="s">
        <v>145</v>
      </c>
      <c r="E359" s="226" t="s">
        <v>19</v>
      </c>
      <c r="F359" s="227" t="s">
        <v>542</v>
      </c>
      <c r="G359" s="225"/>
      <c r="H359" s="228">
        <v>130.355</v>
      </c>
      <c r="I359" s="229"/>
      <c r="J359" s="225"/>
      <c r="K359" s="225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145</v>
      </c>
      <c r="AU359" s="234" t="s">
        <v>82</v>
      </c>
      <c r="AV359" s="13" t="s">
        <v>82</v>
      </c>
      <c r="AW359" s="13" t="s">
        <v>33</v>
      </c>
      <c r="AX359" s="13" t="s">
        <v>72</v>
      </c>
      <c r="AY359" s="234" t="s">
        <v>132</v>
      </c>
    </row>
    <row r="360" spans="1:51" s="14" customFormat="1" ht="12">
      <c r="A360" s="14"/>
      <c r="B360" s="235"/>
      <c r="C360" s="236"/>
      <c r="D360" s="217" t="s">
        <v>145</v>
      </c>
      <c r="E360" s="237" t="s">
        <v>19</v>
      </c>
      <c r="F360" s="238" t="s">
        <v>161</v>
      </c>
      <c r="G360" s="236"/>
      <c r="H360" s="239">
        <v>273.975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145</v>
      </c>
      <c r="AU360" s="245" t="s">
        <v>82</v>
      </c>
      <c r="AV360" s="14" t="s">
        <v>140</v>
      </c>
      <c r="AW360" s="14" t="s">
        <v>33</v>
      </c>
      <c r="AX360" s="14" t="s">
        <v>80</v>
      </c>
      <c r="AY360" s="245" t="s">
        <v>132</v>
      </c>
    </row>
    <row r="361" spans="1:65" s="2" customFormat="1" ht="34.8" customHeight="1">
      <c r="A361" s="38"/>
      <c r="B361" s="39"/>
      <c r="C361" s="204" t="s">
        <v>543</v>
      </c>
      <c r="D361" s="204" t="s">
        <v>135</v>
      </c>
      <c r="E361" s="205" t="s">
        <v>544</v>
      </c>
      <c r="F361" s="206" t="s">
        <v>545</v>
      </c>
      <c r="G361" s="207" t="s">
        <v>138</v>
      </c>
      <c r="H361" s="208">
        <v>112.2</v>
      </c>
      <c r="I361" s="209"/>
      <c r="J361" s="210">
        <f>ROUND(I361*H361,2)</f>
        <v>0</v>
      </c>
      <c r="K361" s="206" t="s">
        <v>19</v>
      </c>
      <c r="L361" s="44"/>
      <c r="M361" s="211" t="s">
        <v>19</v>
      </c>
      <c r="N361" s="212" t="s">
        <v>43</v>
      </c>
      <c r="O361" s="84"/>
      <c r="P361" s="213">
        <f>O361*H361</f>
        <v>0</v>
      </c>
      <c r="Q361" s="213">
        <v>0.00026</v>
      </c>
      <c r="R361" s="213">
        <f>Q361*H361</f>
        <v>0.029171999999999997</v>
      </c>
      <c r="S361" s="213">
        <v>0</v>
      </c>
      <c r="T361" s="214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15" t="s">
        <v>236</v>
      </c>
      <c r="AT361" s="215" t="s">
        <v>135</v>
      </c>
      <c r="AU361" s="215" t="s">
        <v>82</v>
      </c>
      <c r="AY361" s="17" t="s">
        <v>132</v>
      </c>
      <c r="BE361" s="216">
        <f>IF(N361="základní",J361,0)</f>
        <v>0</v>
      </c>
      <c r="BF361" s="216">
        <f>IF(N361="snížená",J361,0)</f>
        <v>0</v>
      </c>
      <c r="BG361" s="216">
        <f>IF(N361="zákl. přenesená",J361,0)</f>
        <v>0</v>
      </c>
      <c r="BH361" s="216">
        <f>IF(N361="sníž. přenesená",J361,0)</f>
        <v>0</v>
      </c>
      <c r="BI361" s="216">
        <f>IF(N361="nulová",J361,0)</f>
        <v>0</v>
      </c>
      <c r="BJ361" s="17" t="s">
        <v>80</v>
      </c>
      <c r="BK361" s="216">
        <f>ROUND(I361*H361,2)</f>
        <v>0</v>
      </c>
      <c r="BL361" s="17" t="s">
        <v>236</v>
      </c>
      <c r="BM361" s="215" t="s">
        <v>546</v>
      </c>
    </row>
    <row r="362" spans="1:47" s="2" customFormat="1" ht="12">
      <c r="A362" s="38"/>
      <c r="B362" s="39"/>
      <c r="C362" s="40"/>
      <c r="D362" s="217" t="s">
        <v>142</v>
      </c>
      <c r="E362" s="40"/>
      <c r="F362" s="218" t="s">
        <v>545</v>
      </c>
      <c r="G362" s="40"/>
      <c r="H362" s="40"/>
      <c r="I362" s="219"/>
      <c r="J362" s="40"/>
      <c r="K362" s="40"/>
      <c r="L362" s="44"/>
      <c r="M362" s="220"/>
      <c r="N362" s="221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142</v>
      </c>
      <c r="AU362" s="17" t="s">
        <v>82</v>
      </c>
    </row>
    <row r="363" spans="1:51" s="13" customFormat="1" ht="12">
      <c r="A363" s="13"/>
      <c r="B363" s="224"/>
      <c r="C363" s="225"/>
      <c r="D363" s="217" t="s">
        <v>145</v>
      </c>
      <c r="E363" s="226" t="s">
        <v>19</v>
      </c>
      <c r="F363" s="227" t="s">
        <v>547</v>
      </c>
      <c r="G363" s="225"/>
      <c r="H363" s="228">
        <v>118.65</v>
      </c>
      <c r="I363" s="229"/>
      <c r="J363" s="225"/>
      <c r="K363" s="225"/>
      <c r="L363" s="230"/>
      <c r="M363" s="231"/>
      <c r="N363" s="232"/>
      <c r="O363" s="232"/>
      <c r="P363" s="232"/>
      <c r="Q363" s="232"/>
      <c r="R363" s="232"/>
      <c r="S363" s="232"/>
      <c r="T363" s="23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4" t="s">
        <v>145</v>
      </c>
      <c r="AU363" s="234" t="s">
        <v>82</v>
      </c>
      <c r="AV363" s="13" t="s">
        <v>82</v>
      </c>
      <c r="AW363" s="13" t="s">
        <v>33</v>
      </c>
      <c r="AX363" s="13" t="s">
        <v>72</v>
      </c>
      <c r="AY363" s="234" t="s">
        <v>132</v>
      </c>
    </row>
    <row r="364" spans="1:51" s="13" customFormat="1" ht="12">
      <c r="A364" s="13"/>
      <c r="B364" s="224"/>
      <c r="C364" s="225"/>
      <c r="D364" s="217" t="s">
        <v>145</v>
      </c>
      <c r="E364" s="226" t="s">
        <v>19</v>
      </c>
      <c r="F364" s="227" t="s">
        <v>548</v>
      </c>
      <c r="G364" s="225"/>
      <c r="H364" s="228">
        <v>-4.05</v>
      </c>
      <c r="I364" s="229"/>
      <c r="J364" s="225"/>
      <c r="K364" s="225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145</v>
      </c>
      <c r="AU364" s="234" t="s">
        <v>82</v>
      </c>
      <c r="AV364" s="13" t="s">
        <v>82</v>
      </c>
      <c r="AW364" s="13" t="s">
        <v>33</v>
      </c>
      <c r="AX364" s="13" t="s">
        <v>72</v>
      </c>
      <c r="AY364" s="234" t="s">
        <v>132</v>
      </c>
    </row>
    <row r="365" spans="1:51" s="13" customFormat="1" ht="12">
      <c r="A365" s="13"/>
      <c r="B365" s="224"/>
      <c r="C365" s="225"/>
      <c r="D365" s="217" t="s">
        <v>145</v>
      </c>
      <c r="E365" s="226" t="s">
        <v>19</v>
      </c>
      <c r="F365" s="227" t="s">
        <v>549</v>
      </c>
      <c r="G365" s="225"/>
      <c r="H365" s="228">
        <v>-2.4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145</v>
      </c>
      <c r="AU365" s="234" t="s">
        <v>82</v>
      </c>
      <c r="AV365" s="13" t="s">
        <v>82</v>
      </c>
      <c r="AW365" s="13" t="s">
        <v>33</v>
      </c>
      <c r="AX365" s="13" t="s">
        <v>72</v>
      </c>
      <c r="AY365" s="234" t="s">
        <v>132</v>
      </c>
    </row>
    <row r="366" spans="1:51" s="14" customFormat="1" ht="12">
      <c r="A366" s="14"/>
      <c r="B366" s="235"/>
      <c r="C366" s="236"/>
      <c r="D366" s="217" t="s">
        <v>145</v>
      </c>
      <c r="E366" s="237" t="s">
        <v>19</v>
      </c>
      <c r="F366" s="238" t="s">
        <v>161</v>
      </c>
      <c r="G366" s="236"/>
      <c r="H366" s="239">
        <v>112.2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5" t="s">
        <v>145</v>
      </c>
      <c r="AU366" s="245" t="s">
        <v>82</v>
      </c>
      <c r="AV366" s="14" t="s">
        <v>140</v>
      </c>
      <c r="AW366" s="14" t="s">
        <v>33</v>
      </c>
      <c r="AX366" s="14" t="s">
        <v>80</v>
      </c>
      <c r="AY366" s="245" t="s">
        <v>132</v>
      </c>
    </row>
    <row r="367" spans="1:65" s="2" customFormat="1" ht="45" customHeight="1">
      <c r="A367" s="38"/>
      <c r="B367" s="39"/>
      <c r="C367" s="204" t="s">
        <v>550</v>
      </c>
      <c r="D367" s="204" t="s">
        <v>135</v>
      </c>
      <c r="E367" s="205" t="s">
        <v>551</v>
      </c>
      <c r="F367" s="206" t="s">
        <v>552</v>
      </c>
      <c r="G367" s="207" t="s">
        <v>138</v>
      </c>
      <c r="H367" s="208">
        <v>242.555</v>
      </c>
      <c r="I367" s="209"/>
      <c r="J367" s="210">
        <f>ROUND(I367*H367,2)</f>
        <v>0</v>
      </c>
      <c r="K367" s="206" t="s">
        <v>139</v>
      </c>
      <c r="L367" s="44"/>
      <c r="M367" s="211" t="s">
        <v>19</v>
      </c>
      <c r="N367" s="212" t="s">
        <v>43</v>
      </c>
      <c r="O367" s="84"/>
      <c r="P367" s="213">
        <f>O367*H367</f>
        <v>0</v>
      </c>
      <c r="Q367" s="213">
        <v>2E-05</v>
      </c>
      <c r="R367" s="213">
        <f>Q367*H367</f>
        <v>0.0048511000000000006</v>
      </c>
      <c r="S367" s="213">
        <v>0</v>
      </c>
      <c r="T367" s="214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5" t="s">
        <v>236</v>
      </c>
      <c r="AT367" s="215" t="s">
        <v>135</v>
      </c>
      <c r="AU367" s="215" t="s">
        <v>82</v>
      </c>
      <c r="AY367" s="17" t="s">
        <v>132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7" t="s">
        <v>80</v>
      </c>
      <c r="BK367" s="216">
        <f>ROUND(I367*H367,2)</f>
        <v>0</v>
      </c>
      <c r="BL367" s="17" t="s">
        <v>236</v>
      </c>
      <c r="BM367" s="215" t="s">
        <v>553</v>
      </c>
    </row>
    <row r="368" spans="1:47" s="2" customFormat="1" ht="12">
      <c r="A368" s="38"/>
      <c r="B368" s="39"/>
      <c r="C368" s="40"/>
      <c r="D368" s="217" t="s">
        <v>142</v>
      </c>
      <c r="E368" s="40"/>
      <c r="F368" s="218" t="s">
        <v>552</v>
      </c>
      <c r="G368" s="40"/>
      <c r="H368" s="40"/>
      <c r="I368" s="219"/>
      <c r="J368" s="40"/>
      <c r="K368" s="40"/>
      <c r="L368" s="44"/>
      <c r="M368" s="220"/>
      <c r="N368" s="221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142</v>
      </c>
      <c r="AU368" s="17" t="s">
        <v>82</v>
      </c>
    </row>
    <row r="369" spans="1:47" s="2" customFormat="1" ht="12">
      <c r="A369" s="38"/>
      <c r="B369" s="39"/>
      <c r="C369" s="40"/>
      <c r="D369" s="222" t="s">
        <v>143</v>
      </c>
      <c r="E369" s="40"/>
      <c r="F369" s="223" t="s">
        <v>554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143</v>
      </c>
      <c r="AU369" s="17" t="s">
        <v>82</v>
      </c>
    </row>
    <row r="370" spans="1:51" s="13" customFormat="1" ht="12">
      <c r="A370" s="13"/>
      <c r="B370" s="224"/>
      <c r="C370" s="225"/>
      <c r="D370" s="217" t="s">
        <v>145</v>
      </c>
      <c r="E370" s="226" t="s">
        <v>19</v>
      </c>
      <c r="F370" s="227" t="s">
        <v>555</v>
      </c>
      <c r="G370" s="225"/>
      <c r="H370" s="228">
        <v>242.555</v>
      </c>
      <c r="I370" s="229"/>
      <c r="J370" s="225"/>
      <c r="K370" s="225"/>
      <c r="L370" s="230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145</v>
      </c>
      <c r="AU370" s="234" t="s">
        <v>82</v>
      </c>
      <c r="AV370" s="13" t="s">
        <v>82</v>
      </c>
      <c r="AW370" s="13" t="s">
        <v>33</v>
      </c>
      <c r="AX370" s="13" t="s">
        <v>80</v>
      </c>
      <c r="AY370" s="234" t="s">
        <v>132</v>
      </c>
    </row>
    <row r="371" spans="1:31" s="2" customFormat="1" ht="6.95" customHeight="1">
      <c r="A371" s="38"/>
      <c r="B371" s="59"/>
      <c r="C371" s="60"/>
      <c r="D371" s="60"/>
      <c r="E371" s="60"/>
      <c r="F371" s="60"/>
      <c r="G371" s="60"/>
      <c r="H371" s="60"/>
      <c r="I371" s="60"/>
      <c r="J371" s="60"/>
      <c r="K371" s="60"/>
      <c r="L371" s="44"/>
      <c r="M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</row>
  </sheetData>
  <sheetProtection password="CC35" sheet="1" objects="1" scenarios="1" formatColumns="0" formatRows="0" autoFilter="0"/>
  <autoFilter ref="C93:K370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3_01/342272215"/>
    <hyperlink ref="F103" r:id="rId2" display="https://podminky.urs.cz/item/CS_URS_2023_01/342291121"/>
    <hyperlink ref="F108" r:id="rId3" display="https://podminky.urs.cz/item/CS_URS_2023_01/612142001"/>
    <hyperlink ref="F114" r:id="rId4" display="https://podminky.urs.cz/item/CS_URS_2023_01/612311131"/>
    <hyperlink ref="F118" r:id="rId5" display="https://podminky.urs.cz/item/CS_URS_2023_01/612321121"/>
    <hyperlink ref="F122" r:id="rId6" display="https://podminky.urs.cz/item/CS_URS_2023_01/612325421"/>
    <hyperlink ref="F134" r:id="rId7" display="https://podminky.urs.cz/item/CS_URS_2023_01/619991001"/>
    <hyperlink ref="F137" r:id="rId8" display="https://podminky.urs.cz/item/CS_URS_2023_01/619991011"/>
    <hyperlink ref="F144" r:id="rId9" display="https://podminky.urs.cz/item/CS_URS_2023_01/631311115"/>
    <hyperlink ref="F148" r:id="rId10" display="https://podminky.urs.cz/item/CS_URS_2023_01/631312141"/>
    <hyperlink ref="F152" r:id="rId11" display="https://podminky.urs.cz/item/CS_URS_2023_01/632481213"/>
    <hyperlink ref="F157" r:id="rId12" display="https://podminky.urs.cz/item/CS_URS_2023_01/949101111"/>
    <hyperlink ref="F160" r:id="rId13" display="https://podminky.urs.cz/item/CS_URS_2023_01/952901111"/>
    <hyperlink ref="F163" r:id="rId14" display="https://podminky.urs.cz/item/CS_URS_2023_01/962031132"/>
    <hyperlink ref="F167" r:id="rId15" display="https://podminky.urs.cz/item/CS_URS_2023_01/974042535"/>
    <hyperlink ref="F171" r:id="rId16" display="https://podminky.urs.cz/item/CS_URS_2023_01/978013121"/>
    <hyperlink ref="F174" r:id="rId17" display="https://podminky.urs.cz/item/CS_URS_2023_01/978059541"/>
    <hyperlink ref="F184" r:id="rId18" display="https://podminky.urs.cz/item/CS_URS_2023_01/997013153"/>
    <hyperlink ref="F187" r:id="rId19" display="https://podminky.urs.cz/item/CS_URS_2023_01/997013501"/>
    <hyperlink ref="F190" r:id="rId20" display="https://podminky.urs.cz/item/CS_URS_2023_01/997013509"/>
    <hyperlink ref="F194" r:id="rId21" display="https://podminky.urs.cz/item/CS_URS_2023_01/997013631"/>
    <hyperlink ref="F198" r:id="rId22" display="https://podminky.urs.cz/item/CS_URS_2023_01/998011002"/>
    <hyperlink ref="F203" r:id="rId23" display="https://podminky.urs.cz/item/CS_URS_2023_01/713121111"/>
    <hyperlink ref="F210" r:id="rId24" display="https://podminky.urs.cz/item/CS_URS_2023_01/998713202"/>
    <hyperlink ref="F214" r:id="rId25" display="https://podminky.urs.cz/item/CS_URS_2023_01/725210821"/>
    <hyperlink ref="F217" r:id="rId26" display="https://podminky.urs.cz/item/CS_URS_2023_01/725211617"/>
    <hyperlink ref="F220" r:id="rId27" display="https://podminky.urs.cz/item/CS_URS_2023_01/725820802"/>
    <hyperlink ref="F223" r:id="rId28" display="https://podminky.urs.cz/item/CS_URS_2023_01/725822613"/>
    <hyperlink ref="F226" r:id="rId29" display="https://podminky.urs.cz/item/CS_URS_2023_01/998725202"/>
    <hyperlink ref="F230" r:id="rId30" display="https://podminky.urs.cz/item/CS_URS_2023_01/763131431"/>
    <hyperlink ref="F233" r:id="rId31" display="https://podminky.urs.cz/item/CS_URS_2023_01/763131714"/>
    <hyperlink ref="F236" r:id="rId32" display="https://podminky.urs.cz/item/CS_URS_2023_01/998763402"/>
    <hyperlink ref="F244" r:id="rId33" display="https://podminky.urs.cz/item/CS_URS_2023_01/766691914"/>
    <hyperlink ref="F247" r:id="rId34" display="https://podminky.urs.cz/item/CS_URS_2023_01/998766202"/>
    <hyperlink ref="F251" r:id="rId35" display="https://podminky.urs.cz/item/CS_URS_2023_01/776121321"/>
    <hyperlink ref="F258" r:id="rId36" display="https://podminky.urs.cz/item/CS_URS_2023_01/776141121"/>
    <hyperlink ref="F261" r:id="rId37" display="https://podminky.urs.cz/item/CS_URS_2023_01/776201811"/>
    <hyperlink ref="F265" r:id="rId38" display="https://podminky.urs.cz/item/CS_URS_2023_01/776211111"/>
    <hyperlink ref="F272" r:id="rId39" display="https://podminky.urs.cz/item/CS_URS_2023_01/776221111"/>
    <hyperlink ref="F280" r:id="rId40" display="https://podminky.urs.cz/item/CS_URS_2023_01/776410811"/>
    <hyperlink ref="F287" r:id="rId41" display="https://podminky.urs.cz/item/CS_URS_2023_01/776411111"/>
    <hyperlink ref="F298" r:id="rId42" display="https://podminky.urs.cz/item/CS_URS_2023_01/776421312"/>
    <hyperlink ref="F305" r:id="rId43" display="https://podminky.urs.cz/item/CS_URS_2023_01/998776202"/>
    <hyperlink ref="F309" r:id="rId44" display="https://podminky.urs.cz/item/CS_URS_2023_01/781121011"/>
    <hyperlink ref="F312" r:id="rId45" display="https://podminky.urs.cz/item/CS_URS_2023_01/781474113"/>
    <hyperlink ref="F320" r:id="rId46" display="https://podminky.urs.cz/item/CS_URS_2023_01/781494111"/>
    <hyperlink ref="F324" r:id="rId47" display="https://podminky.urs.cz/item/CS_URS_2023_01/781494511"/>
    <hyperlink ref="F328" r:id="rId48" display="https://podminky.urs.cz/item/CS_URS_2023_01/998781202"/>
    <hyperlink ref="F332" r:id="rId49" display="https://podminky.urs.cz/item/CS_URS_2023_01/783301303"/>
    <hyperlink ref="F338" r:id="rId50" display="https://podminky.urs.cz/item/CS_URS_2023_01/783301311"/>
    <hyperlink ref="F341" r:id="rId51" display="https://podminky.urs.cz/item/CS_URS_2023_01/783314101"/>
    <hyperlink ref="F344" r:id="rId52" display="https://podminky.urs.cz/item/CS_URS_2023_01/783317101"/>
    <hyperlink ref="F349" r:id="rId53" display="https://podminky.urs.cz/item/CS_URS_2023_01/784121001"/>
    <hyperlink ref="F353" r:id="rId54" display="https://podminky.urs.cz/item/CS_URS_2023_01/784181121"/>
    <hyperlink ref="F357" r:id="rId55" display="https://podminky.urs.cz/item/CS_URS_2023_01/784211101"/>
    <hyperlink ref="F369" r:id="rId56" display="https://podminky.urs.cz/item/CS_URS_2023_01/78421116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556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2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ROUND((SUM(BE83:BE121)),2)</f>
        <v>0</v>
      </c>
      <c r="G33" s="38"/>
      <c r="H33" s="38"/>
      <c r="I33" s="148">
        <v>0.21</v>
      </c>
      <c r="J33" s="147">
        <f>ROUND(((SUM(BE83:BE121))*I33),2)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ROUND((SUM(BF83:BF121)),2)</f>
        <v>0</v>
      </c>
      <c r="G34" s="38"/>
      <c r="H34" s="38"/>
      <c r="I34" s="148">
        <v>0.15</v>
      </c>
      <c r="J34" s="147">
        <f>ROUND(((SUM(BF83:BF121))*I34),2)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ROUND((SUM(BG83:BG121)),2)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ROUND((SUM(BH83:BH121)),2)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ROUND((SUM(BI83:BI121)),2)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02 - Vytápění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Stará Role 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557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558</v>
      </c>
      <c r="E61" s="168"/>
      <c r="F61" s="168"/>
      <c r="G61" s="168"/>
      <c r="H61" s="168"/>
      <c r="I61" s="168"/>
      <c r="J61" s="169">
        <f>J95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559</v>
      </c>
      <c r="E62" s="168"/>
      <c r="F62" s="168"/>
      <c r="G62" s="168"/>
      <c r="H62" s="168"/>
      <c r="I62" s="168"/>
      <c r="J62" s="169">
        <f>J104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560</v>
      </c>
      <c r="E63" s="168"/>
      <c r="F63" s="168"/>
      <c r="G63" s="168"/>
      <c r="H63" s="168"/>
      <c r="I63" s="168"/>
      <c r="J63" s="169">
        <f>J111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117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ZŠ Truhlářská 19, K.Vary -Učebna přírodopisu a robotiky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02 - Vytápění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Stará Role  </v>
      </c>
      <c r="G77" s="40"/>
      <c r="H77" s="40"/>
      <c r="I77" s="32" t="s">
        <v>23</v>
      </c>
      <c r="J77" s="72" t="str">
        <f>IF(J12="","",J12)</f>
        <v>5. 2. 2023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Statutární město K.Vary</v>
      </c>
      <c r="G79" s="40"/>
      <c r="H79" s="40"/>
      <c r="I79" s="32" t="s">
        <v>31</v>
      </c>
      <c r="J79" s="36" t="str">
        <f>E21</f>
        <v xml:space="preserve">Pavel Dindák, K.Vary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Šimková Dita, K.Vary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118</v>
      </c>
      <c r="D82" s="180" t="s">
        <v>57</v>
      </c>
      <c r="E82" s="180" t="s">
        <v>53</v>
      </c>
      <c r="F82" s="180" t="s">
        <v>54</v>
      </c>
      <c r="G82" s="180" t="s">
        <v>119</v>
      </c>
      <c r="H82" s="180" t="s">
        <v>120</v>
      </c>
      <c r="I82" s="180" t="s">
        <v>121</v>
      </c>
      <c r="J82" s="180" t="s">
        <v>100</v>
      </c>
      <c r="K82" s="181" t="s">
        <v>122</v>
      </c>
      <c r="L82" s="182"/>
      <c r="M82" s="92" t="s">
        <v>19</v>
      </c>
      <c r="N82" s="93" t="s">
        <v>42</v>
      </c>
      <c r="O82" s="93" t="s">
        <v>123</v>
      </c>
      <c r="P82" s="93" t="s">
        <v>124</v>
      </c>
      <c r="Q82" s="93" t="s">
        <v>125</v>
      </c>
      <c r="R82" s="93" t="s">
        <v>126</v>
      </c>
      <c r="S82" s="93" t="s">
        <v>127</v>
      </c>
      <c r="T82" s="94" t="s">
        <v>128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129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P84+P95+P104+P111</f>
        <v>0</v>
      </c>
      <c r="Q83" s="96"/>
      <c r="R83" s="185">
        <f>R84+R95+R104+R111</f>
        <v>33619.80999999999</v>
      </c>
      <c r="S83" s="96"/>
      <c r="T83" s="186">
        <f>T84+T95+T104+T111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101</v>
      </c>
      <c r="BK83" s="187">
        <f>BK84+BK95+BK104+BK111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80</v>
      </c>
      <c r="F84" s="191" t="s">
        <v>561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SUM(P85:P94)</f>
        <v>0</v>
      </c>
      <c r="Q84" s="196"/>
      <c r="R84" s="197">
        <f>SUM(R85:R94)</f>
        <v>33343.09999999999</v>
      </c>
      <c r="S84" s="196"/>
      <c r="T84" s="198">
        <f>SUM(T85:T94)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80</v>
      </c>
      <c r="AT84" s="200" t="s">
        <v>71</v>
      </c>
      <c r="AU84" s="200" t="s">
        <v>72</v>
      </c>
      <c r="AY84" s="199" t="s">
        <v>132</v>
      </c>
      <c r="BK84" s="201">
        <f>SUM(BK85:BK94)</f>
        <v>0</v>
      </c>
    </row>
    <row r="85" spans="1:65" s="2" customFormat="1" ht="30" customHeight="1">
      <c r="A85" s="38"/>
      <c r="B85" s="39"/>
      <c r="C85" s="204" t="s">
        <v>80</v>
      </c>
      <c r="D85" s="204" t="s">
        <v>135</v>
      </c>
      <c r="E85" s="205" t="s">
        <v>80</v>
      </c>
      <c r="F85" s="206" t="s">
        <v>562</v>
      </c>
      <c r="G85" s="207" t="s">
        <v>138</v>
      </c>
      <c r="H85" s="208">
        <v>33.8</v>
      </c>
      <c r="I85" s="209"/>
      <c r="J85" s="210">
        <f>ROUND(I85*H85,2)</f>
        <v>0</v>
      </c>
      <c r="K85" s="206" t="s">
        <v>19</v>
      </c>
      <c r="L85" s="44"/>
      <c r="M85" s="211" t="s">
        <v>19</v>
      </c>
      <c r="N85" s="212" t="s">
        <v>43</v>
      </c>
      <c r="O85" s="84"/>
      <c r="P85" s="213">
        <f>O85*H85</f>
        <v>0</v>
      </c>
      <c r="Q85" s="213">
        <v>958</v>
      </c>
      <c r="R85" s="213">
        <f>Q85*H85</f>
        <v>32380.399999999998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236</v>
      </c>
      <c r="AT85" s="215" t="s">
        <v>135</v>
      </c>
      <c r="AU85" s="215" t="s">
        <v>80</v>
      </c>
      <c r="AY85" s="17" t="s">
        <v>132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80</v>
      </c>
      <c r="BK85" s="216">
        <f>ROUND(I85*H85,2)</f>
        <v>0</v>
      </c>
      <c r="BL85" s="17" t="s">
        <v>236</v>
      </c>
      <c r="BM85" s="215" t="s">
        <v>563</v>
      </c>
    </row>
    <row r="86" spans="1:47" s="2" customFormat="1" ht="12">
      <c r="A86" s="38"/>
      <c r="B86" s="39"/>
      <c r="C86" s="40"/>
      <c r="D86" s="217" t="s">
        <v>142</v>
      </c>
      <c r="E86" s="40"/>
      <c r="F86" s="218" t="s">
        <v>562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142</v>
      </c>
      <c r="AU86" s="17" t="s">
        <v>80</v>
      </c>
    </row>
    <row r="87" spans="1:65" s="2" customFormat="1" ht="22.2" customHeight="1">
      <c r="A87" s="38"/>
      <c r="B87" s="39"/>
      <c r="C87" s="204" t="s">
        <v>82</v>
      </c>
      <c r="D87" s="204" t="s">
        <v>135</v>
      </c>
      <c r="E87" s="205" t="s">
        <v>82</v>
      </c>
      <c r="F87" s="206" t="s">
        <v>564</v>
      </c>
      <c r="G87" s="207" t="s">
        <v>255</v>
      </c>
      <c r="H87" s="208">
        <v>16</v>
      </c>
      <c r="I87" s="209"/>
      <c r="J87" s="210">
        <f>ROUND(I87*H87,2)</f>
        <v>0</v>
      </c>
      <c r="K87" s="206" t="s">
        <v>19</v>
      </c>
      <c r="L87" s="44"/>
      <c r="M87" s="211" t="s">
        <v>19</v>
      </c>
      <c r="N87" s="212" t="s">
        <v>43</v>
      </c>
      <c r="O87" s="84"/>
      <c r="P87" s="213">
        <f>O87*H87</f>
        <v>0</v>
      </c>
      <c r="Q87" s="213">
        <v>60</v>
      </c>
      <c r="R87" s="213">
        <f>Q87*H87</f>
        <v>960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236</v>
      </c>
      <c r="AT87" s="215" t="s">
        <v>135</v>
      </c>
      <c r="AU87" s="215" t="s">
        <v>80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80</v>
      </c>
      <c r="BK87" s="216">
        <f>ROUND(I87*H87,2)</f>
        <v>0</v>
      </c>
      <c r="BL87" s="17" t="s">
        <v>236</v>
      </c>
      <c r="BM87" s="215" t="s">
        <v>565</v>
      </c>
    </row>
    <row r="88" spans="1:47" s="2" customFormat="1" ht="12">
      <c r="A88" s="38"/>
      <c r="B88" s="39"/>
      <c r="C88" s="40"/>
      <c r="D88" s="217" t="s">
        <v>142</v>
      </c>
      <c r="E88" s="40"/>
      <c r="F88" s="218" t="s">
        <v>564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142</v>
      </c>
      <c r="AU88" s="17" t="s">
        <v>80</v>
      </c>
    </row>
    <row r="89" spans="1:65" s="2" customFormat="1" ht="14.4" customHeight="1">
      <c r="A89" s="38"/>
      <c r="B89" s="39"/>
      <c r="C89" s="204" t="s">
        <v>133</v>
      </c>
      <c r="D89" s="204" t="s">
        <v>135</v>
      </c>
      <c r="E89" s="205" t="s">
        <v>133</v>
      </c>
      <c r="F89" s="206" t="s">
        <v>566</v>
      </c>
      <c r="G89" s="207" t="s">
        <v>567</v>
      </c>
      <c r="H89" s="208">
        <v>16</v>
      </c>
      <c r="I89" s="209"/>
      <c r="J89" s="210">
        <f>ROUND(I89*H89,2)</f>
        <v>0</v>
      </c>
      <c r="K89" s="206" t="s">
        <v>19</v>
      </c>
      <c r="L89" s="44"/>
      <c r="M89" s="211" t="s">
        <v>19</v>
      </c>
      <c r="N89" s="212" t="s">
        <v>43</v>
      </c>
      <c r="O89" s="84"/>
      <c r="P89" s="213">
        <f>O89*H89</f>
        <v>0</v>
      </c>
      <c r="Q89" s="213">
        <v>0.15</v>
      </c>
      <c r="R89" s="213">
        <f>Q89*H89</f>
        <v>2.4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236</v>
      </c>
      <c r="AT89" s="215" t="s">
        <v>135</v>
      </c>
      <c r="AU89" s="215" t="s">
        <v>80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236</v>
      </c>
      <c r="BM89" s="215" t="s">
        <v>568</v>
      </c>
    </row>
    <row r="90" spans="1:47" s="2" customFormat="1" ht="12">
      <c r="A90" s="38"/>
      <c r="B90" s="39"/>
      <c r="C90" s="40"/>
      <c r="D90" s="217" t="s">
        <v>142</v>
      </c>
      <c r="E90" s="40"/>
      <c r="F90" s="218" t="s">
        <v>566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142</v>
      </c>
      <c r="AU90" s="17" t="s">
        <v>80</v>
      </c>
    </row>
    <row r="91" spans="1:65" s="2" customFormat="1" ht="14.4" customHeight="1">
      <c r="A91" s="38"/>
      <c r="B91" s="39"/>
      <c r="C91" s="204" t="s">
        <v>140</v>
      </c>
      <c r="D91" s="204" t="s">
        <v>135</v>
      </c>
      <c r="E91" s="205" t="s">
        <v>140</v>
      </c>
      <c r="F91" s="206" t="s">
        <v>569</v>
      </c>
      <c r="G91" s="207" t="s">
        <v>149</v>
      </c>
      <c r="H91" s="208">
        <v>20</v>
      </c>
      <c r="I91" s="209"/>
      <c r="J91" s="210">
        <f>ROUND(I91*H91,2)</f>
        <v>0</v>
      </c>
      <c r="K91" s="206" t="s">
        <v>19</v>
      </c>
      <c r="L91" s="44"/>
      <c r="M91" s="211" t="s">
        <v>19</v>
      </c>
      <c r="N91" s="212" t="s">
        <v>43</v>
      </c>
      <c r="O91" s="84"/>
      <c r="P91" s="213">
        <f>O91*H91</f>
        <v>0</v>
      </c>
      <c r="Q91" s="213">
        <v>0.01</v>
      </c>
      <c r="R91" s="213">
        <f>Q91*H91</f>
        <v>0.2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236</v>
      </c>
      <c r="AT91" s="215" t="s">
        <v>135</v>
      </c>
      <c r="AU91" s="215" t="s">
        <v>80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236</v>
      </c>
      <c r="BM91" s="215" t="s">
        <v>570</v>
      </c>
    </row>
    <row r="92" spans="1:47" s="2" customFormat="1" ht="12">
      <c r="A92" s="38"/>
      <c r="B92" s="39"/>
      <c r="C92" s="40"/>
      <c r="D92" s="217" t="s">
        <v>142</v>
      </c>
      <c r="E92" s="40"/>
      <c r="F92" s="218" t="s">
        <v>569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142</v>
      </c>
      <c r="AU92" s="17" t="s">
        <v>80</v>
      </c>
    </row>
    <row r="93" spans="1:65" s="2" customFormat="1" ht="14.4" customHeight="1">
      <c r="A93" s="38"/>
      <c r="B93" s="39"/>
      <c r="C93" s="204" t="s">
        <v>166</v>
      </c>
      <c r="D93" s="204" t="s">
        <v>135</v>
      </c>
      <c r="E93" s="205" t="s">
        <v>166</v>
      </c>
      <c r="F93" s="206" t="s">
        <v>571</v>
      </c>
      <c r="G93" s="207" t="s">
        <v>255</v>
      </c>
      <c r="H93" s="208">
        <v>1</v>
      </c>
      <c r="I93" s="209"/>
      <c r="J93" s="210">
        <f>ROUND(I93*H93,2)</f>
        <v>0</v>
      </c>
      <c r="K93" s="206" t="s">
        <v>19</v>
      </c>
      <c r="L93" s="44"/>
      <c r="M93" s="211" t="s">
        <v>19</v>
      </c>
      <c r="N93" s="212" t="s">
        <v>43</v>
      </c>
      <c r="O93" s="84"/>
      <c r="P93" s="213">
        <f>O93*H93</f>
        <v>0</v>
      </c>
      <c r="Q93" s="213">
        <v>0.1</v>
      </c>
      <c r="R93" s="213">
        <f>Q93*H93</f>
        <v>0.1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236</v>
      </c>
      <c r="AT93" s="215" t="s">
        <v>135</v>
      </c>
      <c r="AU93" s="215" t="s">
        <v>80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80</v>
      </c>
      <c r="BK93" s="216">
        <f>ROUND(I93*H93,2)</f>
        <v>0</v>
      </c>
      <c r="BL93" s="17" t="s">
        <v>236</v>
      </c>
      <c r="BM93" s="215" t="s">
        <v>572</v>
      </c>
    </row>
    <row r="94" spans="1:47" s="2" customFormat="1" ht="12">
      <c r="A94" s="38"/>
      <c r="B94" s="39"/>
      <c r="C94" s="40"/>
      <c r="D94" s="217" t="s">
        <v>142</v>
      </c>
      <c r="E94" s="40"/>
      <c r="F94" s="218" t="s">
        <v>571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142</v>
      </c>
      <c r="AU94" s="17" t="s">
        <v>80</v>
      </c>
    </row>
    <row r="95" spans="1:63" s="12" customFormat="1" ht="25.9" customHeight="1">
      <c r="A95" s="12"/>
      <c r="B95" s="188"/>
      <c r="C95" s="189"/>
      <c r="D95" s="190" t="s">
        <v>71</v>
      </c>
      <c r="E95" s="191" t="s">
        <v>82</v>
      </c>
      <c r="F95" s="191" t="s">
        <v>573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SUM(P96:P103)</f>
        <v>0</v>
      </c>
      <c r="Q95" s="196"/>
      <c r="R95" s="197">
        <f>SUM(R96:R103)</f>
        <v>3.96</v>
      </c>
      <c r="S95" s="196"/>
      <c r="T95" s="198">
        <f>SUM(T96:T103)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80</v>
      </c>
      <c r="AT95" s="200" t="s">
        <v>71</v>
      </c>
      <c r="AU95" s="200" t="s">
        <v>72</v>
      </c>
      <c r="AY95" s="199" t="s">
        <v>132</v>
      </c>
      <c r="BK95" s="201">
        <f>SUM(BK96:BK103)</f>
        <v>0</v>
      </c>
    </row>
    <row r="96" spans="1:65" s="2" customFormat="1" ht="34.8" customHeight="1">
      <c r="A96" s="38"/>
      <c r="B96" s="39"/>
      <c r="C96" s="204" t="s">
        <v>153</v>
      </c>
      <c r="D96" s="204" t="s">
        <v>135</v>
      </c>
      <c r="E96" s="205" t="s">
        <v>153</v>
      </c>
      <c r="F96" s="206" t="s">
        <v>574</v>
      </c>
      <c r="G96" s="207" t="s">
        <v>567</v>
      </c>
      <c r="H96" s="208">
        <v>8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43</v>
      </c>
      <c r="O96" s="84"/>
      <c r="P96" s="213">
        <f>O96*H96</f>
        <v>0</v>
      </c>
      <c r="Q96" s="213">
        <v>0.15</v>
      </c>
      <c r="R96" s="213">
        <f>Q96*H96</f>
        <v>1.2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236</v>
      </c>
      <c r="AT96" s="215" t="s">
        <v>135</v>
      </c>
      <c r="AU96" s="215" t="s">
        <v>80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236</v>
      </c>
      <c r="BM96" s="215" t="s">
        <v>575</v>
      </c>
    </row>
    <row r="97" spans="1:47" s="2" customFormat="1" ht="12">
      <c r="A97" s="38"/>
      <c r="B97" s="39"/>
      <c r="C97" s="40"/>
      <c r="D97" s="217" t="s">
        <v>142</v>
      </c>
      <c r="E97" s="40"/>
      <c r="F97" s="218" t="s">
        <v>574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142</v>
      </c>
      <c r="AU97" s="17" t="s">
        <v>80</v>
      </c>
    </row>
    <row r="98" spans="1:65" s="2" customFormat="1" ht="22.2" customHeight="1">
      <c r="A98" s="38"/>
      <c r="B98" s="39"/>
      <c r="C98" s="204" t="s">
        <v>183</v>
      </c>
      <c r="D98" s="204" t="s">
        <v>135</v>
      </c>
      <c r="E98" s="205" t="s">
        <v>183</v>
      </c>
      <c r="F98" s="206" t="s">
        <v>576</v>
      </c>
      <c r="G98" s="207" t="s">
        <v>567</v>
      </c>
      <c r="H98" s="208">
        <v>8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43</v>
      </c>
      <c r="O98" s="84"/>
      <c r="P98" s="213">
        <f>O98*H98</f>
        <v>0</v>
      </c>
      <c r="Q98" s="213">
        <v>0.12</v>
      </c>
      <c r="R98" s="213">
        <f>Q98*H98</f>
        <v>0.96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236</v>
      </c>
      <c r="AT98" s="215" t="s">
        <v>135</v>
      </c>
      <c r="AU98" s="215" t="s">
        <v>80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236</v>
      </c>
      <c r="BM98" s="215" t="s">
        <v>577</v>
      </c>
    </row>
    <row r="99" spans="1:47" s="2" customFormat="1" ht="12">
      <c r="A99" s="38"/>
      <c r="B99" s="39"/>
      <c r="C99" s="40"/>
      <c r="D99" s="217" t="s">
        <v>142</v>
      </c>
      <c r="E99" s="40"/>
      <c r="F99" s="218" t="s">
        <v>576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142</v>
      </c>
      <c r="AU99" s="17" t="s">
        <v>80</v>
      </c>
    </row>
    <row r="100" spans="1:65" s="2" customFormat="1" ht="34.8" customHeight="1">
      <c r="A100" s="38"/>
      <c r="B100" s="39"/>
      <c r="C100" s="204" t="s">
        <v>188</v>
      </c>
      <c r="D100" s="204" t="s">
        <v>135</v>
      </c>
      <c r="E100" s="205" t="s">
        <v>188</v>
      </c>
      <c r="F100" s="206" t="s">
        <v>578</v>
      </c>
      <c r="G100" s="207" t="s">
        <v>567</v>
      </c>
      <c r="H100" s="208">
        <v>8</v>
      </c>
      <c r="I100" s="209"/>
      <c r="J100" s="210">
        <f>ROUND(I100*H100,2)</f>
        <v>0</v>
      </c>
      <c r="K100" s="206" t="s">
        <v>19</v>
      </c>
      <c r="L100" s="44"/>
      <c r="M100" s="211" t="s">
        <v>19</v>
      </c>
      <c r="N100" s="212" t="s">
        <v>43</v>
      </c>
      <c r="O100" s="84"/>
      <c r="P100" s="213">
        <f>O100*H100</f>
        <v>0</v>
      </c>
      <c r="Q100" s="213">
        <v>0.1</v>
      </c>
      <c r="R100" s="213">
        <f>Q100*H100</f>
        <v>0.8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236</v>
      </c>
      <c r="AT100" s="215" t="s">
        <v>135</v>
      </c>
      <c r="AU100" s="215" t="s">
        <v>80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236</v>
      </c>
      <c r="BM100" s="215" t="s">
        <v>579</v>
      </c>
    </row>
    <row r="101" spans="1:47" s="2" customFormat="1" ht="12">
      <c r="A101" s="38"/>
      <c r="B101" s="39"/>
      <c r="C101" s="40"/>
      <c r="D101" s="217" t="s">
        <v>142</v>
      </c>
      <c r="E101" s="40"/>
      <c r="F101" s="218" t="s">
        <v>578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142</v>
      </c>
      <c r="AU101" s="17" t="s">
        <v>80</v>
      </c>
    </row>
    <row r="102" spans="1:65" s="2" customFormat="1" ht="22.2" customHeight="1">
      <c r="A102" s="38"/>
      <c r="B102" s="39"/>
      <c r="C102" s="204" t="s">
        <v>196</v>
      </c>
      <c r="D102" s="204" t="s">
        <v>135</v>
      </c>
      <c r="E102" s="205" t="s">
        <v>196</v>
      </c>
      <c r="F102" s="206" t="s">
        <v>580</v>
      </c>
      <c r="G102" s="207" t="s">
        <v>255</v>
      </c>
      <c r="H102" s="208">
        <v>1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43</v>
      </c>
      <c r="O102" s="84"/>
      <c r="P102" s="213">
        <f>O102*H102</f>
        <v>0</v>
      </c>
      <c r="Q102" s="213">
        <v>1</v>
      </c>
      <c r="R102" s="213">
        <f>Q102*H102</f>
        <v>1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236</v>
      </c>
      <c r="AT102" s="215" t="s">
        <v>135</v>
      </c>
      <c r="AU102" s="215" t="s">
        <v>80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80</v>
      </c>
      <c r="BK102" s="216">
        <f>ROUND(I102*H102,2)</f>
        <v>0</v>
      </c>
      <c r="BL102" s="17" t="s">
        <v>236</v>
      </c>
      <c r="BM102" s="215" t="s">
        <v>581</v>
      </c>
    </row>
    <row r="103" spans="1:47" s="2" customFormat="1" ht="12">
      <c r="A103" s="38"/>
      <c r="B103" s="39"/>
      <c r="C103" s="40"/>
      <c r="D103" s="217" t="s">
        <v>142</v>
      </c>
      <c r="E103" s="40"/>
      <c r="F103" s="218" t="s">
        <v>580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142</v>
      </c>
      <c r="AU103" s="17" t="s">
        <v>80</v>
      </c>
    </row>
    <row r="104" spans="1:63" s="12" customFormat="1" ht="25.9" customHeight="1">
      <c r="A104" s="12"/>
      <c r="B104" s="188"/>
      <c r="C104" s="189"/>
      <c r="D104" s="190" t="s">
        <v>71</v>
      </c>
      <c r="E104" s="191" t="s">
        <v>133</v>
      </c>
      <c r="F104" s="191" t="s">
        <v>582</v>
      </c>
      <c r="G104" s="189"/>
      <c r="H104" s="189"/>
      <c r="I104" s="192"/>
      <c r="J104" s="193">
        <f>BK104</f>
        <v>0</v>
      </c>
      <c r="K104" s="189"/>
      <c r="L104" s="194"/>
      <c r="M104" s="195"/>
      <c r="N104" s="196"/>
      <c r="O104" s="196"/>
      <c r="P104" s="197">
        <f>SUM(P105:P110)</f>
        <v>0</v>
      </c>
      <c r="Q104" s="196"/>
      <c r="R104" s="197">
        <f>SUM(R105:R110)</f>
        <v>272.75</v>
      </c>
      <c r="S104" s="196"/>
      <c r="T104" s="198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80</v>
      </c>
      <c r="AT104" s="200" t="s">
        <v>71</v>
      </c>
      <c r="AU104" s="200" t="s">
        <v>72</v>
      </c>
      <c r="AY104" s="199" t="s">
        <v>132</v>
      </c>
      <c r="BK104" s="201">
        <f>SUM(BK105:BK110)</f>
        <v>0</v>
      </c>
    </row>
    <row r="105" spans="1:65" s="2" customFormat="1" ht="50.4" customHeight="1">
      <c r="A105" s="38"/>
      <c r="B105" s="39"/>
      <c r="C105" s="204" t="s">
        <v>203</v>
      </c>
      <c r="D105" s="204" t="s">
        <v>135</v>
      </c>
      <c r="E105" s="205" t="s">
        <v>203</v>
      </c>
      <c r="F105" s="206" t="s">
        <v>583</v>
      </c>
      <c r="G105" s="207" t="s">
        <v>358</v>
      </c>
      <c r="H105" s="208">
        <v>3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43</v>
      </c>
      <c r="O105" s="84"/>
      <c r="P105" s="213">
        <f>O105*H105</f>
        <v>0</v>
      </c>
      <c r="Q105" s="213">
        <v>31.9</v>
      </c>
      <c r="R105" s="213">
        <f>Q105*H105</f>
        <v>95.69999999999999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236</v>
      </c>
      <c r="AT105" s="215" t="s">
        <v>135</v>
      </c>
      <c r="AU105" s="215" t="s">
        <v>80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80</v>
      </c>
      <c r="BK105" s="216">
        <f>ROUND(I105*H105,2)</f>
        <v>0</v>
      </c>
      <c r="BL105" s="17" t="s">
        <v>236</v>
      </c>
      <c r="BM105" s="215" t="s">
        <v>584</v>
      </c>
    </row>
    <row r="106" spans="1:47" s="2" customFormat="1" ht="12">
      <c r="A106" s="38"/>
      <c r="B106" s="39"/>
      <c r="C106" s="40"/>
      <c r="D106" s="217" t="s">
        <v>142</v>
      </c>
      <c r="E106" s="40"/>
      <c r="F106" s="218" t="s">
        <v>583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142</v>
      </c>
      <c r="AU106" s="17" t="s">
        <v>80</v>
      </c>
    </row>
    <row r="107" spans="1:65" s="2" customFormat="1" ht="50.4" customHeight="1">
      <c r="A107" s="38"/>
      <c r="B107" s="39"/>
      <c r="C107" s="204" t="s">
        <v>209</v>
      </c>
      <c r="D107" s="204" t="s">
        <v>135</v>
      </c>
      <c r="E107" s="205" t="s">
        <v>209</v>
      </c>
      <c r="F107" s="206" t="s">
        <v>585</v>
      </c>
      <c r="G107" s="207" t="s">
        <v>358</v>
      </c>
      <c r="H107" s="208">
        <v>5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43</v>
      </c>
      <c r="O107" s="84"/>
      <c r="P107" s="213">
        <f>O107*H107</f>
        <v>0</v>
      </c>
      <c r="Q107" s="213">
        <v>35.09</v>
      </c>
      <c r="R107" s="213">
        <f>Q107*H107</f>
        <v>175.45000000000002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236</v>
      </c>
      <c r="AT107" s="215" t="s">
        <v>135</v>
      </c>
      <c r="AU107" s="215" t="s">
        <v>80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80</v>
      </c>
      <c r="BK107" s="216">
        <f>ROUND(I107*H107,2)</f>
        <v>0</v>
      </c>
      <c r="BL107" s="17" t="s">
        <v>236</v>
      </c>
      <c r="BM107" s="215" t="s">
        <v>586</v>
      </c>
    </row>
    <row r="108" spans="1:47" s="2" customFormat="1" ht="12">
      <c r="A108" s="38"/>
      <c r="B108" s="39"/>
      <c r="C108" s="40"/>
      <c r="D108" s="217" t="s">
        <v>142</v>
      </c>
      <c r="E108" s="40"/>
      <c r="F108" s="218" t="s">
        <v>585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142</v>
      </c>
      <c r="AU108" s="17" t="s">
        <v>80</v>
      </c>
    </row>
    <row r="109" spans="1:65" s="2" customFormat="1" ht="34.8" customHeight="1">
      <c r="A109" s="38"/>
      <c r="B109" s="39"/>
      <c r="C109" s="204" t="s">
        <v>216</v>
      </c>
      <c r="D109" s="204" t="s">
        <v>135</v>
      </c>
      <c r="E109" s="205" t="s">
        <v>216</v>
      </c>
      <c r="F109" s="206" t="s">
        <v>587</v>
      </c>
      <c r="G109" s="207" t="s">
        <v>588</v>
      </c>
      <c r="H109" s="208">
        <v>8</v>
      </c>
      <c r="I109" s="209"/>
      <c r="J109" s="210">
        <f>ROUND(I109*H109,2)</f>
        <v>0</v>
      </c>
      <c r="K109" s="206" t="s">
        <v>19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0.2</v>
      </c>
      <c r="R109" s="213">
        <f>Q109*H109</f>
        <v>1.6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236</v>
      </c>
      <c r="AT109" s="215" t="s">
        <v>135</v>
      </c>
      <c r="AU109" s="215" t="s">
        <v>80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236</v>
      </c>
      <c r="BM109" s="215" t="s">
        <v>589</v>
      </c>
    </row>
    <row r="110" spans="1:47" s="2" customFormat="1" ht="12">
      <c r="A110" s="38"/>
      <c r="B110" s="39"/>
      <c r="C110" s="40"/>
      <c r="D110" s="217" t="s">
        <v>142</v>
      </c>
      <c r="E110" s="40"/>
      <c r="F110" s="218" t="s">
        <v>587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142</v>
      </c>
      <c r="AU110" s="17" t="s">
        <v>80</v>
      </c>
    </row>
    <row r="111" spans="1:63" s="12" customFormat="1" ht="25.9" customHeight="1">
      <c r="A111" s="12"/>
      <c r="B111" s="188"/>
      <c r="C111" s="189"/>
      <c r="D111" s="190" t="s">
        <v>71</v>
      </c>
      <c r="E111" s="191" t="s">
        <v>140</v>
      </c>
      <c r="F111" s="191" t="s">
        <v>590</v>
      </c>
      <c r="G111" s="189"/>
      <c r="H111" s="189"/>
      <c r="I111" s="192"/>
      <c r="J111" s="193">
        <f>BK111</f>
        <v>0</v>
      </c>
      <c r="K111" s="189"/>
      <c r="L111" s="194"/>
      <c r="M111" s="195"/>
      <c r="N111" s="196"/>
      <c r="O111" s="196"/>
      <c r="P111" s="197">
        <f>SUM(P112:P121)</f>
        <v>0</v>
      </c>
      <c r="Q111" s="196"/>
      <c r="R111" s="197">
        <f>SUM(R112:R121)</f>
        <v>0</v>
      </c>
      <c r="S111" s="196"/>
      <c r="T111" s="198">
        <f>SUM(T112:T121)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9" t="s">
        <v>80</v>
      </c>
      <c r="AT111" s="200" t="s">
        <v>71</v>
      </c>
      <c r="AU111" s="200" t="s">
        <v>72</v>
      </c>
      <c r="AY111" s="199" t="s">
        <v>132</v>
      </c>
      <c r="BK111" s="201">
        <f>SUM(BK112:BK121)</f>
        <v>0</v>
      </c>
    </row>
    <row r="112" spans="1:65" s="2" customFormat="1" ht="22.2" customHeight="1">
      <c r="A112" s="38"/>
      <c r="B112" s="39"/>
      <c r="C112" s="204" t="s">
        <v>221</v>
      </c>
      <c r="D112" s="204" t="s">
        <v>135</v>
      </c>
      <c r="E112" s="205" t="s">
        <v>221</v>
      </c>
      <c r="F112" s="206" t="s">
        <v>591</v>
      </c>
      <c r="G112" s="207" t="s">
        <v>149</v>
      </c>
      <c r="H112" s="208">
        <v>20</v>
      </c>
      <c r="I112" s="209"/>
      <c r="J112" s="210">
        <f>ROUND(I112*H112,2)</f>
        <v>0</v>
      </c>
      <c r="K112" s="206" t="s">
        <v>19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236</v>
      </c>
      <c r="AT112" s="215" t="s">
        <v>135</v>
      </c>
      <c r="AU112" s="215" t="s">
        <v>80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236</v>
      </c>
      <c r="BM112" s="215" t="s">
        <v>592</v>
      </c>
    </row>
    <row r="113" spans="1:47" s="2" customFormat="1" ht="12">
      <c r="A113" s="38"/>
      <c r="B113" s="39"/>
      <c r="C113" s="40"/>
      <c r="D113" s="217" t="s">
        <v>142</v>
      </c>
      <c r="E113" s="40"/>
      <c r="F113" s="218" t="s">
        <v>591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142</v>
      </c>
      <c r="AU113" s="17" t="s">
        <v>80</v>
      </c>
    </row>
    <row r="114" spans="1:65" s="2" customFormat="1" ht="14.4" customHeight="1">
      <c r="A114" s="38"/>
      <c r="B114" s="39"/>
      <c r="C114" s="204" t="s">
        <v>226</v>
      </c>
      <c r="D114" s="204" t="s">
        <v>135</v>
      </c>
      <c r="E114" s="205" t="s">
        <v>226</v>
      </c>
      <c r="F114" s="206" t="s">
        <v>593</v>
      </c>
      <c r="G114" s="207" t="s">
        <v>255</v>
      </c>
      <c r="H114" s="208">
        <v>1</v>
      </c>
      <c r="I114" s="209"/>
      <c r="J114" s="210">
        <f>ROUND(I114*H114,2)</f>
        <v>0</v>
      </c>
      <c r="K114" s="206" t="s">
        <v>19</v>
      </c>
      <c r="L114" s="44"/>
      <c r="M114" s="211" t="s">
        <v>19</v>
      </c>
      <c r="N114" s="212" t="s">
        <v>43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236</v>
      </c>
      <c r="AT114" s="215" t="s">
        <v>135</v>
      </c>
      <c r="AU114" s="215" t="s">
        <v>80</v>
      </c>
      <c r="AY114" s="17" t="s">
        <v>132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236</v>
      </c>
      <c r="BM114" s="215" t="s">
        <v>594</v>
      </c>
    </row>
    <row r="115" spans="1:47" s="2" customFormat="1" ht="12">
      <c r="A115" s="38"/>
      <c r="B115" s="39"/>
      <c r="C115" s="40"/>
      <c r="D115" s="217" t="s">
        <v>142</v>
      </c>
      <c r="E115" s="40"/>
      <c r="F115" s="218" t="s">
        <v>593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142</v>
      </c>
      <c r="AU115" s="17" t="s">
        <v>80</v>
      </c>
    </row>
    <row r="116" spans="1:65" s="2" customFormat="1" ht="14.4" customHeight="1">
      <c r="A116" s="38"/>
      <c r="B116" s="39"/>
      <c r="C116" s="204" t="s">
        <v>8</v>
      </c>
      <c r="D116" s="204" t="s">
        <v>135</v>
      </c>
      <c r="E116" s="205" t="s">
        <v>8</v>
      </c>
      <c r="F116" s="206" t="s">
        <v>595</v>
      </c>
      <c r="G116" s="207" t="s">
        <v>255</v>
      </c>
      <c r="H116" s="208">
        <v>1</v>
      </c>
      <c r="I116" s="209"/>
      <c r="J116" s="210">
        <f>ROUND(I116*H116,2)</f>
        <v>0</v>
      </c>
      <c r="K116" s="206" t="s">
        <v>19</v>
      </c>
      <c r="L116" s="44"/>
      <c r="M116" s="211" t="s">
        <v>19</v>
      </c>
      <c r="N116" s="212" t="s">
        <v>43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236</v>
      </c>
      <c r="AT116" s="215" t="s">
        <v>135</v>
      </c>
      <c r="AU116" s="215" t="s">
        <v>80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80</v>
      </c>
      <c r="BK116" s="216">
        <f>ROUND(I116*H116,2)</f>
        <v>0</v>
      </c>
      <c r="BL116" s="17" t="s">
        <v>236</v>
      </c>
      <c r="BM116" s="215" t="s">
        <v>596</v>
      </c>
    </row>
    <row r="117" spans="1:47" s="2" customFormat="1" ht="12">
      <c r="A117" s="38"/>
      <c r="B117" s="39"/>
      <c r="C117" s="40"/>
      <c r="D117" s="217" t="s">
        <v>142</v>
      </c>
      <c r="E117" s="40"/>
      <c r="F117" s="218" t="s">
        <v>595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142</v>
      </c>
      <c r="AU117" s="17" t="s">
        <v>80</v>
      </c>
    </row>
    <row r="118" spans="1:65" s="2" customFormat="1" ht="22.2" customHeight="1">
      <c r="A118" s="38"/>
      <c r="B118" s="39"/>
      <c r="C118" s="204" t="s">
        <v>236</v>
      </c>
      <c r="D118" s="204" t="s">
        <v>135</v>
      </c>
      <c r="E118" s="205" t="s">
        <v>236</v>
      </c>
      <c r="F118" s="206" t="s">
        <v>597</v>
      </c>
      <c r="G118" s="207" t="s">
        <v>255</v>
      </c>
      <c r="H118" s="208">
        <v>1</v>
      </c>
      <c r="I118" s="209"/>
      <c r="J118" s="210">
        <f>ROUND(I118*H118,2)</f>
        <v>0</v>
      </c>
      <c r="K118" s="206" t="s">
        <v>19</v>
      </c>
      <c r="L118" s="44"/>
      <c r="M118" s="211" t="s">
        <v>19</v>
      </c>
      <c r="N118" s="212" t="s">
        <v>43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236</v>
      </c>
      <c r="AT118" s="215" t="s">
        <v>135</v>
      </c>
      <c r="AU118" s="215" t="s">
        <v>80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80</v>
      </c>
      <c r="BK118" s="216">
        <f>ROUND(I118*H118,2)</f>
        <v>0</v>
      </c>
      <c r="BL118" s="17" t="s">
        <v>236</v>
      </c>
      <c r="BM118" s="215" t="s">
        <v>598</v>
      </c>
    </row>
    <row r="119" spans="1:47" s="2" customFormat="1" ht="12">
      <c r="A119" s="38"/>
      <c r="B119" s="39"/>
      <c r="C119" s="40"/>
      <c r="D119" s="217" t="s">
        <v>142</v>
      </c>
      <c r="E119" s="40"/>
      <c r="F119" s="218" t="s">
        <v>597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142</v>
      </c>
      <c r="AU119" s="17" t="s">
        <v>80</v>
      </c>
    </row>
    <row r="120" spans="1:65" s="2" customFormat="1" ht="14.4" customHeight="1">
      <c r="A120" s="38"/>
      <c r="B120" s="39"/>
      <c r="C120" s="204" t="s">
        <v>241</v>
      </c>
      <c r="D120" s="204" t="s">
        <v>135</v>
      </c>
      <c r="E120" s="205" t="s">
        <v>241</v>
      </c>
      <c r="F120" s="206" t="s">
        <v>599</v>
      </c>
      <c r="G120" s="207" t="s">
        <v>255</v>
      </c>
      <c r="H120" s="208">
        <v>1</v>
      </c>
      <c r="I120" s="209"/>
      <c r="J120" s="210">
        <f>ROUND(I120*H120,2)</f>
        <v>0</v>
      </c>
      <c r="K120" s="206" t="s">
        <v>19</v>
      </c>
      <c r="L120" s="44"/>
      <c r="M120" s="211" t="s">
        <v>19</v>
      </c>
      <c r="N120" s="212" t="s">
        <v>43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236</v>
      </c>
      <c r="AT120" s="215" t="s">
        <v>135</v>
      </c>
      <c r="AU120" s="215" t="s">
        <v>80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80</v>
      </c>
      <c r="BK120" s="216">
        <f>ROUND(I120*H120,2)</f>
        <v>0</v>
      </c>
      <c r="BL120" s="17" t="s">
        <v>236</v>
      </c>
      <c r="BM120" s="215" t="s">
        <v>600</v>
      </c>
    </row>
    <row r="121" spans="1:47" s="2" customFormat="1" ht="12">
      <c r="A121" s="38"/>
      <c r="B121" s="39"/>
      <c r="C121" s="40"/>
      <c r="D121" s="217" t="s">
        <v>142</v>
      </c>
      <c r="E121" s="40"/>
      <c r="F121" s="218" t="s">
        <v>599</v>
      </c>
      <c r="G121" s="40"/>
      <c r="H121" s="40"/>
      <c r="I121" s="219"/>
      <c r="J121" s="40"/>
      <c r="K121" s="40"/>
      <c r="L121" s="44"/>
      <c r="M121" s="260"/>
      <c r="N121" s="261"/>
      <c r="O121" s="262"/>
      <c r="P121" s="262"/>
      <c r="Q121" s="262"/>
      <c r="R121" s="262"/>
      <c r="S121" s="262"/>
      <c r="T121" s="263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142</v>
      </c>
      <c r="AU121" s="17" t="s">
        <v>80</v>
      </c>
    </row>
    <row r="122" spans="1:31" s="2" customFormat="1" ht="6.95" customHeight="1">
      <c r="A122" s="38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82:K12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601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2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ROUND((SUM(BE88:BE223)),2)</f>
        <v>0</v>
      </c>
      <c r="G33" s="38"/>
      <c r="H33" s="38"/>
      <c r="I33" s="148">
        <v>0.21</v>
      </c>
      <c r="J33" s="147">
        <f>ROUND(((SUM(BE88:BE223))*I33),2)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ROUND((SUM(BF88:BF223)),2)</f>
        <v>0</v>
      </c>
      <c r="G34" s="38"/>
      <c r="H34" s="38"/>
      <c r="I34" s="148">
        <v>0.15</v>
      </c>
      <c r="J34" s="147">
        <f>ROUND(((SUM(BF88:BF223))*I34),2)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ROUND((SUM(BG88:BG223)),2)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ROUND((SUM(BH88:BH223)),2)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ROUND((SUM(BI88:BI223)),2)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03 - Silnoproud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Stará Role 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602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603</v>
      </c>
      <c r="E61" s="168"/>
      <c r="F61" s="168"/>
      <c r="G61" s="168"/>
      <c r="H61" s="168"/>
      <c r="I61" s="168"/>
      <c r="J61" s="169">
        <f>J118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604</v>
      </c>
      <c r="E62" s="168"/>
      <c r="F62" s="168"/>
      <c r="G62" s="168"/>
      <c r="H62" s="168"/>
      <c r="I62" s="168"/>
      <c r="J62" s="169">
        <f>J135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605</v>
      </c>
      <c r="E63" s="168"/>
      <c r="F63" s="168"/>
      <c r="G63" s="168"/>
      <c r="H63" s="168"/>
      <c r="I63" s="168"/>
      <c r="J63" s="169">
        <f>J154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606</v>
      </c>
      <c r="E64" s="168"/>
      <c r="F64" s="168"/>
      <c r="G64" s="168"/>
      <c r="H64" s="168"/>
      <c r="I64" s="168"/>
      <c r="J64" s="169">
        <f>J165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607</v>
      </c>
      <c r="E65" s="168"/>
      <c r="F65" s="168"/>
      <c r="G65" s="168"/>
      <c r="H65" s="168"/>
      <c r="I65" s="168"/>
      <c r="J65" s="169">
        <f>J176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5"/>
      <c r="C66" s="166"/>
      <c r="D66" s="167" t="s">
        <v>608</v>
      </c>
      <c r="E66" s="168"/>
      <c r="F66" s="168"/>
      <c r="G66" s="168"/>
      <c r="H66" s="168"/>
      <c r="I66" s="168"/>
      <c r="J66" s="169">
        <f>J191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5"/>
      <c r="C67" s="166"/>
      <c r="D67" s="167" t="s">
        <v>609</v>
      </c>
      <c r="E67" s="168"/>
      <c r="F67" s="168"/>
      <c r="G67" s="168"/>
      <c r="H67" s="168"/>
      <c r="I67" s="168"/>
      <c r="J67" s="169">
        <f>J196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5"/>
      <c r="C68" s="166"/>
      <c r="D68" s="167" t="s">
        <v>610</v>
      </c>
      <c r="E68" s="168"/>
      <c r="F68" s="168"/>
      <c r="G68" s="168"/>
      <c r="H68" s="168"/>
      <c r="I68" s="168"/>
      <c r="J68" s="169">
        <f>J203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117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4.4" customHeight="1">
      <c r="A78" s="38"/>
      <c r="B78" s="39"/>
      <c r="C78" s="40"/>
      <c r="D78" s="40"/>
      <c r="E78" s="160" t="str">
        <f>E7</f>
        <v>ZŠ Truhlářská 19, K.Vary -Učebna přírodopisu a robotiky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96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40"/>
      <c r="D80" s="40"/>
      <c r="E80" s="69" t="str">
        <f>E9</f>
        <v>03 - Silnoproud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 xml:space="preserve">Stará Role  </v>
      </c>
      <c r="G82" s="40"/>
      <c r="H82" s="40"/>
      <c r="I82" s="32" t="s">
        <v>23</v>
      </c>
      <c r="J82" s="72" t="str">
        <f>IF(J12="","",J12)</f>
        <v>5. 2. 2023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6" customHeight="1">
      <c r="A84" s="38"/>
      <c r="B84" s="39"/>
      <c r="C84" s="32" t="s">
        <v>25</v>
      </c>
      <c r="D84" s="40"/>
      <c r="E84" s="40"/>
      <c r="F84" s="27" t="str">
        <f>E15</f>
        <v>Statutární město K.Vary</v>
      </c>
      <c r="G84" s="40"/>
      <c r="H84" s="40"/>
      <c r="I84" s="32" t="s">
        <v>31</v>
      </c>
      <c r="J84" s="36" t="str">
        <f>E21</f>
        <v xml:space="preserve">Pavel Dindák, K.Vary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6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34</v>
      </c>
      <c r="J85" s="36" t="str">
        <f>E24</f>
        <v>Šimková Dita, K.Vary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118</v>
      </c>
      <c r="D87" s="180" t="s">
        <v>57</v>
      </c>
      <c r="E87" s="180" t="s">
        <v>53</v>
      </c>
      <c r="F87" s="180" t="s">
        <v>54</v>
      </c>
      <c r="G87" s="180" t="s">
        <v>119</v>
      </c>
      <c r="H87" s="180" t="s">
        <v>120</v>
      </c>
      <c r="I87" s="180" t="s">
        <v>121</v>
      </c>
      <c r="J87" s="180" t="s">
        <v>100</v>
      </c>
      <c r="K87" s="181" t="s">
        <v>122</v>
      </c>
      <c r="L87" s="182"/>
      <c r="M87" s="92" t="s">
        <v>19</v>
      </c>
      <c r="N87" s="93" t="s">
        <v>42</v>
      </c>
      <c r="O87" s="93" t="s">
        <v>123</v>
      </c>
      <c r="P87" s="93" t="s">
        <v>124</v>
      </c>
      <c r="Q87" s="93" t="s">
        <v>125</v>
      </c>
      <c r="R87" s="93" t="s">
        <v>126</v>
      </c>
      <c r="S87" s="93" t="s">
        <v>127</v>
      </c>
      <c r="T87" s="94" t="s">
        <v>128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129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P89+P118+P135+P154+P165+P176+P191+P196+P203</f>
        <v>0</v>
      </c>
      <c r="Q88" s="96"/>
      <c r="R88" s="185">
        <f>R89+R118+R135+R154+R165+R176+R191+R196+R203</f>
        <v>0</v>
      </c>
      <c r="S88" s="96"/>
      <c r="T88" s="186">
        <f>T89+T118+T135+T154+T165+T176+T191+T196+T203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71</v>
      </c>
      <c r="AU88" s="17" t="s">
        <v>101</v>
      </c>
      <c r="BK88" s="187">
        <f>BK89+BK118+BK135+BK154+BK165+BK176+BK191+BK196+BK203</f>
        <v>0</v>
      </c>
    </row>
    <row r="89" spans="1:63" s="12" customFormat="1" ht="25.9" customHeight="1">
      <c r="A89" s="12"/>
      <c r="B89" s="188"/>
      <c r="C89" s="189"/>
      <c r="D89" s="190" t="s">
        <v>71</v>
      </c>
      <c r="E89" s="191" t="s">
        <v>611</v>
      </c>
      <c r="F89" s="191" t="s">
        <v>612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SUM(P90:P117)</f>
        <v>0</v>
      </c>
      <c r="Q89" s="196"/>
      <c r="R89" s="197">
        <f>SUM(R90:R117)</f>
        <v>0</v>
      </c>
      <c r="S89" s="196"/>
      <c r="T89" s="198">
        <f>SUM(T90:T117)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80</v>
      </c>
      <c r="AT89" s="200" t="s">
        <v>71</v>
      </c>
      <c r="AU89" s="200" t="s">
        <v>72</v>
      </c>
      <c r="AY89" s="199" t="s">
        <v>132</v>
      </c>
      <c r="BK89" s="201">
        <f>SUM(BK90:BK117)</f>
        <v>0</v>
      </c>
    </row>
    <row r="90" spans="1:65" s="2" customFormat="1" ht="22.2" customHeight="1">
      <c r="A90" s="38"/>
      <c r="B90" s="39"/>
      <c r="C90" s="246" t="s">
        <v>80</v>
      </c>
      <c r="D90" s="246" t="s">
        <v>297</v>
      </c>
      <c r="E90" s="247" t="s">
        <v>613</v>
      </c>
      <c r="F90" s="248" t="s">
        <v>614</v>
      </c>
      <c r="G90" s="249" t="s">
        <v>567</v>
      </c>
      <c r="H90" s="250">
        <v>20</v>
      </c>
      <c r="I90" s="251"/>
      <c r="J90" s="252">
        <f>ROUND(I90*H90,2)</f>
        <v>0</v>
      </c>
      <c r="K90" s="248" t="s">
        <v>19</v>
      </c>
      <c r="L90" s="253"/>
      <c r="M90" s="254" t="s">
        <v>19</v>
      </c>
      <c r="N90" s="255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300</v>
      </c>
      <c r="AT90" s="215" t="s">
        <v>297</v>
      </c>
      <c r="AU90" s="215" t="s">
        <v>80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236</v>
      </c>
      <c r="BM90" s="215" t="s">
        <v>615</v>
      </c>
    </row>
    <row r="91" spans="1:47" s="2" customFormat="1" ht="12">
      <c r="A91" s="38"/>
      <c r="B91" s="39"/>
      <c r="C91" s="40"/>
      <c r="D91" s="217" t="s">
        <v>142</v>
      </c>
      <c r="E91" s="40"/>
      <c r="F91" s="218" t="s">
        <v>614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142</v>
      </c>
      <c r="AU91" s="17" t="s">
        <v>80</v>
      </c>
    </row>
    <row r="92" spans="1:65" s="2" customFormat="1" ht="34.8" customHeight="1">
      <c r="A92" s="38"/>
      <c r="B92" s="39"/>
      <c r="C92" s="246" t="s">
        <v>82</v>
      </c>
      <c r="D92" s="246" t="s">
        <v>297</v>
      </c>
      <c r="E92" s="247" t="s">
        <v>616</v>
      </c>
      <c r="F92" s="248" t="s">
        <v>617</v>
      </c>
      <c r="G92" s="249" t="s">
        <v>567</v>
      </c>
      <c r="H92" s="250">
        <v>5</v>
      </c>
      <c r="I92" s="251"/>
      <c r="J92" s="252">
        <f>ROUND(I92*H92,2)</f>
        <v>0</v>
      </c>
      <c r="K92" s="248" t="s">
        <v>19</v>
      </c>
      <c r="L92" s="253"/>
      <c r="M92" s="254" t="s">
        <v>19</v>
      </c>
      <c r="N92" s="255" t="s">
        <v>43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300</v>
      </c>
      <c r="AT92" s="215" t="s">
        <v>297</v>
      </c>
      <c r="AU92" s="215" t="s">
        <v>80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80</v>
      </c>
      <c r="BK92" s="216">
        <f>ROUND(I92*H92,2)</f>
        <v>0</v>
      </c>
      <c r="BL92" s="17" t="s">
        <v>236</v>
      </c>
      <c r="BM92" s="215" t="s">
        <v>618</v>
      </c>
    </row>
    <row r="93" spans="1:47" s="2" customFormat="1" ht="12">
      <c r="A93" s="38"/>
      <c r="B93" s="39"/>
      <c r="C93" s="40"/>
      <c r="D93" s="217" t="s">
        <v>142</v>
      </c>
      <c r="E93" s="40"/>
      <c r="F93" s="218" t="s">
        <v>617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142</v>
      </c>
      <c r="AU93" s="17" t="s">
        <v>80</v>
      </c>
    </row>
    <row r="94" spans="1:65" s="2" customFormat="1" ht="30" customHeight="1">
      <c r="A94" s="38"/>
      <c r="B94" s="39"/>
      <c r="C94" s="246" t="s">
        <v>133</v>
      </c>
      <c r="D94" s="246" t="s">
        <v>297</v>
      </c>
      <c r="E94" s="247" t="s">
        <v>619</v>
      </c>
      <c r="F94" s="248" t="s">
        <v>620</v>
      </c>
      <c r="G94" s="249" t="s">
        <v>567</v>
      </c>
      <c r="H94" s="250">
        <v>14</v>
      </c>
      <c r="I94" s="251"/>
      <c r="J94" s="252">
        <f>ROUND(I94*H94,2)</f>
        <v>0</v>
      </c>
      <c r="K94" s="248" t="s">
        <v>19</v>
      </c>
      <c r="L94" s="253"/>
      <c r="M94" s="254" t="s">
        <v>19</v>
      </c>
      <c r="N94" s="255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300</v>
      </c>
      <c r="AT94" s="215" t="s">
        <v>297</v>
      </c>
      <c r="AU94" s="215" t="s">
        <v>80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236</v>
      </c>
      <c r="BM94" s="215" t="s">
        <v>621</v>
      </c>
    </row>
    <row r="95" spans="1:47" s="2" customFormat="1" ht="12">
      <c r="A95" s="38"/>
      <c r="B95" s="39"/>
      <c r="C95" s="40"/>
      <c r="D95" s="217" t="s">
        <v>142</v>
      </c>
      <c r="E95" s="40"/>
      <c r="F95" s="218" t="s">
        <v>620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142</v>
      </c>
      <c r="AU95" s="17" t="s">
        <v>80</v>
      </c>
    </row>
    <row r="96" spans="1:65" s="2" customFormat="1" ht="30" customHeight="1">
      <c r="A96" s="38"/>
      <c r="B96" s="39"/>
      <c r="C96" s="246" t="s">
        <v>140</v>
      </c>
      <c r="D96" s="246" t="s">
        <v>297</v>
      </c>
      <c r="E96" s="247" t="s">
        <v>622</v>
      </c>
      <c r="F96" s="248" t="s">
        <v>623</v>
      </c>
      <c r="G96" s="249" t="s">
        <v>567</v>
      </c>
      <c r="H96" s="250">
        <v>2</v>
      </c>
      <c r="I96" s="251"/>
      <c r="J96" s="252">
        <f>ROUND(I96*H96,2)</f>
        <v>0</v>
      </c>
      <c r="K96" s="248" t="s">
        <v>19</v>
      </c>
      <c r="L96" s="253"/>
      <c r="M96" s="254" t="s">
        <v>19</v>
      </c>
      <c r="N96" s="255" t="s">
        <v>43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300</v>
      </c>
      <c r="AT96" s="215" t="s">
        <v>297</v>
      </c>
      <c r="AU96" s="215" t="s">
        <v>80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236</v>
      </c>
      <c r="BM96" s="215" t="s">
        <v>624</v>
      </c>
    </row>
    <row r="97" spans="1:47" s="2" customFormat="1" ht="12">
      <c r="A97" s="38"/>
      <c r="B97" s="39"/>
      <c r="C97" s="40"/>
      <c r="D97" s="217" t="s">
        <v>142</v>
      </c>
      <c r="E97" s="40"/>
      <c r="F97" s="218" t="s">
        <v>623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142</v>
      </c>
      <c r="AU97" s="17" t="s">
        <v>80</v>
      </c>
    </row>
    <row r="98" spans="1:65" s="2" customFormat="1" ht="34.8" customHeight="1">
      <c r="A98" s="38"/>
      <c r="B98" s="39"/>
      <c r="C98" s="246" t="s">
        <v>166</v>
      </c>
      <c r="D98" s="246" t="s">
        <v>297</v>
      </c>
      <c r="E98" s="247" t="s">
        <v>625</v>
      </c>
      <c r="F98" s="248" t="s">
        <v>626</v>
      </c>
      <c r="G98" s="249" t="s">
        <v>567</v>
      </c>
      <c r="H98" s="250">
        <v>20</v>
      </c>
      <c r="I98" s="251"/>
      <c r="J98" s="252">
        <f>ROUND(I98*H98,2)</f>
        <v>0</v>
      </c>
      <c r="K98" s="248" t="s">
        <v>19</v>
      </c>
      <c r="L98" s="253"/>
      <c r="M98" s="254" t="s">
        <v>19</v>
      </c>
      <c r="N98" s="255" t="s">
        <v>43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300</v>
      </c>
      <c r="AT98" s="215" t="s">
        <v>297</v>
      </c>
      <c r="AU98" s="215" t="s">
        <v>80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236</v>
      </c>
      <c r="BM98" s="215" t="s">
        <v>627</v>
      </c>
    </row>
    <row r="99" spans="1:47" s="2" customFormat="1" ht="12">
      <c r="A99" s="38"/>
      <c r="B99" s="39"/>
      <c r="C99" s="40"/>
      <c r="D99" s="217" t="s">
        <v>142</v>
      </c>
      <c r="E99" s="40"/>
      <c r="F99" s="218" t="s">
        <v>626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142</v>
      </c>
      <c r="AU99" s="17" t="s">
        <v>80</v>
      </c>
    </row>
    <row r="100" spans="1:65" s="2" customFormat="1" ht="22.2" customHeight="1">
      <c r="A100" s="38"/>
      <c r="B100" s="39"/>
      <c r="C100" s="246" t="s">
        <v>153</v>
      </c>
      <c r="D100" s="246" t="s">
        <v>297</v>
      </c>
      <c r="E100" s="247" t="s">
        <v>628</v>
      </c>
      <c r="F100" s="248" t="s">
        <v>629</v>
      </c>
      <c r="G100" s="249" t="s">
        <v>567</v>
      </c>
      <c r="H100" s="250">
        <v>4</v>
      </c>
      <c r="I100" s="251"/>
      <c r="J100" s="252">
        <f>ROUND(I100*H100,2)</f>
        <v>0</v>
      </c>
      <c r="K100" s="248" t="s">
        <v>19</v>
      </c>
      <c r="L100" s="253"/>
      <c r="M100" s="254" t="s">
        <v>19</v>
      </c>
      <c r="N100" s="255" t="s">
        <v>43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300</v>
      </c>
      <c r="AT100" s="215" t="s">
        <v>297</v>
      </c>
      <c r="AU100" s="215" t="s">
        <v>80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236</v>
      </c>
      <c r="BM100" s="215" t="s">
        <v>630</v>
      </c>
    </row>
    <row r="101" spans="1:47" s="2" customFormat="1" ht="12">
      <c r="A101" s="38"/>
      <c r="B101" s="39"/>
      <c r="C101" s="40"/>
      <c r="D101" s="217" t="s">
        <v>142</v>
      </c>
      <c r="E101" s="40"/>
      <c r="F101" s="218" t="s">
        <v>629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142</v>
      </c>
      <c r="AU101" s="17" t="s">
        <v>80</v>
      </c>
    </row>
    <row r="102" spans="1:65" s="2" customFormat="1" ht="34.8" customHeight="1">
      <c r="A102" s="38"/>
      <c r="B102" s="39"/>
      <c r="C102" s="246" t="s">
        <v>183</v>
      </c>
      <c r="D102" s="246" t="s">
        <v>297</v>
      </c>
      <c r="E102" s="247" t="s">
        <v>631</v>
      </c>
      <c r="F102" s="248" t="s">
        <v>632</v>
      </c>
      <c r="G102" s="249" t="s">
        <v>567</v>
      </c>
      <c r="H102" s="250">
        <v>4</v>
      </c>
      <c r="I102" s="251"/>
      <c r="J102" s="252">
        <f>ROUND(I102*H102,2)</f>
        <v>0</v>
      </c>
      <c r="K102" s="248" t="s">
        <v>19</v>
      </c>
      <c r="L102" s="253"/>
      <c r="M102" s="254" t="s">
        <v>19</v>
      </c>
      <c r="N102" s="255" t="s">
        <v>43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300</v>
      </c>
      <c r="AT102" s="215" t="s">
        <v>297</v>
      </c>
      <c r="AU102" s="215" t="s">
        <v>80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80</v>
      </c>
      <c r="BK102" s="216">
        <f>ROUND(I102*H102,2)</f>
        <v>0</v>
      </c>
      <c r="BL102" s="17" t="s">
        <v>236</v>
      </c>
      <c r="BM102" s="215" t="s">
        <v>633</v>
      </c>
    </row>
    <row r="103" spans="1:47" s="2" customFormat="1" ht="12">
      <c r="A103" s="38"/>
      <c r="B103" s="39"/>
      <c r="C103" s="40"/>
      <c r="D103" s="217" t="s">
        <v>142</v>
      </c>
      <c r="E103" s="40"/>
      <c r="F103" s="218" t="s">
        <v>632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142</v>
      </c>
      <c r="AU103" s="17" t="s">
        <v>80</v>
      </c>
    </row>
    <row r="104" spans="1:65" s="2" customFormat="1" ht="22.2" customHeight="1">
      <c r="A104" s="38"/>
      <c r="B104" s="39"/>
      <c r="C104" s="246" t="s">
        <v>188</v>
      </c>
      <c r="D104" s="246" t="s">
        <v>297</v>
      </c>
      <c r="E104" s="247" t="s">
        <v>634</v>
      </c>
      <c r="F104" s="248" t="s">
        <v>635</v>
      </c>
      <c r="G104" s="249" t="s">
        <v>567</v>
      </c>
      <c r="H104" s="250">
        <v>2</v>
      </c>
      <c r="I104" s="251"/>
      <c r="J104" s="252">
        <f>ROUND(I104*H104,2)</f>
        <v>0</v>
      </c>
      <c r="K104" s="248" t="s">
        <v>19</v>
      </c>
      <c r="L104" s="253"/>
      <c r="M104" s="254" t="s">
        <v>19</v>
      </c>
      <c r="N104" s="255" t="s">
        <v>43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300</v>
      </c>
      <c r="AT104" s="215" t="s">
        <v>297</v>
      </c>
      <c r="AU104" s="215" t="s">
        <v>80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80</v>
      </c>
      <c r="BK104" s="216">
        <f>ROUND(I104*H104,2)</f>
        <v>0</v>
      </c>
      <c r="BL104" s="17" t="s">
        <v>236</v>
      </c>
      <c r="BM104" s="215" t="s">
        <v>636</v>
      </c>
    </row>
    <row r="105" spans="1:47" s="2" customFormat="1" ht="12">
      <c r="A105" s="38"/>
      <c r="B105" s="39"/>
      <c r="C105" s="40"/>
      <c r="D105" s="217" t="s">
        <v>142</v>
      </c>
      <c r="E105" s="40"/>
      <c r="F105" s="218" t="s">
        <v>635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142</v>
      </c>
      <c r="AU105" s="17" t="s">
        <v>80</v>
      </c>
    </row>
    <row r="106" spans="1:65" s="2" customFormat="1" ht="14.4" customHeight="1">
      <c r="A106" s="38"/>
      <c r="B106" s="39"/>
      <c r="C106" s="246" t="s">
        <v>196</v>
      </c>
      <c r="D106" s="246" t="s">
        <v>297</v>
      </c>
      <c r="E106" s="247" t="s">
        <v>637</v>
      </c>
      <c r="F106" s="248" t="s">
        <v>638</v>
      </c>
      <c r="G106" s="249" t="s">
        <v>567</v>
      </c>
      <c r="H106" s="250">
        <v>4</v>
      </c>
      <c r="I106" s="251"/>
      <c r="J106" s="252">
        <f>ROUND(I106*H106,2)</f>
        <v>0</v>
      </c>
      <c r="K106" s="248" t="s">
        <v>19</v>
      </c>
      <c r="L106" s="253"/>
      <c r="M106" s="254" t="s">
        <v>19</v>
      </c>
      <c r="N106" s="255" t="s">
        <v>43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300</v>
      </c>
      <c r="AT106" s="215" t="s">
        <v>297</v>
      </c>
      <c r="AU106" s="215" t="s">
        <v>80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236</v>
      </c>
      <c r="BM106" s="215" t="s">
        <v>639</v>
      </c>
    </row>
    <row r="107" spans="1:47" s="2" customFormat="1" ht="12">
      <c r="A107" s="38"/>
      <c r="B107" s="39"/>
      <c r="C107" s="40"/>
      <c r="D107" s="217" t="s">
        <v>142</v>
      </c>
      <c r="E107" s="40"/>
      <c r="F107" s="218" t="s">
        <v>638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142</v>
      </c>
      <c r="AU107" s="17" t="s">
        <v>80</v>
      </c>
    </row>
    <row r="108" spans="1:65" s="2" customFormat="1" ht="14.4" customHeight="1">
      <c r="A108" s="38"/>
      <c r="B108" s="39"/>
      <c r="C108" s="246" t="s">
        <v>203</v>
      </c>
      <c r="D108" s="246" t="s">
        <v>297</v>
      </c>
      <c r="E108" s="247" t="s">
        <v>640</v>
      </c>
      <c r="F108" s="248" t="s">
        <v>641</v>
      </c>
      <c r="G108" s="249" t="s">
        <v>567</v>
      </c>
      <c r="H108" s="250">
        <v>10</v>
      </c>
      <c r="I108" s="251"/>
      <c r="J108" s="252">
        <f>ROUND(I108*H108,2)</f>
        <v>0</v>
      </c>
      <c r="K108" s="248" t="s">
        <v>19</v>
      </c>
      <c r="L108" s="253"/>
      <c r="M108" s="254" t="s">
        <v>19</v>
      </c>
      <c r="N108" s="255" t="s">
        <v>43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300</v>
      </c>
      <c r="AT108" s="215" t="s">
        <v>297</v>
      </c>
      <c r="AU108" s="215" t="s">
        <v>80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80</v>
      </c>
      <c r="BK108" s="216">
        <f>ROUND(I108*H108,2)</f>
        <v>0</v>
      </c>
      <c r="BL108" s="17" t="s">
        <v>236</v>
      </c>
      <c r="BM108" s="215" t="s">
        <v>642</v>
      </c>
    </row>
    <row r="109" spans="1:47" s="2" customFormat="1" ht="12">
      <c r="A109" s="38"/>
      <c r="B109" s="39"/>
      <c r="C109" s="40"/>
      <c r="D109" s="217" t="s">
        <v>142</v>
      </c>
      <c r="E109" s="40"/>
      <c r="F109" s="218" t="s">
        <v>641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142</v>
      </c>
      <c r="AU109" s="17" t="s">
        <v>80</v>
      </c>
    </row>
    <row r="110" spans="1:65" s="2" customFormat="1" ht="14.4" customHeight="1">
      <c r="A110" s="38"/>
      <c r="B110" s="39"/>
      <c r="C110" s="246" t="s">
        <v>209</v>
      </c>
      <c r="D110" s="246" t="s">
        <v>297</v>
      </c>
      <c r="E110" s="247" t="s">
        <v>643</v>
      </c>
      <c r="F110" s="248" t="s">
        <v>644</v>
      </c>
      <c r="G110" s="249" t="s">
        <v>567</v>
      </c>
      <c r="H110" s="250">
        <v>7</v>
      </c>
      <c r="I110" s="251"/>
      <c r="J110" s="252">
        <f>ROUND(I110*H110,2)</f>
        <v>0</v>
      </c>
      <c r="K110" s="248" t="s">
        <v>19</v>
      </c>
      <c r="L110" s="253"/>
      <c r="M110" s="254" t="s">
        <v>19</v>
      </c>
      <c r="N110" s="255" t="s">
        <v>43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300</v>
      </c>
      <c r="AT110" s="215" t="s">
        <v>297</v>
      </c>
      <c r="AU110" s="215" t="s">
        <v>80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80</v>
      </c>
      <c r="BK110" s="216">
        <f>ROUND(I110*H110,2)</f>
        <v>0</v>
      </c>
      <c r="BL110" s="17" t="s">
        <v>236</v>
      </c>
      <c r="BM110" s="215" t="s">
        <v>645</v>
      </c>
    </row>
    <row r="111" spans="1:47" s="2" customFormat="1" ht="12">
      <c r="A111" s="38"/>
      <c r="B111" s="39"/>
      <c r="C111" s="40"/>
      <c r="D111" s="217" t="s">
        <v>142</v>
      </c>
      <c r="E111" s="40"/>
      <c r="F111" s="218" t="s">
        <v>644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142</v>
      </c>
      <c r="AU111" s="17" t="s">
        <v>80</v>
      </c>
    </row>
    <row r="112" spans="1:65" s="2" customFormat="1" ht="14.4" customHeight="1">
      <c r="A112" s="38"/>
      <c r="B112" s="39"/>
      <c r="C112" s="246" t="s">
        <v>216</v>
      </c>
      <c r="D112" s="246" t="s">
        <v>297</v>
      </c>
      <c r="E112" s="247" t="s">
        <v>646</v>
      </c>
      <c r="F112" s="248" t="s">
        <v>647</v>
      </c>
      <c r="G112" s="249" t="s">
        <v>567</v>
      </c>
      <c r="H112" s="250">
        <v>12</v>
      </c>
      <c r="I112" s="251"/>
      <c r="J112" s="252">
        <f>ROUND(I112*H112,2)</f>
        <v>0</v>
      </c>
      <c r="K112" s="248" t="s">
        <v>19</v>
      </c>
      <c r="L112" s="253"/>
      <c r="M112" s="254" t="s">
        <v>19</v>
      </c>
      <c r="N112" s="255" t="s">
        <v>43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300</v>
      </c>
      <c r="AT112" s="215" t="s">
        <v>297</v>
      </c>
      <c r="AU112" s="215" t="s">
        <v>80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236</v>
      </c>
      <c r="BM112" s="215" t="s">
        <v>648</v>
      </c>
    </row>
    <row r="113" spans="1:47" s="2" customFormat="1" ht="12">
      <c r="A113" s="38"/>
      <c r="B113" s="39"/>
      <c r="C113" s="40"/>
      <c r="D113" s="217" t="s">
        <v>142</v>
      </c>
      <c r="E113" s="40"/>
      <c r="F113" s="218" t="s">
        <v>647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142</v>
      </c>
      <c r="AU113" s="17" t="s">
        <v>80</v>
      </c>
    </row>
    <row r="114" spans="1:65" s="2" customFormat="1" ht="14.4" customHeight="1">
      <c r="A114" s="38"/>
      <c r="B114" s="39"/>
      <c r="C114" s="246" t="s">
        <v>221</v>
      </c>
      <c r="D114" s="246" t="s">
        <v>297</v>
      </c>
      <c r="E114" s="247" t="s">
        <v>649</v>
      </c>
      <c r="F114" s="248" t="s">
        <v>650</v>
      </c>
      <c r="G114" s="249" t="s">
        <v>567</v>
      </c>
      <c r="H114" s="250">
        <v>9</v>
      </c>
      <c r="I114" s="251"/>
      <c r="J114" s="252">
        <f>ROUND(I114*H114,2)</f>
        <v>0</v>
      </c>
      <c r="K114" s="248" t="s">
        <v>19</v>
      </c>
      <c r="L114" s="253"/>
      <c r="M114" s="254" t="s">
        <v>19</v>
      </c>
      <c r="N114" s="255" t="s">
        <v>43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300</v>
      </c>
      <c r="AT114" s="215" t="s">
        <v>297</v>
      </c>
      <c r="AU114" s="215" t="s">
        <v>80</v>
      </c>
      <c r="AY114" s="17" t="s">
        <v>132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236</v>
      </c>
      <c r="BM114" s="215" t="s">
        <v>651</v>
      </c>
    </row>
    <row r="115" spans="1:47" s="2" customFormat="1" ht="12">
      <c r="A115" s="38"/>
      <c r="B115" s="39"/>
      <c r="C115" s="40"/>
      <c r="D115" s="217" t="s">
        <v>142</v>
      </c>
      <c r="E115" s="40"/>
      <c r="F115" s="218" t="s">
        <v>650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142</v>
      </c>
      <c r="AU115" s="17" t="s">
        <v>80</v>
      </c>
    </row>
    <row r="116" spans="1:65" s="2" customFormat="1" ht="14.4" customHeight="1">
      <c r="A116" s="38"/>
      <c r="B116" s="39"/>
      <c r="C116" s="246" t="s">
        <v>226</v>
      </c>
      <c r="D116" s="246" t="s">
        <v>297</v>
      </c>
      <c r="E116" s="247" t="s">
        <v>652</v>
      </c>
      <c r="F116" s="248" t="s">
        <v>653</v>
      </c>
      <c r="G116" s="249" t="s">
        <v>567</v>
      </c>
      <c r="H116" s="250">
        <v>9</v>
      </c>
      <c r="I116" s="251"/>
      <c r="J116" s="252">
        <f>ROUND(I116*H116,2)</f>
        <v>0</v>
      </c>
      <c r="K116" s="248" t="s">
        <v>19</v>
      </c>
      <c r="L116" s="253"/>
      <c r="M116" s="254" t="s">
        <v>19</v>
      </c>
      <c r="N116" s="255" t="s">
        <v>43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300</v>
      </c>
      <c r="AT116" s="215" t="s">
        <v>297</v>
      </c>
      <c r="AU116" s="215" t="s">
        <v>80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80</v>
      </c>
      <c r="BK116" s="216">
        <f>ROUND(I116*H116,2)</f>
        <v>0</v>
      </c>
      <c r="BL116" s="17" t="s">
        <v>236</v>
      </c>
      <c r="BM116" s="215" t="s">
        <v>654</v>
      </c>
    </row>
    <row r="117" spans="1:47" s="2" customFormat="1" ht="12">
      <c r="A117" s="38"/>
      <c r="B117" s="39"/>
      <c r="C117" s="40"/>
      <c r="D117" s="217" t="s">
        <v>142</v>
      </c>
      <c r="E117" s="40"/>
      <c r="F117" s="218" t="s">
        <v>653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142</v>
      </c>
      <c r="AU117" s="17" t="s">
        <v>80</v>
      </c>
    </row>
    <row r="118" spans="1:63" s="12" customFormat="1" ht="25.9" customHeight="1">
      <c r="A118" s="12"/>
      <c r="B118" s="188"/>
      <c r="C118" s="189"/>
      <c r="D118" s="190" t="s">
        <v>71</v>
      </c>
      <c r="E118" s="191" t="s">
        <v>655</v>
      </c>
      <c r="F118" s="191" t="s">
        <v>656</v>
      </c>
      <c r="G118" s="189"/>
      <c r="H118" s="189"/>
      <c r="I118" s="192"/>
      <c r="J118" s="193">
        <f>BK118</f>
        <v>0</v>
      </c>
      <c r="K118" s="189"/>
      <c r="L118" s="194"/>
      <c r="M118" s="195"/>
      <c r="N118" s="196"/>
      <c r="O118" s="196"/>
      <c r="P118" s="197">
        <f>SUM(P119:P134)</f>
        <v>0</v>
      </c>
      <c r="Q118" s="196"/>
      <c r="R118" s="197">
        <f>SUM(R119:R134)</f>
        <v>0</v>
      </c>
      <c r="S118" s="196"/>
      <c r="T118" s="198">
        <f>SUM(T119:T134)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9" t="s">
        <v>80</v>
      </c>
      <c r="AT118" s="200" t="s">
        <v>71</v>
      </c>
      <c r="AU118" s="200" t="s">
        <v>72</v>
      </c>
      <c r="AY118" s="199" t="s">
        <v>132</v>
      </c>
      <c r="BK118" s="201">
        <f>SUM(BK119:BK134)</f>
        <v>0</v>
      </c>
    </row>
    <row r="119" spans="1:65" s="2" customFormat="1" ht="14.4" customHeight="1">
      <c r="A119" s="38"/>
      <c r="B119" s="39"/>
      <c r="C119" s="204" t="s">
        <v>8</v>
      </c>
      <c r="D119" s="204" t="s">
        <v>135</v>
      </c>
      <c r="E119" s="205" t="s">
        <v>657</v>
      </c>
      <c r="F119" s="206" t="s">
        <v>658</v>
      </c>
      <c r="G119" s="207" t="s">
        <v>567</v>
      </c>
      <c r="H119" s="208">
        <v>7</v>
      </c>
      <c r="I119" s="209"/>
      <c r="J119" s="210">
        <f>ROUND(I119*H119,2)</f>
        <v>0</v>
      </c>
      <c r="K119" s="206" t="s">
        <v>19</v>
      </c>
      <c r="L119" s="44"/>
      <c r="M119" s="211" t="s">
        <v>19</v>
      </c>
      <c r="N119" s="212" t="s">
        <v>43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236</v>
      </c>
      <c r="AT119" s="215" t="s">
        <v>135</v>
      </c>
      <c r="AU119" s="215" t="s">
        <v>80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80</v>
      </c>
      <c r="BK119" s="216">
        <f>ROUND(I119*H119,2)</f>
        <v>0</v>
      </c>
      <c r="BL119" s="17" t="s">
        <v>236</v>
      </c>
      <c r="BM119" s="215" t="s">
        <v>659</v>
      </c>
    </row>
    <row r="120" spans="1:47" s="2" customFormat="1" ht="12">
      <c r="A120" s="38"/>
      <c r="B120" s="39"/>
      <c r="C120" s="40"/>
      <c r="D120" s="217" t="s">
        <v>142</v>
      </c>
      <c r="E120" s="40"/>
      <c r="F120" s="218" t="s">
        <v>658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142</v>
      </c>
      <c r="AU120" s="17" t="s">
        <v>80</v>
      </c>
    </row>
    <row r="121" spans="1:65" s="2" customFormat="1" ht="14.4" customHeight="1">
      <c r="A121" s="38"/>
      <c r="B121" s="39"/>
      <c r="C121" s="204" t="s">
        <v>236</v>
      </c>
      <c r="D121" s="204" t="s">
        <v>135</v>
      </c>
      <c r="E121" s="205" t="s">
        <v>660</v>
      </c>
      <c r="F121" s="206" t="s">
        <v>661</v>
      </c>
      <c r="G121" s="207" t="s">
        <v>567</v>
      </c>
      <c r="H121" s="208">
        <v>1</v>
      </c>
      <c r="I121" s="209"/>
      <c r="J121" s="210">
        <f>ROUND(I121*H121,2)</f>
        <v>0</v>
      </c>
      <c r="K121" s="206" t="s">
        <v>19</v>
      </c>
      <c r="L121" s="44"/>
      <c r="M121" s="211" t="s">
        <v>19</v>
      </c>
      <c r="N121" s="212" t="s">
        <v>43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236</v>
      </c>
      <c r="AT121" s="215" t="s">
        <v>135</v>
      </c>
      <c r="AU121" s="215" t="s">
        <v>80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80</v>
      </c>
      <c r="BK121" s="216">
        <f>ROUND(I121*H121,2)</f>
        <v>0</v>
      </c>
      <c r="BL121" s="17" t="s">
        <v>236</v>
      </c>
      <c r="BM121" s="215" t="s">
        <v>662</v>
      </c>
    </row>
    <row r="122" spans="1:47" s="2" customFormat="1" ht="12">
      <c r="A122" s="38"/>
      <c r="B122" s="39"/>
      <c r="C122" s="40"/>
      <c r="D122" s="217" t="s">
        <v>142</v>
      </c>
      <c r="E122" s="40"/>
      <c r="F122" s="218" t="s">
        <v>661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142</v>
      </c>
      <c r="AU122" s="17" t="s">
        <v>80</v>
      </c>
    </row>
    <row r="123" spans="1:65" s="2" customFormat="1" ht="22.2" customHeight="1">
      <c r="A123" s="38"/>
      <c r="B123" s="39"/>
      <c r="C123" s="204" t="s">
        <v>241</v>
      </c>
      <c r="D123" s="204" t="s">
        <v>135</v>
      </c>
      <c r="E123" s="205" t="s">
        <v>663</v>
      </c>
      <c r="F123" s="206" t="s">
        <v>664</v>
      </c>
      <c r="G123" s="207" t="s">
        <v>567</v>
      </c>
      <c r="H123" s="208">
        <v>1</v>
      </c>
      <c r="I123" s="209"/>
      <c r="J123" s="210">
        <f>ROUND(I123*H123,2)</f>
        <v>0</v>
      </c>
      <c r="K123" s="206" t="s">
        <v>19</v>
      </c>
      <c r="L123" s="44"/>
      <c r="M123" s="211" t="s">
        <v>19</v>
      </c>
      <c r="N123" s="212" t="s">
        <v>43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236</v>
      </c>
      <c r="AT123" s="215" t="s">
        <v>135</v>
      </c>
      <c r="AU123" s="215" t="s">
        <v>80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80</v>
      </c>
      <c r="BK123" s="216">
        <f>ROUND(I123*H123,2)</f>
        <v>0</v>
      </c>
      <c r="BL123" s="17" t="s">
        <v>236</v>
      </c>
      <c r="BM123" s="215" t="s">
        <v>665</v>
      </c>
    </row>
    <row r="124" spans="1:47" s="2" customFormat="1" ht="12">
      <c r="A124" s="38"/>
      <c r="B124" s="39"/>
      <c r="C124" s="40"/>
      <c r="D124" s="217" t="s">
        <v>142</v>
      </c>
      <c r="E124" s="40"/>
      <c r="F124" s="218" t="s">
        <v>664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142</v>
      </c>
      <c r="AU124" s="17" t="s">
        <v>80</v>
      </c>
    </row>
    <row r="125" spans="1:65" s="2" customFormat="1" ht="19.8" customHeight="1">
      <c r="A125" s="38"/>
      <c r="B125" s="39"/>
      <c r="C125" s="204" t="s">
        <v>247</v>
      </c>
      <c r="D125" s="204" t="s">
        <v>135</v>
      </c>
      <c r="E125" s="205" t="s">
        <v>666</v>
      </c>
      <c r="F125" s="206" t="s">
        <v>667</v>
      </c>
      <c r="G125" s="207" t="s">
        <v>567</v>
      </c>
      <c r="H125" s="208">
        <v>42</v>
      </c>
      <c r="I125" s="209"/>
      <c r="J125" s="210">
        <f>ROUND(I125*H125,2)</f>
        <v>0</v>
      </c>
      <c r="K125" s="206" t="s">
        <v>19</v>
      </c>
      <c r="L125" s="44"/>
      <c r="M125" s="211" t="s">
        <v>19</v>
      </c>
      <c r="N125" s="212" t="s">
        <v>43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236</v>
      </c>
      <c r="AT125" s="215" t="s">
        <v>135</v>
      </c>
      <c r="AU125" s="215" t="s">
        <v>80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80</v>
      </c>
      <c r="BK125" s="216">
        <f>ROUND(I125*H125,2)</f>
        <v>0</v>
      </c>
      <c r="BL125" s="17" t="s">
        <v>236</v>
      </c>
      <c r="BM125" s="215" t="s">
        <v>668</v>
      </c>
    </row>
    <row r="126" spans="1:47" s="2" customFormat="1" ht="12">
      <c r="A126" s="38"/>
      <c r="B126" s="39"/>
      <c r="C126" s="40"/>
      <c r="D126" s="217" t="s">
        <v>142</v>
      </c>
      <c r="E126" s="40"/>
      <c r="F126" s="218" t="s">
        <v>667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142</v>
      </c>
      <c r="AU126" s="17" t="s">
        <v>80</v>
      </c>
    </row>
    <row r="127" spans="1:65" s="2" customFormat="1" ht="14.4" customHeight="1">
      <c r="A127" s="38"/>
      <c r="B127" s="39"/>
      <c r="C127" s="204" t="s">
        <v>252</v>
      </c>
      <c r="D127" s="204" t="s">
        <v>135</v>
      </c>
      <c r="E127" s="205" t="s">
        <v>669</v>
      </c>
      <c r="F127" s="206" t="s">
        <v>670</v>
      </c>
      <c r="G127" s="207" t="s">
        <v>567</v>
      </c>
      <c r="H127" s="208">
        <v>10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43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236</v>
      </c>
      <c r="AT127" s="215" t="s">
        <v>135</v>
      </c>
      <c r="AU127" s="215" t="s">
        <v>80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80</v>
      </c>
      <c r="BK127" s="216">
        <f>ROUND(I127*H127,2)</f>
        <v>0</v>
      </c>
      <c r="BL127" s="17" t="s">
        <v>236</v>
      </c>
      <c r="BM127" s="215" t="s">
        <v>671</v>
      </c>
    </row>
    <row r="128" spans="1:47" s="2" customFormat="1" ht="12">
      <c r="A128" s="38"/>
      <c r="B128" s="39"/>
      <c r="C128" s="40"/>
      <c r="D128" s="217" t="s">
        <v>142</v>
      </c>
      <c r="E128" s="40"/>
      <c r="F128" s="218" t="s">
        <v>670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142</v>
      </c>
      <c r="AU128" s="17" t="s">
        <v>80</v>
      </c>
    </row>
    <row r="129" spans="1:65" s="2" customFormat="1" ht="14.4" customHeight="1">
      <c r="A129" s="38"/>
      <c r="B129" s="39"/>
      <c r="C129" s="204" t="s">
        <v>259</v>
      </c>
      <c r="D129" s="204" t="s">
        <v>135</v>
      </c>
      <c r="E129" s="205" t="s">
        <v>672</v>
      </c>
      <c r="F129" s="206" t="s">
        <v>673</v>
      </c>
      <c r="G129" s="207" t="s">
        <v>567</v>
      </c>
      <c r="H129" s="208">
        <v>7</v>
      </c>
      <c r="I129" s="209"/>
      <c r="J129" s="210">
        <f>ROUND(I129*H129,2)</f>
        <v>0</v>
      </c>
      <c r="K129" s="206" t="s">
        <v>19</v>
      </c>
      <c r="L129" s="44"/>
      <c r="M129" s="211" t="s">
        <v>19</v>
      </c>
      <c r="N129" s="212" t="s">
        <v>43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236</v>
      </c>
      <c r="AT129" s="215" t="s">
        <v>135</v>
      </c>
      <c r="AU129" s="215" t="s">
        <v>80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80</v>
      </c>
      <c r="BK129" s="216">
        <f>ROUND(I129*H129,2)</f>
        <v>0</v>
      </c>
      <c r="BL129" s="17" t="s">
        <v>236</v>
      </c>
      <c r="BM129" s="215" t="s">
        <v>674</v>
      </c>
    </row>
    <row r="130" spans="1:47" s="2" customFormat="1" ht="12">
      <c r="A130" s="38"/>
      <c r="B130" s="39"/>
      <c r="C130" s="40"/>
      <c r="D130" s="217" t="s">
        <v>142</v>
      </c>
      <c r="E130" s="40"/>
      <c r="F130" s="218" t="s">
        <v>673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142</v>
      </c>
      <c r="AU130" s="17" t="s">
        <v>80</v>
      </c>
    </row>
    <row r="131" spans="1:65" s="2" customFormat="1" ht="22.2" customHeight="1">
      <c r="A131" s="38"/>
      <c r="B131" s="39"/>
      <c r="C131" s="204" t="s">
        <v>7</v>
      </c>
      <c r="D131" s="204" t="s">
        <v>135</v>
      </c>
      <c r="E131" s="205" t="s">
        <v>675</v>
      </c>
      <c r="F131" s="206" t="s">
        <v>676</v>
      </c>
      <c r="G131" s="207" t="s">
        <v>567</v>
      </c>
      <c r="H131" s="208">
        <v>53</v>
      </c>
      <c r="I131" s="209"/>
      <c r="J131" s="210">
        <f>ROUND(I131*H131,2)</f>
        <v>0</v>
      </c>
      <c r="K131" s="206" t="s">
        <v>19</v>
      </c>
      <c r="L131" s="44"/>
      <c r="M131" s="211" t="s">
        <v>19</v>
      </c>
      <c r="N131" s="212" t="s">
        <v>43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236</v>
      </c>
      <c r="AT131" s="215" t="s">
        <v>135</v>
      </c>
      <c r="AU131" s="215" t="s">
        <v>80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80</v>
      </c>
      <c r="BK131" s="216">
        <f>ROUND(I131*H131,2)</f>
        <v>0</v>
      </c>
      <c r="BL131" s="17" t="s">
        <v>236</v>
      </c>
      <c r="BM131" s="215" t="s">
        <v>677</v>
      </c>
    </row>
    <row r="132" spans="1:47" s="2" customFormat="1" ht="12">
      <c r="A132" s="38"/>
      <c r="B132" s="39"/>
      <c r="C132" s="40"/>
      <c r="D132" s="217" t="s">
        <v>142</v>
      </c>
      <c r="E132" s="40"/>
      <c r="F132" s="218" t="s">
        <v>676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142</v>
      </c>
      <c r="AU132" s="17" t="s">
        <v>80</v>
      </c>
    </row>
    <row r="133" spans="1:65" s="2" customFormat="1" ht="30" customHeight="1">
      <c r="A133" s="38"/>
      <c r="B133" s="39"/>
      <c r="C133" s="204" t="s">
        <v>269</v>
      </c>
      <c r="D133" s="204" t="s">
        <v>135</v>
      </c>
      <c r="E133" s="205" t="s">
        <v>678</v>
      </c>
      <c r="F133" s="206" t="s">
        <v>679</v>
      </c>
      <c r="G133" s="207" t="s">
        <v>567</v>
      </c>
      <c r="H133" s="208">
        <v>28</v>
      </c>
      <c r="I133" s="209"/>
      <c r="J133" s="210">
        <f>ROUND(I133*H133,2)</f>
        <v>0</v>
      </c>
      <c r="K133" s="206" t="s">
        <v>19</v>
      </c>
      <c r="L133" s="44"/>
      <c r="M133" s="211" t="s">
        <v>19</v>
      </c>
      <c r="N133" s="212" t="s">
        <v>43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236</v>
      </c>
      <c r="AT133" s="215" t="s">
        <v>135</v>
      </c>
      <c r="AU133" s="215" t="s">
        <v>80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80</v>
      </c>
      <c r="BK133" s="216">
        <f>ROUND(I133*H133,2)</f>
        <v>0</v>
      </c>
      <c r="BL133" s="17" t="s">
        <v>236</v>
      </c>
      <c r="BM133" s="215" t="s">
        <v>680</v>
      </c>
    </row>
    <row r="134" spans="1:47" s="2" customFormat="1" ht="12">
      <c r="A134" s="38"/>
      <c r="B134" s="39"/>
      <c r="C134" s="40"/>
      <c r="D134" s="217" t="s">
        <v>142</v>
      </c>
      <c r="E134" s="40"/>
      <c r="F134" s="218" t="s">
        <v>679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142</v>
      </c>
      <c r="AU134" s="17" t="s">
        <v>80</v>
      </c>
    </row>
    <row r="135" spans="1:63" s="12" customFormat="1" ht="25.9" customHeight="1">
      <c r="A135" s="12"/>
      <c r="B135" s="188"/>
      <c r="C135" s="189"/>
      <c r="D135" s="190" t="s">
        <v>71</v>
      </c>
      <c r="E135" s="191" t="s">
        <v>681</v>
      </c>
      <c r="F135" s="191" t="s">
        <v>682</v>
      </c>
      <c r="G135" s="189"/>
      <c r="H135" s="189"/>
      <c r="I135" s="192"/>
      <c r="J135" s="193">
        <f>BK135</f>
        <v>0</v>
      </c>
      <c r="K135" s="189"/>
      <c r="L135" s="194"/>
      <c r="M135" s="195"/>
      <c r="N135" s="196"/>
      <c r="O135" s="196"/>
      <c r="P135" s="197">
        <f>SUM(P136:P153)</f>
        <v>0</v>
      </c>
      <c r="Q135" s="196"/>
      <c r="R135" s="197">
        <f>SUM(R136:R153)</f>
        <v>0</v>
      </c>
      <c r="S135" s="196"/>
      <c r="T135" s="198">
        <f>SUM(T136:T153)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9" t="s">
        <v>80</v>
      </c>
      <c r="AT135" s="200" t="s">
        <v>71</v>
      </c>
      <c r="AU135" s="200" t="s">
        <v>72</v>
      </c>
      <c r="AY135" s="199" t="s">
        <v>132</v>
      </c>
      <c r="BK135" s="201">
        <f>SUM(BK136:BK153)</f>
        <v>0</v>
      </c>
    </row>
    <row r="136" spans="1:65" s="2" customFormat="1" ht="22.2" customHeight="1">
      <c r="A136" s="38"/>
      <c r="B136" s="39"/>
      <c r="C136" s="246" t="s">
        <v>275</v>
      </c>
      <c r="D136" s="246" t="s">
        <v>297</v>
      </c>
      <c r="E136" s="247" t="s">
        <v>683</v>
      </c>
      <c r="F136" s="248" t="s">
        <v>684</v>
      </c>
      <c r="G136" s="249" t="s">
        <v>149</v>
      </c>
      <c r="H136" s="250">
        <v>4</v>
      </c>
      <c r="I136" s="251"/>
      <c r="J136" s="252">
        <f>ROUND(I136*H136,2)</f>
        <v>0</v>
      </c>
      <c r="K136" s="248" t="s">
        <v>19</v>
      </c>
      <c r="L136" s="253"/>
      <c r="M136" s="254" t="s">
        <v>19</v>
      </c>
      <c r="N136" s="255" t="s">
        <v>43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300</v>
      </c>
      <c r="AT136" s="215" t="s">
        <v>297</v>
      </c>
      <c r="AU136" s="215" t="s">
        <v>80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80</v>
      </c>
      <c r="BK136" s="216">
        <f>ROUND(I136*H136,2)</f>
        <v>0</v>
      </c>
      <c r="BL136" s="17" t="s">
        <v>236</v>
      </c>
      <c r="BM136" s="215" t="s">
        <v>685</v>
      </c>
    </row>
    <row r="137" spans="1:47" s="2" customFormat="1" ht="12">
      <c r="A137" s="38"/>
      <c r="B137" s="39"/>
      <c r="C137" s="40"/>
      <c r="D137" s="217" t="s">
        <v>142</v>
      </c>
      <c r="E137" s="40"/>
      <c r="F137" s="218" t="s">
        <v>684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142</v>
      </c>
      <c r="AU137" s="17" t="s">
        <v>80</v>
      </c>
    </row>
    <row r="138" spans="1:65" s="2" customFormat="1" ht="14.4" customHeight="1">
      <c r="A138" s="38"/>
      <c r="B138" s="39"/>
      <c r="C138" s="246" t="s">
        <v>282</v>
      </c>
      <c r="D138" s="246" t="s">
        <v>297</v>
      </c>
      <c r="E138" s="247" t="s">
        <v>686</v>
      </c>
      <c r="F138" s="248" t="s">
        <v>687</v>
      </c>
      <c r="G138" s="249" t="s">
        <v>149</v>
      </c>
      <c r="H138" s="250">
        <v>4</v>
      </c>
      <c r="I138" s="251"/>
      <c r="J138" s="252">
        <f>ROUND(I138*H138,2)</f>
        <v>0</v>
      </c>
      <c r="K138" s="248" t="s">
        <v>19</v>
      </c>
      <c r="L138" s="253"/>
      <c r="M138" s="254" t="s">
        <v>19</v>
      </c>
      <c r="N138" s="255" t="s">
        <v>43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300</v>
      </c>
      <c r="AT138" s="215" t="s">
        <v>297</v>
      </c>
      <c r="AU138" s="215" t="s">
        <v>80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80</v>
      </c>
      <c r="BK138" s="216">
        <f>ROUND(I138*H138,2)</f>
        <v>0</v>
      </c>
      <c r="BL138" s="17" t="s">
        <v>236</v>
      </c>
      <c r="BM138" s="215" t="s">
        <v>688</v>
      </c>
    </row>
    <row r="139" spans="1:47" s="2" customFormat="1" ht="12">
      <c r="A139" s="38"/>
      <c r="B139" s="39"/>
      <c r="C139" s="40"/>
      <c r="D139" s="217" t="s">
        <v>142</v>
      </c>
      <c r="E139" s="40"/>
      <c r="F139" s="218" t="s">
        <v>687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142</v>
      </c>
      <c r="AU139" s="17" t="s">
        <v>80</v>
      </c>
    </row>
    <row r="140" spans="1:65" s="2" customFormat="1" ht="22.2" customHeight="1">
      <c r="A140" s="38"/>
      <c r="B140" s="39"/>
      <c r="C140" s="246" t="s">
        <v>291</v>
      </c>
      <c r="D140" s="246" t="s">
        <v>297</v>
      </c>
      <c r="E140" s="247" t="s">
        <v>689</v>
      </c>
      <c r="F140" s="248" t="s">
        <v>690</v>
      </c>
      <c r="G140" s="249" t="s">
        <v>149</v>
      </c>
      <c r="H140" s="250">
        <v>8</v>
      </c>
      <c r="I140" s="251"/>
      <c r="J140" s="252">
        <f>ROUND(I140*H140,2)</f>
        <v>0</v>
      </c>
      <c r="K140" s="248" t="s">
        <v>19</v>
      </c>
      <c r="L140" s="253"/>
      <c r="M140" s="254" t="s">
        <v>19</v>
      </c>
      <c r="N140" s="255" t="s">
        <v>43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300</v>
      </c>
      <c r="AT140" s="215" t="s">
        <v>297</v>
      </c>
      <c r="AU140" s="215" t="s">
        <v>80</v>
      </c>
      <c r="AY140" s="17" t="s">
        <v>132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80</v>
      </c>
      <c r="BK140" s="216">
        <f>ROUND(I140*H140,2)</f>
        <v>0</v>
      </c>
      <c r="BL140" s="17" t="s">
        <v>236</v>
      </c>
      <c r="BM140" s="215" t="s">
        <v>691</v>
      </c>
    </row>
    <row r="141" spans="1:47" s="2" customFormat="1" ht="12">
      <c r="A141" s="38"/>
      <c r="B141" s="39"/>
      <c r="C141" s="40"/>
      <c r="D141" s="217" t="s">
        <v>142</v>
      </c>
      <c r="E141" s="40"/>
      <c r="F141" s="218" t="s">
        <v>690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142</v>
      </c>
      <c r="AU141" s="17" t="s">
        <v>80</v>
      </c>
    </row>
    <row r="142" spans="1:65" s="2" customFormat="1" ht="14.4" customHeight="1">
      <c r="A142" s="38"/>
      <c r="B142" s="39"/>
      <c r="C142" s="246" t="s">
        <v>296</v>
      </c>
      <c r="D142" s="246" t="s">
        <v>297</v>
      </c>
      <c r="E142" s="247" t="s">
        <v>692</v>
      </c>
      <c r="F142" s="248" t="s">
        <v>693</v>
      </c>
      <c r="G142" s="249" t="s">
        <v>567</v>
      </c>
      <c r="H142" s="250">
        <v>4</v>
      </c>
      <c r="I142" s="251"/>
      <c r="J142" s="252">
        <f>ROUND(I142*H142,2)</f>
        <v>0</v>
      </c>
      <c r="K142" s="248" t="s">
        <v>19</v>
      </c>
      <c r="L142" s="253"/>
      <c r="M142" s="254" t="s">
        <v>19</v>
      </c>
      <c r="N142" s="255" t="s">
        <v>43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300</v>
      </c>
      <c r="AT142" s="215" t="s">
        <v>297</v>
      </c>
      <c r="AU142" s="215" t="s">
        <v>80</v>
      </c>
      <c r="AY142" s="17" t="s">
        <v>132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80</v>
      </c>
      <c r="BK142" s="216">
        <f>ROUND(I142*H142,2)</f>
        <v>0</v>
      </c>
      <c r="BL142" s="17" t="s">
        <v>236</v>
      </c>
      <c r="BM142" s="215" t="s">
        <v>694</v>
      </c>
    </row>
    <row r="143" spans="1:47" s="2" customFormat="1" ht="12">
      <c r="A143" s="38"/>
      <c r="B143" s="39"/>
      <c r="C143" s="40"/>
      <c r="D143" s="217" t="s">
        <v>142</v>
      </c>
      <c r="E143" s="40"/>
      <c r="F143" s="218" t="s">
        <v>693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142</v>
      </c>
      <c r="AU143" s="17" t="s">
        <v>80</v>
      </c>
    </row>
    <row r="144" spans="1:65" s="2" customFormat="1" ht="14.4" customHeight="1">
      <c r="A144" s="38"/>
      <c r="B144" s="39"/>
      <c r="C144" s="246" t="s">
        <v>303</v>
      </c>
      <c r="D144" s="246" t="s">
        <v>297</v>
      </c>
      <c r="E144" s="247" t="s">
        <v>695</v>
      </c>
      <c r="F144" s="248" t="s">
        <v>696</v>
      </c>
      <c r="G144" s="249" t="s">
        <v>567</v>
      </c>
      <c r="H144" s="250">
        <v>10</v>
      </c>
      <c r="I144" s="251"/>
      <c r="J144" s="252">
        <f>ROUND(I144*H144,2)</f>
        <v>0</v>
      </c>
      <c r="K144" s="248" t="s">
        <v>19</v>
      </c>
      <c r="L144" s="253"/>
      <c r="M144" s="254" t="s">
        <v>19</v>
      </c>
      <c r="N144" s="255" t="s">
        <v>43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300</v>
      </c>
      <c r="AT144" s="215" t="s">
        <v>297</v>
      </c>
      <c r="AU144" s="215" t="s">
        <v>80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80</v>
      </c>
      <c r="BK144" s="216">
        <f>ROUND(I144*H144,2)</f>
        <v>0</v>
      </c>
      <c r="BL144" s="17" t="s">
        <v>236</v>
      </c>
      <c r="BM144" s="215" t="s">
        <v>697</v>
      </c>
    </row>
    <row r="145" spans="1:47" s="2" customFormat="1" ht="12">
      <c r="A145" s="38"/>
      <c r="B145" s="39"/>
      <c r="C145" s="40"/>
      <c r="D145" s="217" t="s">
        <v>142</v>
      </c>
      <c r="E145" s="40"/>
      <c r="F145" s="218" t="s">
        <v>696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142</v>
      </c>
      <c r="AU145" s="17" t="s">
        <v>80</v>
      </c>
    </row>
    <row r="146" spans="1:65" s="2" customFormat="1" ht="14.4" customHeight="1">
      <c r="A146" s="38"/>
      <c r="B146" s="39"/>
      <c r="C146" s="246" t="s">
        <v>311</v>
      </c>
      <c r="D146" s="246" t="s">
        <v>297</v>
      </c>
      <c r="E146" s="247" t="s">
        <v>698</v>
      </c>
      <c r="F146" s="248" t="s">
        <v>699</v>
      </c>
      <c r="G146" s="249" t="s">
        <v>567</v>
      </c>
      <c r="H146" s="250">
        <v>150</v>
      </c>
      <c r="I146" s="251"/>
      <c r="J146" s="252">
        <f>ROUND(I146*H146,2)</f>
        <v>0</v>
      </c>
      <c r="K146" s="248" t="s">
        <v>19</v>
      </c>
      <c r="L146" s="253"/>
      <c r="M146" s="254" t="s">
        <v>19</v>
      </c>
      <c r="N146" s="255" t="s">
        <v>43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300</v>
      </c>
      <c r="AT146" s="215" t="s">
        <v>297</v>
      </c>
      <c r="AU146" s="215" t="s">
        <v>80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80</v>
      </c>
      <c r="BK146" s="216">
        <f>ROUND(I146*H146,2)</f>
        <v>0</v>
      </c>
      <c r="BL146" s="17" t="s">
        <v>236</v>
      </c>
      <c r="BM146" s="215" t="s">
        <v>700</v>
      </c>
    </row>
    <row r="147" spans="1:47" s="2" customFormat="1" ht="12">
      <c r="A147" s="38"/>
      <c r="B147" s="39"/>
      <c r="C147" s="40"/>
      <c r="D147" s="217" t="s">
        <v>142</v>
      </c>
      <c r="E147" s="40"/>
      <c r="F147" s="218" t="s">
        <v>699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142</v>
      </c>
      <c r="AU147" s="17" t="s">
        <v>80</v>
      </c>
    </row>
    <row r="148" spans="1:65" s="2" customFormat="1" ht="14.4" customHeight="1">
      <c r="A148" s="38"/>
      <c r="B148" s="39"/>
      <c r="C148" s="246" t="s">
        <v>317</v>
      </c>
      <c r="D148" s="246" t="s">
        <v>297</v>
      </c>
      <c r="E148" s="247" t="s">
        <v>701</v>
      </c>
      <c r="F148" s="248" t="s">
        <v>702</v>
      </c>
      <c r="G148" s="249" t="s">
        <v>149</v>
      </c>
      <c r="H148" s="250">
        <v>80</v>
      </c>
      <c r="I148" s="251"/>
      <c r="J148" s="252">
        <f>ROUND(I148*H148,2)</f>
        <v>0</v>
      </c>
      <c r="K148" s="248" t="s">
        <v>19</v>
      </c>
      <c r="L148" s="253"/>
      <c r="M148" s="254" t="s">
        <v>19</v>
      </c>
      <c r="N148" s="255" t="s">
        <v>43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300</v>
      </c>
      <c r="AT148" s="215" t="s">
        <v>297</v>
      </c>
      <c r="AU148" s="215" t="s">
        <v>80</v>
      </c>
      <c r="AY148" s="17" t="s">
        <v>132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80</v>
      </c>
      <c r="BK148" s="216">
        <f>ROUND(I148*H148,2)</f>
        <v>0</v>
      </c>
      <c r="BL148" s="17" t="s">
        <v>236</v>
      </c>
      <c r="BM148" s="215" t="s">
        <v>703</v>
      </c>
    </row>
    <row r="149" spans="1:47" s="2" customFormat="1" ht="12">
      <c r="A149" s="38"/>
      <c r="B149" s="39"/>
      <c r="C149" s="40"/>
      <c r="D149" s="217" t="s">
        <v>142</v>
      </c>
      <c r="E149" s="40"/>
      <c r="F149" s="218" t="s">
        <v>702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142</v>
      </c>
      <c r="AU149" s="17" t="s">
        <v>80</v>
      </c>
    </row>
    <row r="150" spans="1:65" s="2" customFormat="1" ht="14.4" customHeight="1">
      <c r="A150" s="38"/>
      <c r="B150" s="39"/>
      <c r="C150" s="246" t="s">
        <v>322</v>
      </c>
      <c r="D150" s="246" t="s">
        <v>297</v>
      </c>
      <c r="E150" s="247" t="s">
        <v>704</v>
      </c>
      <c r="F150" s="248" t="s">
        <v>705</v>
      </c>
      <c r="G150" s="249" t="s">
        <v>149</v>
      </c>
      <c r="H150" s="250">
        <v>60</v>
      </c>
      <c r="I150" s="251"/>
      <c r="J150" s="252">
        <f>ROUND(I150*H150,2)</f>
        <v>0</v>
      </c>
      <c r="K150" s="248" t="s">
        <v>19</v>
      </c>
      <c r="L150" s="253"/>
      <c r="M150" s="254" t="s">
        <v>19</v>
      </c>
      <c r="N150" s="255" t="s">
        <v>43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300</v>
      </c>
      <c r="AT150" s="215" t="s">
        <v>297</v>
      </c>
      <c r="AU150" s="215" t="s">
        <v>80</v>
      </c>
      <c r="AY150" s="17" t="s">
        <v>132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80</v>
      </c>
      <c r="BK150" s="216">
        <f>ROUND(I150*H150,2)</f>
        <v>0</v>
      </c>
      <c r="BL150" s="17" t="s">
        <v>236</v>
      </c>
      <c r="BM150" s="215" t="s">
        <v>706</v>
      </c>
    </row>
    <row r="151" spans="1:47" s="2" customFormat="1" ht="12">
      <c r="A151" s="38"/>
      <c r="B151" s="39"/>
      <c r="C151" s="40"/>
      <c r="D151" s="217" t="s">
        <v>142</v>
      </c>
      <c r="E151" s="40"/>
      <c r="F151" s="218" t="s">
        <v>705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142</v>
      </c>
      <c r="AU151" s="17" t="s">
        <v>80</v>
      </c>
    </row>
    <row r="152" spans="1:65" s="2" customFormat="1" ht="14.4" customHeight="1">
      <c r="A152" s="38"/>
      <c r="B152" s="39"/>
      <c r="C152" s="246" t="s">
        <v>327</v>
      </c>
      <c r="D152" s="246" t="s">
        <v>297</v>
      </c>
      <c r="E152" s="247" t="s">
        <v>707</v>
      </c>
      <c r="F152" s="248" t="s">
        <v>708</v>
      </c>
      <c r="G152" s="249" t="s">
        <v>149</v>
      </c>
      <c r="H152" s="250">
        <v>50</v>
      </c>
      <c r="I152" s="251"/>
      <c r="J152" s="252">
        <f>ROUND(I152*H152,2)</f>
        <v>0</v>
      </c>
      <c r="K152" s="248" t="s">
        <v>19</v>
      </c>
      <c r="L152" s="253"/>
      <c r="M152" s="254" t="s">
        <v>19</v>
      </c>
      <c r="N152" s="255" t="s">
        <v>43</v>
      </c>
      <c r="O152" s="8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300</v>
      </c>
      <c r="AT152" s="215" t="s">
        <v>297</v>
      </c>
      <c r="AU152" s="215" t="s">
        <v>80</v>
      </c>
      <c r="AY152" s="17" t="s">
        <v>132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80</v>
      </c>
      <c r="BK152" s="216">
        <f>ROUND(I152*H152,2)</f>
        <v>0</v>
      </c>
      <c r="BL152" s="17" t="s">
        <v>236</v>
      </c>
      <c r="BM152" s="215" t="s">
        <v>709</v>
      </c>
    </row>
    <row r="153" spans="1:47" s="2" customFormat="1" ht="12">
      <c r="A153" s="38"/>
      <c r="B153" s="39"/>
      <c r="C153" s="40"/>
      <c r="D153" s="217" t="s">
        <v>142</v>
      </c>
      <c r="E153" s="40"/>
      <c r="F153" s="218" t="s">
        <v>708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142</v>
      </c>
      <c r="AU153" s="17" t="s">
        <v>80</v>
      </c>
    </row>
    <row r="154" spans="1:63" s="12" customFormat="1" ht="25.9" customHeight="1">
      <c r="A154" s="12"/>
      <c r="B154" s="188"/>
      <c r="C154" s="189"/>
      <c r="D154" s="190" t="s">
        <v>71</v>
      </c>
      <c r="E154" s="191" t="s">
        <v>710</v>
      </c>
      <c r="F154" s="191" t="s">
        <v>711</v>
      </c>
      <c r="G154" s="189"/>
      <c r="H154" s="189"/>
      <c r="I154" s="192"/>
      <c r="J154" s="193">
        <f>BK154</f>
        <v>0</v>
      </c>
      <c r="K154" s="189"/>
      <c r="L154" s="194"/>
      <c r="M154" s="195"/>
      <c r="N154" s="196"/>
      <c r="O154" s="196"/>
      <c r="P154" s="197">
        <f>SUM(P155:P164)</f>
        <v>0</v>
      </c>
      <c r="Q154" s="196"/>
      <c r="R154" s="197">
        <f>SUM(R155:R164)</f>
        <v>0</v>
      </c>
      <c r="S154" s="196"/>
      <c r="T154" s="198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99" t="s">
        <v>80</v>
      </c>
      <c r="AT154" s="200" t="s">
        <v>71</v>
      </c>
      <c r="AU154" s="200" t="s">
        <v>72</v>
      </c>
      <c r="AY154" s="199" t="s">
        <v>132</v>
      </c>
      <c r="BK154" s="201">
        <f>SUM(BK155:BK164)</f>
        <v>0</v>
      </c>
    </row>
    <row r="155" spans="1:65" s="2" customFormat="1" ht="14.4" customHeight="1">
      <c r="A155" s="38"/>
      <c r="B155" s="39"/>
      <c r="C155" s="204" t="s">
        <v>300</v>
      </c>
      <c r="D155" s="204" t="s">
        <v>135</v>
      </c>
      <c r="E155" s="205" t="s">
        <v>712</v>
      </c>
      <c r="F155" s="206" t="s">
        <v>713</v>
      </c>
      <c r="G155" s="207" t="s">
        <v>567</v>
      </c>
      <c r="H155" s="208">
        <v>100</v>
      </c>
      <c r="I155" s="209"/>
      <c r="J155" s="210">
        <f>ROUND(I155*H155,2)</f>
        <v>0</v>
      </c>
      <c r="K155" s="206" t="s">
        <v>19</v>
      </c>
      <c r="L155" s="44"/>
      <c r="M155" s="211" t="s">
        <v>19</v>
      </c>
      <c r="N155" s="212" t="s">
        <v>43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236</v>
      </c>
      <c r="AT155" s="215" t="s">
        <v>135</v>
      </c>
      <c r="AU155" s="215" t="s">
        <v>80</v>
      </c>
      <c r="AY155" s="17" t="s">
        <v>132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80</v>
      </c>
      <c r="BK155" s="216">
        <f>ROUND(I155*H155,2)</f>
        <v>0</v>
      </c>
      <c r="BL155" s="17" t="s">
        <v>236</v>
      </c>
      <c r="BM155" s="215" t="s">
        <v>714</v>
      </c>
    </row>
    <row r="156" spans="1:47" s="2" customFormat="1" ht="12">
      <c r="A156" s="38"/>
      <c r="B156" s="39"/>
      <c r="C156" s="40"/>
      <c r="D156" s="217" t="s">
        <v>142</v>
      </c>
      <c r="E156" s="40"/>
      <c r="F156" s="218" t="s">
        <v>713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142</v>
      </c>
      <c r="AU156" s="17" t="s">
        <v>80</v>
      </c>
    </row>
    <row r="157" spans="1:65" s="2" customFormat="1" ht="14.4" customHeight="1">
      <c r="A157" s="38"/>
      <c r="B157" s="39"/>
      <c r="C157" s="204" t="s">
        <v>338</v>
      </c>
      <c r="D157" s="204" t="s">
        <v>135</v>
      </c>
      <c r="E157" s="205" t="s">
        <v>715</v>
      </c>
      <c r="F157" s="206" t="s">
        <v>716</v>
      </c>
      <c r="G157" s="207" t="s">
        <v>567</v>
      </c>
      <c r="H157" s="208">
        <v>10</v>
      </c>
      <c r="I157" s="209"/>
      <c r="J157" s="210">
        <f>ROUND(I157*H157,2)</f>
        <v>0</v>
      </c>
      <c r="K157" s="206" t="s">
        <v>19</v>
      </c>
      <c r="L157" s="44"/>
      <c r="M157" s="211" t="s">
        <v>19</v>
      </c>
      <c r="N157" s="212" t="s">
        <v>43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236</v>
      </c>
      <c r="AT157" s="215" t="s">
        <v>135</v>
      </c>
      <c r="AU157" s="215" t="s">
        <v>80</v>
      </c>
      <c r="AY157" s="17" t="s">
        <v>132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80</v>
      </c>
      <c r="BK157" s="216">
        <f>ROUND(I157*H157,2)</f>
        <v>0</v>
      </c>
      <c r="BL157" s="17" t="s">
        <v>236</v>
      </c>
      <c r="BM157" s="215" t="s">
        <v>717</v>
      </c>
    </row>
    <row r="158" spans="1:47" s="2" customFormat="1" ht="12">
      <c r="A158" s="38"/>
      <c r="B158" s="39"/>
      <c r="C158" s="40"/>
      <c r="D158" s="217" t="s">
        <v>142</v>
      </c>
      <c r="E158" s="40"/>
      <c r="F158" s="218" t="s">
        <v>716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142</v>
      </c>
      <c r="AU158" s="17" t="s">
        <v>80</v>
      </c>
    </row>
    <row r="159" spans="1:65" s="2" customFormat="1" ht="14.4" customHeight="1">
      <c r="A159" s="38"/>
      <c r="B159" s="39"/>
      <c r="C159" s="204" t="s">
        <v>343</v>
      </c>
      <c r="D159" s="204" t="s">
        <v>135</v>
      </c>
      <c r="E159" s="205" t="s">
        <v>718</v>
      </c>
      <c r="F159" s="206" t="s">
        <v>719</v>
      </c>
      <c r="G159" s="207" t="s">
        <v>149</v>
      </c>
      <c r="H159" s="208">
        <v>12</v>
      </c>
      <c r="I159" s="209"/>
      <c r="J159" s="210">
        <f>ROUND(I159*H159,2)</f>
        <v>0</v>
      </c>
      <c r="K159" s="206" t="s">
        <v>19</v>
      </c>
      <c r="L159" s="44"/>
      <c r="M159" s="211" t="s">
        <v>19</v>
      </c>
      <c r="N159" s="212" t="s">
        <v>43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236</v>
      </c>
      <c r="AT159" s="215" t="s">
        <v>135</v>
      </c>
      <c r="AU159" s="215" t="s">
        <v>80</v>
      </c>
      <c r="AY159" s="17" t="s">
        <v>132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80</v>
      </c>
      <c r="BK159" s="216">
        <f>ROUND(I159*H159,2)</f>
        <v>0</v>
      </c>
      <c r="BL159" s="17" t="s">
        <v>236</v>
      </c>
      <c r="BM159" s="215" t="s">
        <v>720</v>
      </c>
    </row>
    <row r="160" spans="1:47" s="2" customFormat="1" ht="12">
      <c r="A160" s="38"/>
      <c r="B160" s="39"/>
      <c r="C160" s="40"/>
      <c r="D160" s="217" t="s">
        <v>142</v>
      </c>
      <c r="E160" s="40"/>
      <c r="F160" s="218" t="s">
        <v>719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142</v>
      </c>
      <c r="AU160" s="17" t="s">
        <v>80</v>
      </c>
    </row>
    <row r="161" spans="1:65" s="2" customFormat="1" ht="14.4" customHeight="1">
      <c r="A161" s="38"/>
      <c r="B161" s="39"/>
      <c r="C161" s="204" t="s">
        <v>348</v>
      </c>
      <c r="D161" s="204" t="s">
        <v>135</v>
      </c>
      <c r="E161" s="205" t="s">
        <v>721</v>
      </c>
      <c r="F161" s="206" t="s">
        <v>722</v>
      </c>
      <c r="G161" s="207" t="s">
        <v>567</v>
      </c>
      <c r="H161" s="208">
        <v>150</v>
      </c>
      <c r="I161" s="209"/>
      <c r="J161" s="210">
        <f>ROUND(I161*H161,2)</f>
        <v>0</v>
      </c>
      <c r="K161" s="206" t="s">
        <v>19</v>
      </c>
      <c r="L161" s="44"/>
      <c r="M161" s="211" t="s">
        <v>19</v>
      </c>
      <c r="N161" s="212" t="s">
        <v>43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236</v>
      </c>
      <c r="AT161" s="215" t="s">
        <v>135</v>
      </c>
      <c r="AU161" s="215" t="s">
        <v>80</v>
      </c>
      <c r="AY161" s="17" t="s">
        <v>132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80</v>
      </c>
      <c r="BK161" s="216">
        <f>ROUND(I161*H161,2)</f>
        <v>0</v>
      </c>
      <c r="BL161" s="17" t="s">
        <v>236</v>
      </c>
      <c r="BM161" s="215" t="s">
        <v>723</v>
      </c>
    </row>
    <row r="162" spans="1:47" s="2" customFormat="1" ht="12">
      <c r="A162" s="38"/>
      <c r="B162" s="39"/>
      <c r="C162" s="40"/>
      <c r="D162" s="217" t="s">
        <v>142</v>
      </c>
      <c r="E162" s="40"/>
      <c r="F162" s="218" t="s">
        <v>722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142</v>
      </c>
      <c r="AU162" s="17" t="s">
        <v>80</v>
      </c>
    </row>
    <row r="163" spans="1:65" s="2" customFormat="1" ht="22.2" customHeight="1">
      <c r="A163" s="38"/>
      <c r="B163" s="39"/>
      <c r="C163" s="204" t="s">
        <v>355</v>
      </c>
      <c r="D163" s="204" t="s">
        <v>135</v>
      </c>
      <c r="E163" s="205" t="s">
        <v>724</v>
      </c>
      <c r="F163" s="206" t="s">
        <v>725</v>
      </c>
      <c r="G163" s="207" t="s">
        <v>149</v>
      </c>
      <c r="H163" s="208">
        <v>4</v>
      </c>
      <c r="I163" s="209"/>
      <c r="J163" s="210">
        <f>ROUND(I163*H163,2)</f>
        <v>0</v>
      </c>
      <c r="K163" s="206" t="s">
        <v>19</v>
      </c>
      <c r="L163" s="44"/>
      <c r="M163" s="211" t="s">
        <v>19</v>
      </c>
      <c r="N163" s="212" t="s">
        <v>43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236</v>
      </c>
      <c r="AT163" s="215" t="s">
        <v>135</v>
      </c>
      <c r="AU163" s="215" t="s">
        <v>80</v>
      </c>
      <c r="AY163" s="17" t="s">
        <v>132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80</v>
      </c>
      <c r="BK163" s="216">
        <f>ROUND(I163*H163,2)</f>
        <v>0</v>
      </c>
      <c r="BL163" s="17" t="s">
        <v>236</v>
      </c>
      <c r="BM163" s="215" t="s">
        <v>726</v>
      </c>
    </row>
    <row r="164" spans="1:47" s="2" customFormat="1" ht="12">
      <c r="A164" s="38"/>
      <c r="B164" s="39"/>
      <c r="C164" s="40"/>
      <c r="D164" s="217" t="s">
        <v>142</v>
      </c>
      <c r="E164" s="40"/>
      <c r="F164" s="218" t="s">
        <v>725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142</v>
      </c>
      <c r="AU164" s="17" t="s">
        <v>80</v>
      </c>
    </row>
    <row r="165" spans="1:63" s="12" customFormat="1" ht="25.9" customHeight="1">
      <c r="A165" s="12"/>
      <c r="B165" s="188"/>
      <c r="C165" s="189"/>
      <c r="D165" s="190" t="s">
        <v>71</v>
      </c>
      <c r="E165" s="191" t="s">
        <v>727</v>
      </c>
      <c r="F165" s="191" t="s">
        <v>728</v>
      </c>
      <c r="G165" s="189"/>
      <c r="H165" s="189"/>
      <c r="I165" s="192"/>
      <c r="J165" s="193">
        <f>BK165</f>
        <v>0</v>
      </c>
      <c r="K165" s="189"/>
      <c r="L165" s="194"/>
      <c r="M165" s="195"/>
      <c r="N165" s="196"/>
      <c r="O165" s="196"/>
      <c r="P165" s="197">
        <f>SUM(P166:P175)</f>
        <v>0</v>
      </c>
      <c r="Q165" s="196"/>
      <c r="R165" s="197">
        <f>SUM(R166:R175)</f>
        <v>0</v>
      </c>
      <c r="S165" s="196"/>
      <c r="T165" s="198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9" t="s">
        <v>80</v>
      </c>
      <c r="AT165" s="200" t="s">
        <v>71</v>
      </c>
      <c r="AU165" s="200" t="s">
        <v>72</v>
      </c>
      <c r="AY165" s="199" t="s">
        <v>132</v>
      </c>
      <c r="BK165" s="201">
        <f>SUM(BK166:BK175)</f>
        <v>0</v>
      </c>
    </row>
    <row r="166" spans="1:65" s="2" customFormat="1" ht="14.4" customHeight="1">
      <c r="A166" s="38"/>
      <c r="B166" s="39"/>
      <c r="C166" s="246" t="s">
        <v>360</v>
      </c>
      <c r="D166" s="246" t="s">
        <v>297</v>
      </c>
      <c r="E166" s="247" t="s">
        <v>729</v>
      </c>
      <c r="F166" s="248" t="s">
        <v>730</v>
      </c>
      <c r="G166" s="249" t="s">
        <v>149</v>
      </c>
      <c r="H166" s="250">
        <v>60</v>
      </c>
      <c r="I166" s="251"/>
      <c r="J166" s="252">
        <f>ROUND(I166*H166,2)</f>
        <v>0</v>
      </c>
      <c r="K166" s="248" t="s">
        <v>19</v>
      </c>
      <c r="L166" s="253"/>
      <c r="M166" s="254" t="s">
        <v>19</v>
      </c>
      <c r="N166" s="255" t="s">
        <v>43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300</v>
      </c>
      <c r="AT166" s="215" t="s">
        <v>297</v>
      </c>
      <c r="AU166" s="215" t="s">
        <v>80</v>
      </c>
      <c r="AY166" s="17" t="s">
        <v>132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80</v>
      </c>
      <c r="BK166" s="216">
        <f>ROUND(I166*H166,2)</f>
        <v>0</v>
      </c>
      <c r="BL166" s="17" t="s">
        <v>236</v>
      </c>
      <c r="BM166" s="215" t="s">
        <v>731</v>
      </c>
    </row>
    <row r="167" spans="1:47" s="2" customFormat="1" ht="12">
      <c r="A167" s="38"/>
      <c r="B167" s="39"/>
      <c r="C167" s="40"/>
      <c r="D167" s="217" t="s">
        <v>142</v>
      </c>
      <c r="E167" s="40"/>
      <c r="F167" s="218" t="s">
        <v>730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142</v>
      </c>
      <c r="AU167" s="17" t="s">
        <v>80</v>
      </c>
    </row>
    <row r="168" spans="1:65" s="2" customFormat="1" ht="19.8" customHeight="1">
      <c r="A168" s="38"/>
      <c r="B168" s="39"/>
      <c r="C168" s="246" t="s">
        <v>364</v>
      </c>
      <c r="D168" s="246" t="s">
        <v>297</v>
      </c>
      <c r="E168" s="247" t="s">
        <v>732</v>
      </c>
      <c r="F168" s="248" t="s">
        <v>733</v>
      </c>
      <c r="G168" s="249" t="s">
        <v>149</v>
      </c>
      <c r="H168" s="250">
        <v>380</v>
      </c>
      <c r="I168" s="251"/>
      <c r="J168" s="252">
        <f>ROUND(I168*H168,2)</f>
        <v>0</v>
      </c>
      <c r="K168" s="248" t="s">
        <v>19</v>
      </c>
      <c r="L168" s="253"/>
      <c r="M168" s="254" t="s">
        <v>19</v>
      </c>
      <c r="N168" s="255" t="s">
        <v>43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300</v>
      </c>
      <c r="AT168" s="215" t="s">
        <v>297</v>
      </c>
      <c r="AU168" s="215" t="s">
        <v>80</v>
      </c>
      <c r="AY168" s="17" t="s">
        <v>132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80</v>
      </c>
      <c r="BK168" s="216">
        <f>ROUND(I168*H168,2)</f>
        <v>0</v>
      </c>
      <c r="BL168" s="17" t="s">
        <v>236</v>
      </c>
      <c r="BM168" s="215" t="s">
        <v>734</v>
      </c>
    </row>
    <row r="169" spans="1:47" s="2" customFormat="1" ht="12">
      <c r="A169" s="38"/>
      <c r="B169" s="39"/>
      <c r="C169" s="40"/>
      <c r="D169" s="217" t="s">
        <v>142</v>
      </c>
      <c r="E169" s="40"/>
      <c r="F169" s="218" t="s">
        <v>733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142</v>
      </c>
      <c r="AU169" s="17" t="s">
        <v>80</v>
      </c>
    </row>
    <row r="170" spans="1:65" s="2" customFormat="1" ht="19.8" customHeight="1">
      <c r="A170" s="38"/>
      <c r="B170" s="39"/>
      <c r="C170" s="246" t="s">
        <v>369</v>
      </c>
      <c r="D170" s="246" t="s">
        <v>297</v>
      </c>
      <c r="E170" s="247" t="s">
        <v>735</v>
      </c>
      <c r="F170" s="248" t="s">
        <v>736</v>
      </c>
      <c r="G170" s="249" t="s">
        <v>149</v>
      </c>
      <c r="H170" s="250">
        <v>290</v>
      </c>
      <c r="I170" s="251"/>
      <c r="J170" s="252">
        <f>ROUND(I170*H170,2)</f>
        <v>0</v>
      </c>
      <c r="K170" s="248" t="s">
        <v>19</v>
      </c>
      <c r="L170" s="253"/>
      <c r="M170" s="254" t="s">
        <v>19</v>
      </c>
      <c r="N170" s="255" t="s">
        <v>43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300</v>
      </c>
      <c r="AT170" s="215" t="s">
        <v>297</v>
      </c>
      <c r="AU170" s="215" t="s">
        <v>80</v>
      </c>
      <c r="AY170" s="17" t="s">
        <v>132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80</v>
      </c>
      <c r="BK170" s="216">
        <f>ROUND(I170*H170,2)</f>
        <v>0</v>
      </c>
      <c r="BL170" s="17" t="s">
        <v>236</v>
      </c>
      <c r="BM170" s="215" t="s">
        <v>737</v>
      </c>
    </row>
    <row r="171" spans="1:47" s="2" customFormat="1" ht="12">
      <c r="A171" s="38"/>
      <c r="B171" s="39"/>
      <c r="C171" s="40"/>
      <c r="D171" s="217" t="s">
        <v>142</v>
      </c>
      <c r="E171" s="40"/>
      <c r="F171" s="218" t="s">
        <v>736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142</v>
      </c>
      <c r="AU171" s="17" t="s">
        <v>80</v>
      </c>
    </row>
    <row r="172" spans="1:65" s="2" customFormat="1" ht="19.8" customHeight="1">
      <c r="A172" s="38"/>
      <c r="B172" s="39"/>
      <c r="C172" s="246" t="s">
        <v>376</v>
      </c>
      <c r="D172" s="246" t="s">
        <v>297</v>
      </c>
      <c r="E172" s="247" t="s">
        <v>738</v>
      </c>
      <c r="F172" s="248" t="s">
        <v>739</v>
      </c>
      <c r="G172" s="249" t="s">
        <v>149</v>
      </c>
      <c r="H172" s="250">
        <v>250</v>
      </c>
      <c r="I172" s="251"/>
      <c r="J172" s="252">
        <f>ROUND(I172*H172,2)</f>
        <v>0</v>
      </c>
      <c r="K172" s="248" t="s">
        <v>19</v>
      </c>
      <c r="L172" s="253"/>
      <c r="M172" s="254" t="s">
        <v>19</v>
      </c>
      <c r="N172" s="255" t="s">
        <v>43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300</v>
      </c>
      <c r="AT172" s="215" t="s">
        <v>297</v>
      </c>
      <c r="AU172" s="215" t="s">
        <v>80</v>
      </c>
      <c r="AY172" s="17" t="s">
        <v>132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80</v>
      </c>
      <c r="BK172" s="216">
        <f>ROUND(I172*H172,2)</f>
        <v>0</v>
      </c>
      <c r="BL172" s="17" t="s">
        <v>236</v>
      </c>
      <c r="BM172" s="215" t="s">
        <v>740</v>
      </c>
    </row>
    <row r="173" spans="1:47" s="2" customFormat="1" ht="12">
      <c r="A173" s="38"/>
      <c r="B173" s="39"/>
      <c r="C173" s="40"/>
      <c r="D173" s="217" t="s">
        <v>142</v>
      </c>
      <c r="E173" s="40"/>
      <c r="F173" s="218" t="s">
        <v>739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142</v>
      </c>
      <c r="AU173" s="17" t="s">
        <v>80</v>
      </c>
    </row>
    <row r="174" spans="1:65" s="2" customFormat="1" ht="19.8" customHeight="1">
      <c r="A174" s="38"/>
      <c r="B174" s="39"/>
      <c r="C174" s="246" t="s">
        <v>382</v>
      </c>
      <c r="D174" s="246" t="s">
        <v>297</v>
      </c>
      <c r="E174" s="247" t="s">
        <v>741</v>
      </c>
      <c r="F174" s="248" t="s">
        <v>742</v>
      </c>
      <c r="G174" s="249" t="s">
        <v>149</v>
      </c>
      <c r="H174" s="250">
        <v>60</v>
      </c>
      <c r="I174" s="251"/>
      <c r="J174" s="252">
        <f>ROUND(I174*H174,2)</f>
        <v>0</v>
      </c>
      <c r="K174" s="248" t="s">
        <v>19</v>
      </c>
      <c r="L174" s="253"/>
      <c r="M174" s="254" t="s">
        <v>19</v>
      </c>
      <c r="N174" s="255" t="s">
        <v>43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300</v>
      </c>
      <c r="AT174" s="215" t="s">
        <v>297</v>
      </c>
      <c r="AU174" s="215" t="s">
        <v>80</v>
      </c>
      <c r="AY174" s="17" t="s">
        <v>132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80</v>
      </c>
      <c r="BK174" s="216">
        <f>ROUND(I174*H174,2)</f>
        <v>0</v>
      </c>
      <c r="BL174" s="17" t="s">
        <v>236</v>
      </c>
      <c r="BM174" s="215" t="s">
        <v>743</v>
      </c>
    </row>
    <row r="175" spans="1:47" s="2" customFormat="1" ht="12">
      <c r="A175" s="38"/>
      <c r="B175" s="39"/>
      <c r="C175" s="40"/>
      <c r="D175" s="217" t="s">
        <v>142</v>
      </c>
      <c r="E175" s="40"/>
      <c r="F175" s="218" t="s">
        <v>742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142</v>
      </c>
      <c r="AU175" s="17" t="s">
        <v>80</v>
      </c>
    </row>
    <row r="176" spans="1:63" s="12" customFormat="1" ht="25.9" customHeight="1">
      <c r="A176" s="12"/>
      <c r="B176" s="188"/>
      <c r="C176" s="189"/>
      <c r="D176" s="190" t="s">
        <v>71</v>
      </c>
      <c r="E176" s="191" t="s">
        <v>744</v>
      </c>
      <c r="F176" s="191" t="s">
        <v>745</v>
      </c>
      <c r="G176" s="189"/>
      <c r="H176" s="189"/>
      <c r="I176" s="192"/>
      <c r="J176" s="193">
        <f>BK176</f>
        <v>0</v>
      </c>
      <c r="K176" s="189"/>
      <c r="L176" s="194"/>
      <c r="M176" s="195"/>
      <c r="N176" s="196"/>
      <c r="O176" s="196"/>
      <c r="P176" s="197">
        <f>SUM(P177:P190)</f>
        <v>0</v>
      </c>
      <c r="Q176" s="196"/>
      <c r="R176" s="197">
        <f>SUM(R177:R190)</f>
        <v>0</v>
      </c>
      <c r="S176" s="196"/>
      <c r="T176" s="198">
        <f>SUM(T177:T190)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99" t="s">
        <v>80</v>
      </c>
      <c r="AT176" s="200" t="s">
        <v>71</v>
      </c>
      <c r="AU176" s="200" t="s">
        <v>72</v>
      </c>
      <c r="AY176" s="199" t="s">
        <v>132</v>
      </c>
      <c r="BK176" s="201">
        <f>SUM(BK177:BK190)</f>
        <v>0</v>
      </c>
    </row>
    <row r="177" spans="1:65" s="2" customFormat="1" ht="14.4" customHeight="1">
      <c r="A177" s="38"/>
      <c r="B177" s="39"/>
      <c r="C177" s="204" t="s">
        <v>387</v>
      </c>
      <c r="D177" s="204" t="s">
        <v>135</v>
      </c>
      <c r="E177" s="205" t="s">
        <v>746</v>
      </c>
      <c r="F177" s="206" t="s">
        <v>747</v>
      </c>
      <c r="G177" s="207" t="s">
        <v>149</v>
      </c>
      <c r="H177" s="208">
        <v>60</v>
      </c>
      <c r="I177" s="209"/>
      <c r="J177" s="210">
        <f>ROUND(I177*H177,2)</f>
        <v>0</v>
      </c>
      <c r="K177" s="206" t="s">
        <v>19</v>
      </c>
      <c r="L177" s="44"/>
      <c r="M177" s="211" t="s">
        <v>19</v>
      </c>
      <c r="N177" s="212" t="s">
        <v>43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236</v>
      </c>
      <c r="AT177" s="215" t="s">
        <v>135</v>
      </c>
      <c r="AU177" s="215" t="s">
        <v>80</v>
      </c>
      <c r="AY177" s="17" t="s">
        <v>132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80</v>
      </c>
      <c r="BK177" s="216">
        <f>ROUND(I177*H177,2)</f>
        <v>0</v>
      </c>
      <c r="BL177" s="17" t="s">
        <v>236</v>
      </c>
      <c r="BM177" s="215" t="s">
        <v>748</v>
      </c>
    </row>
    <row r="178" spans="1:47" s="2" customFormat="1" ht="12">
      <c r="A178" s="38"/>
      <c r="B178" s="39"/>
      <c r="C178" s="40"/>
      <c r="D178" s="217" t="s">
        <v>142</v>
      </c>
      <c r="E178" s="40"/>
      <c r="F178" s="218" t="s">
        <v>747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142</v>
      </c>
      <c r="AU178" s="17" t="s">
        <v>80</v>
      </c>
    </row>
    <row r="179" spans="1:65" s="2" customFormat="1" ht="19.8" customHeight="1">
      <c r="A179" s="38"/>
      <c r="B179" s="39"/>
      <c r="C179" s="204" t="s">
        <v>392</v>
      </c>
      <c r="D179" s="204" t="s">
        <v>135</v>
      </c>
      <c r="E179" s="205" t="s">
        <v>749</v>
      </c>
      <c r="F179" s="206" t="s">
        <v>750</v>
      </c>
      <c r="G179" s="207" t="s">
        <v>149</v>
      </c>
      <c r="H179" s="208">
        <v>380</v>
      </c>
      <c r="I179" s="209"/>
      <c r="J179" s="210">
        <f>ROUND(I179*H179,2)</f>
        <v>0</v>
      </c>
      <c r="K179" s="206" t="s">
        <v>19</v>
      </c>
      <c r="L179" s="44"/>
      <c r="M179" s="211" t="s">
        <v>19</v>
      </c>
      <c r="N179" s="212" t="s">
        <v>43</v>
      </c>
      <c r="O179" s="84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236</v>
      </c>
      <c r="AT179" s="215" t="s">
        <v>135</v>
      </c>
      <c r="AU179" s="215" t="s">
        <v>80</v>
      </c>
      <c r="AY179" s="17" t="s">
        <v>132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80</v>
      </c>
      <c r="BK179" s="216">
        <f>ROUND(I179*H179,2)</f>
        <v>0</v>
      </c>
      <c r="BL179" s="17" t="s">
        <v>236</v>
      </c>
      <c r="BM179" s="215" t="s">
        <v>751</v>
      </c>
    </row>
    <row r="180" spans="1:47" s="2" customFormat="1" ht="12">
      <c r="A180" s="38"/>
      <c r="B180" s="39"/>
      <c r="C180" s="40"/>
      <c r="D180" s="217" t="s">
        <v>142</v>
      </c>
      <c r="E180" s="40"/>
      <c r="F180" s="218" t="s">
        <v>750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142</v>
      </c>
      <c r="AU180" s="17" t="s">
        <v>80</v>
      </c>
    </row>
    <row r="181" spans="1:65" s="2" customFormat="1" ht="19.8" customHeight="1">
      <c r="A181" s="38"/>
      <c r="B181" s="39"/>
      <c r="C181" s="204" t="s">
        <v>398</v>
      </c>
      <c r="D181" s="204" t="s">
        <v>135</v>
      </c>
      <c r="E181" s="205" t="s">
        <v>752</v>
      </c>
      <c r="F181" s="206" t="s">
        <v>753</v>
      </c>
      <c r="G181" s="207" t="s">
        <v>149</v>
      </c>
      <c r="H181" s="208">
        <v>250</v>
      </c>
      <c r="I181" s="209"/>
      <c r="J181" s="210">
        <f>ROUND(I181*H181,2)</f>
        <v>0</v>
      </c>
      <c r="K181" s="206" t="s">
        <v>19</v>
      </c>
      <c r="L181" s="44"/>
      <c r="M181" s="211" t="s">
        <v>19</v>
      </c>
      <c r="N181" s="212" t="s">
        <v>43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236</v>
      </c>
      <c r="AT181" s="215" t="s">
        <v>135</v>
      </c>
      <c r="AU181" s="215" t="s">
        <v>80</v>
      </c>
      <c r="AY181" s="17" t="s">
        <v>132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80</v>
      </c>
      <c r="BK181" s="216">
        <f>ROUND(I181*H181,2)</f>
        <v>0</v>
      </c>
      <c r="BL181" s="17" t="s">
        <v>236</v>
      </c>
      <c r="BM181" s="215" t="s">
        <v>754</v>
      </c>
    </row>
    <row r="182" spans="1:47" s="2" customFormat="1" ht="12">
      <c r="A182" s="38"/>
      <c r="B182" s="39"/>
      <c r="C182" s="40"/>
      <c r="D182" s="217" t="s">
        <v>142</v>
      </c>
      <c r="E182" s="40"/>
      <c r="F182" s="218" t="s">
        <v>753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142</v>
      </c>
      <c r="AU182" s="17" t="s">
        <v>80</v>
      </c>
    </row>
    <row r="183" spans="1:65" s="2" customFormat="1" ht="19.8" customHeight="1">
      <c r="A183" s="38"/>
      <c r="B183" s="39"/>
      <c r="C183" s="204" t="s">
        <v>404</v>
      </c>
      <c r="D183" s="204" t="s">
        <v>135</v>
      </c>
      <c r="E183" s="205" t="s">
        <v>755</v>
      </c>
      <c r="F183" s="206" t="s">
        <v>756</v>
      </c>
      <c r="G183" s="207" t="s">
        <v>149</v>
      </c>
      <c r="H183" s="208">
        <v>290</v>
      </c>
      <c r="I183" s="209"/>
      <c r="J183" s="210">
        <f>ROUND(I183*H183,2)</f>
        <v>0</v>
      </c>
      <c r="K183" s="206" t="s">
        <v>19</v>
      </c>
      <c r="L183" s="44"/>
      <c r="M183" s="211" t="s">
        <v>19</v>
      </c>
      <c r="N183" s="212" t="s">
        <v>43</v>
      </c>
      <c r="O183" s="8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236</v>
      </c>
      <c r="AT183" s="215" t="s">
        <v>135</v>
      </c>
      <c r="AU183" s="215" t="s">
        <v>80</v>
      </c>
      <c r="AY183" s="17" t="s">
        <v>132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80</v>
      </c>
      <c r="BK183" s="216">
        <f>ROUND(I183*H183,2)</f>
        <v>0</v>
      </c>
      <c r="BL183" s="17" t="s">
        <v>236</v>
      </c>
      <c r="BM183" s="215" t="s">
        <v>757</v>
      </c>
    </row>
    <row r="184" spans="1:47" s="2" customFormat="1" ht="12">
      <c r="A184" s="38"/>
      <c r="B184" s="39"/>
      <c r="C184" s="40"/>
      <c r="D184" s="217" t="s">
        <v>142</v>
      </c>
      <c r="E184" s="40"/>
      <c r="F184" s="218" t="s">
        <v>756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142</v>
      </c>
      <c r="AU184" s="17" t="s">
        <v>80</v>
      </c>
    </row>
    <row r="185" spans="1:65" s="2" customFormat="1" ht="19.8" customHeight="1">
      <c r="A185" s="38"/>
      <c r="B185" s="39"/>
      <c r="C185" s="204" t="s">
        <v>409</v>
      </c>
      <c r="D185" s="204" t="s">
        <v>135</v>
      </c>
      <c r="E185" s="205" t="s">
        <v>758</v>
      </c>
      <c r="F185" s="206" t="s">
        <v>759</v>
      </c>
      <c r="G185" s="207" t="s">
        <v>149</v>
      </c>
      <c r="H185" s="208">
        <v>60</v>
      </c>
      <c r="I185" s="209"/>
      <c r="J185" s="210">
        <f>ROUND(I185*H185,2)</f>
        <v>0</v>
      </c>
      <c r="K185" s="206" t="s">
        <v>19</v>
      </c>
      <c r="L185" s="44"/>
      <c r="M185" s="211" t="s">
        <v>19</v>
      </c>
      <c r="N185" s="212" t="s">
        <v>43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236</v>
      </c>
      <c r="AT185" s="215" t="s">
        <v>135</v>
      </c>
      <c r="AU185" s="215" t="s">
        <v>80</v>
      </c>
      <c r="AY185" s="17" t="s">
        <v>132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80</v>
      </c>
      <c r="BK185" s="216">
        <f>ROUND(I185*H185,2)</f>
        <v>0</v>
      </c>
      <c r="BL185" s="17" t="s">
        <v>236</v>
      </c>
      <c r="BM185" s="215" t="s">
        <v>760</v>
      </c>
    </row>
    <row r="186" spans="1:47" s="2" customFormat="1" ht="12">
      <c r="A186" s="38"/>
      <c r="B186" s="39"/>
      <c r="C186" s="40"/>
      <c r="D186" s="217" t="s">
        <v>142</v>
      </c>
      <c r="E186" s="40"/>
      <c r="F186" s="218" t="s">
        <v>759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142</v>
      </c>
      <c r="AU186" s="17" t="s">
        <v>80</v>
      </c>
    </row>
    <row r="187" spans="1:65" s="2" customFormat="1" ht="19.8" customHeight="1">
      <c r="A187" s="38"/>
      <c r="B187" s="39"/>
      <c r="C187" s="204" t="s">
        <v>415</v>
      </c>
      <c r="D187" s="204" t="s">
        <v>135</v>
      </c>
      <c r="E187" s="205" t="s">
        <v>761</v>
      </c>
      <c r="F187" s="206" t="s">
        <v>762</v>
      </c>
      <c r="G187" s="207" t="s">
        <v>567</v>
      </c>
      <c r="H187" s="208">
        <v>160</v>
      </c>
      <c r="I187" s="209"/>
      <c r="J187" s="210">
        <f>ROUND(I187*H187,2)</f>
        <v>0</v>
      </c>
      <c r="K187" s="206" t="s">
        <v>19</v>
      </c>
      <c r="L187" s="44"/>
      <c r="M187" s="211" t="s">
        <v>19</v>
      </c>
      <c r="N187" s="212" t="s">
        <v>43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236</v>
      </c>
      <c r="AT187" s="215" t="s">
        <v>135</v>
      </c>
      <c r="AU187" s="215" t="s">
        <v>80</v>
      </c>
      <c r="AY187" s="17" t="s">
        <v>132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80</v>
      </c>
      <c r="BK187" s="216">
        <f>ROUND(I187*H187,2)</f>
        <v>0</v>
      </c>
      <c r="BL187" s="17" t="s">
        <v>236</v>
      </c>
      <c r="BM187" s="215" t="s">
        <v>763</v>
      </c>
    </row>
    <row r="188" spans="1:47" s="2" customFormat="1" ht="12">
      <c r="A188" s="38"/>
      <c r="B188" s="39"/>
      <c r="C188" s="40"/>
      <c r="D188" s="217" t="s">
        <v>142</v>
      </c>
      <c r="E188" s="40"/>
      <c r="F188" s="218" t="s">
        <v>762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142</v>
      </c>
      <c r="AU188" s="17" t="s">
        <v>80</v>
      </c>
    </row>
    <row r="189" spans="1:65" s="2" customFormat="1" ht="14.4" customHeight="1">
      <c r="A189" s="38"/>
      <c r="B189" s="39"/>
      <c r="C189" s="204" t="s">
        <v>421</v>
      </c>
      <c r="D189" s="204" t="s">
        <v>135</v>
      </c>
      <c r="E189" s="205" t="s">
        <v>764</v>
      </c>
      <c r="F189" s="206" t="s">
        <v>765</v>
      </c>
      <c r="G189" s="207" t="s">
        <v>567</v>
      </c>
      <c r="H189" s="208">
        <v>10</v>
      </c>
      <c r="I189" s="209"/>
      <c r="J189" s="210">
        <f>ROUND(I189*H189,2)</f>
        <v>0</v>
      </c>
      <c r="K189" s="206" t="s">
        <v>19</v>
      </c>
      <c r="L189" s="44"/>
      <c r="M189" s="211" t="s">
        <v>19</v>
      </c>
      <c r="N189" s="212" t="s">
        <v>43</v>
      </c>
      <c r="O189" s="8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236</v>
      </c>
      <c r="AT189" s="215" t="s">
        <v>135</v>
      </c>
      <c r="AU189" s="215" t="s">
        <v>80</v>
      </c>
      <c r="AY189" s="17" t="s">
        <v>132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80</v>
      </c>
      <c r="BK189" s="216">
        <f>ROUND(I189*H189,2)</f>
        <v>0</v>
      </c>
      <c r="BL189" s="17" t="s">
        <v>236</v>
      </c>
      <c r="BM189" s="215" t="s">
        <v>766</v>
      </c>
    </row>
    <row r="190" spans="1:47" s="2" customFormat="1" ht="12">
      <c r="A190" s="38"/>
      <c r="B190" s="39"/>
      <c r="C190" s="40"/>
      <c r="D190" s="217" t="s">
        <v>142</v>
      </c>
      <c r="E190" s="40"/>
      <c r="F190" s="218" t="s">
        <v>765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142</v>
      </c>
      <c r="AU190" s="17" t="s">
        <v>80</v>
      </c>
    </row>
    <row r="191" spans="1:63" s="12" customFormat="1" ht="25.9" customHeight="1">
      <c r="A191" s="12"/>
      <c r="B191" s="188"/>
      <c r="C191" s="189"/>
      <c r="D191" s="190" t="s">
        <v>71</v>
      </c>
      <c r="E191" s="191" t="s">
        <v>767</v>
      </c>
      <c r="F191" s="191" t="s">
        <v>768</v>
      </c>
      <c r="G191" s="189"/>
      <c r="H191" s="189"/>
      <c r="I191" s="192"/>
      <c r="J191" s="193">
        <f>BK191</f>
        <v>0</v>
      </c>
      <c r="K191" s="189"/>
      <c r="L191" s="194"/>
      <c r="M191" s="195"/>
      <c r="N191" s="196"/>
      <c r="O191" s="196"/>
      <c r="P191" s="197">
        <f>SUM(P192:P195)</f>
        <v>0</v>
      </c>
      <c r="Q191" s="196"/>
      <c r="R191" s="197">
        <f>SUM(R192:R195)</f>
        <v>0</v>
      </c>
      <c r="S191" s="196"/>
      <c r="T191" s="198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9" t="s">
        <v>80</v>
      </c>
      <c r="AT191" s="200" t="s">
        <v>71</v>
      </c>
      <c r="AU191" s="200" t="s">
        <v>72</v>
      </c>
      <c r="AY191" s="199" t="s">
        <v>132</v>
      </c>
      <c r="BK191" s="201">
        <f>SUM(BK192:BK195)</f>
        <v>0</v>
      </c>
    </row>
    <row r="192" spans="1:65" s="2" customFormat="1" ht="22.2" customHeight="1">
      <c r="A192" s="38"/>
      <c r="B192" s="39"/>
      <c r="C192" s="246" t="s">
        <v>429</v>
      </c>
      <c r="D192" s="246" t="s">
        <v>297</v>
      </c>
      <c r="E192" s="247" t="s">
        <v>769</v>
      </c>
      <c r="F192" s="248" t="s">
        <v>770</v>
      </c>
      <c r="G192" s="249" t="s">
        <v>567</v>
      </c>
      <c r="H192" s="250">
        <v>1</v>
      </c>
      <c r="I192" s="251"/>
      <c r="J192" s="252">
        <f>ROUND(I192*H192,2)</f>
        <v>0</v>
      </c>
      <c r="K192" s="248" t="s">
        <v>19</v>
      </c>
      <c r="L192" s="253"/>
      <c r="M192" s="254" t="s">
        <v>19</v>
      </c>
      <c r="N192" s="255" t="s">
        <v>43</v>
      </c>
      <c r="O192" s="8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300</v>
      </c>
      <c r="AT192" s="215" t="s">
        <v>297</v>
      </c>
      <c r="AU192" s="215" t="s">
        <v>80</v>
      </c>
      <c r="AY192" s="17" t="s">
        <v>132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80</v>
      </c>
      <c r="BK192" s="216">
        <f>ROUND(I192*H192,2)</f>
        <v>0</v>
      </c>
      <c r="BL192" s="17" t="s">
        <v>236</v>
      </c>
      <c r="BM192" s="215" t="s">
        <v>771</v>
      </c>
    </row>
    <row r="193" spans="1:47" s="2" customFormat="1" ht="12">
      <c r="A193" s="38"/>
      <c r="B193" s="39"/>
      <c r="C193" s="40"/>
      <c r="D193" s="217" t="s">
        <v>142</v>
      </c>
      <c r="E193" s="40"/>
      <c r="F193" s="218" t="s">
        <v>770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142</v>
      </c>
      <c r="AU193" s="17" t="s">
        <v>80</v>
      </c>
    </row>
    <row r="194" spans="1:65" s="2" customFormat="1" ht="22.2" customHeight="1">
      <c r="A194" s="38"/>
      <c r="B194" s="39"/>
      <c r="C194" s="246" t="s">
        <v>434</v>
      </c>
      <c r="D194" s="246" t="s">
        <v>297</v>
      </c>
      <c r="E194" s="247" t="s">
        <v>772</v>
      </c>
      <c r="F194" s="248" t="s">
        <v>773</v>
      </c>
      <c r="G194" s="249" t="s">
        <v>567</v>
      </c>
      <c r="H194" s="250">
        <v>1</v>
      </c>
      <c r="I194" s="251"/>
      <c r="J194" s="252">
        <f>ROUND(I194*H194,2)</f>
        <v>0</v>
      </c>
      <c r="K194" s="248" t="s">
        <v>19</v>
      </c>
      <c r="L194" s="253"/>
      <c r="M194" s="254" t="s">
        <v>19</v>
      </c>
      <c r="N194" s="255" t="s">
        <v>43</v>
      </c>
      <c r="O194" s="8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300</v>
      </c>
      <c r="AT194" s="215" t="s">
        <v>297</v>
      </c>
      <c r="AU194" s="215" t="s">
        <v>80</v>
      </c>
      <c r="AY194" s="17" t="s">
        <v>132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80</v>
      </c>
      <c r="BK194" s="216">
        <f>ROUND(I194*H194,2)</f>
        <v>0</v>
      </c>
      <c r="BL194" s="17" t="s">
        <v>236</v>
      </c>
      <c r="BM194" s="215" t="s">
        <v>774</v>
      </c>
    </row>
    <row r="195" spans="1:47" s="2" customFormat="1" ht="12">
      <c r="A195" s="38"/>
      <c r="B195" s="39"/>
      <c r="C195" s="40"/>
      <c r="D195" s="217" t="s">
        <v>142</v>
      </c>
      <c r="E195" s="40"/>
      <c r="F195" s="218" t="s">
        <v>773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142</v>
      </c>
      <c r="AU195" s="17" t="s">
        <v>80</v>
      </c>
    </row>
    <row r="196" spans="1:63" s="12" customFormat="1" ht="25.9" customHeight="1">
      <c r="A196" s="12"/>
      <c r="B196" s="188"/>
      <c r="C196" s="189"/>
      <c r="D196" s="190" t="s">
        <v>71</v>
      </c>
      <c r="E196" s="191" t="s">
        <v>775</v>
      </c>
      <c r="F196" s="191" t="s">
        <v>776</v>
      </c>
      <c r="G196" s="189"/>
      <c r="H196" s="189"/>
      <c r="I196" s="192"/>
      <c r="J196" s="193">
        <f>BK196</f>
        <v>0</v>
      </c>
      <c r="K196" s="189"/>
      <c r="L196" s="194"/>
      <c r="M196" s="195"/>
      <c r="N196" s="196"/>
      <c r="O196" s="196"/>
      <c r="P196" s="197">
        <f>SUM(P197:P202)</f>
        <v>0</v>
      </c>
      <c r="Q196" s="196"/>
      <c r="R196" s="197">
        <f>SUM(R197:R202)</f>
        <v>0</v>
      </c>
      <c r="S196" s="196"/>
      <c r="T196" s="198">
        <f>SUM(T197:T202)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99" t="s">
        <v>80</v>
      </c>
      <c r="AT196" s="200" t="s">
        <v>71</v>
      </c>
      <c r="AU196" s="200" t="s">
        <v>72</v>
      </c>
      <c r="AY196" s="199" t="s">
        <v>132</v>
      </c>
      <c r="BK196" s="201">
        <f>SUM(BK197:BK202)</f>
        <v>0</v>
      </c>
    </row>
    <row r="197" spans="1:65" s="2" customFormat="1" ht="19.8" customHeight="1">
      <c r="A197" s="38"/>
      <c r="B197" s="39"/>
      <c r="C197" s="204" t="s">
        <v>440</v>
      </c>
      <c r="D197" s="204" t="s">
        <v>135</v>
      </c>
      <c r="E197" s="205" t="s">
        <v>777</v>
      </c>
      <c r="F197" s="206" t="s">
        <v>778</v>
      </c>
      <c r="G197" s="207" t="s">
        <v>567</v>
      </c>
      <c r="H197" s="208">
        <v>120</v>
      </c>
      <c r="I197" s="209"/>
      <c r="J197" s="210">
        <f>ROUND(I197*H197,2)</f>
        <v>0</v>
      </c>
      <c r="K197" s="206" t="s">
        <v>19</v>
      </c>
      <c r="L197" s="44"/>
      <c r="M197" s="211" t="s">
        <v>19</v>
      </c>
      <c r="N197" s="212" t="s">
        <v>43</v>
      </c>
      <c r="O197" s="84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236</v>
      </c>
      <c r="AT197" s="215" t="s">
        <v>135</v>
      </c>
      <c r="AU197" s="215" t="s">
        <v>80</v>
      </c>
      <c r="AY197" s="17" t="s">
        <v>132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80</v>
      </c>
      <c r="BK197" s="216">
        <f>ROUND(I197*H197,2)</f>
        <v>0</v>
      </c>
      <c r="BL197" s="17" t="s">
        <v>236</v>
      </c>
      <c r="BM197" s="215" t="s">
        <v>779</v>
      </c>
    </row>
    <row r="198" spans="1:47" s="2" customFormat="1" ht="12">
      <c r="A198" s="38"/>
      <c r="B198" s="39"/>
      <c r="C198" s="40"/>
      <c r="D198" s="217" t="s">
        <v>142</v>
      </c>
      <c r="E198" s="40"/>
      <c r="F198" s="218" t="s">
        <v>778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142</v>
      </c>
      <c r="AU198" s="17" t="s">
        <v>80</v>
      </c>
    </row>
    <row r="199" spans="1:65" s="2" customFormat="1" ht="19.8" customHeight="1">
      <c r="A199" s="38"/>
      <c r="B199" s="39"/>
      <c r="C199" s="204" t="s">
        <v>446</v>
      </c>
      <c r="D199" s="204" t="s">
        <v>135</v>
      </c>
      <c r="E199" s="205" t="s">
        <v>780</v>
      </c>
      <c r="F199" s="206" t="s">
        <v>781</v>
      </c>
      <c r="G199" s="207" t="s">
        <v>567</v>
      </c>
      <c r="H199" s="208">
        <v>12</v>
      </c>
      <c r="I199" s="209"/>
      <c r="J199" s="210">
        <f>ROUND(I199*H199,2)</f>
        <v>0</v>
      </c>
      <c r="K199" s="206" t="s">
        <v>19</v>
      </c>
      <c r="L199" s="44"/>
      <c r="M199" s="211" t="s">
        <v>19</v>
      </c>
      <c r="N199" s="212" t="s">
        <v>43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236</v>
      </c>
      <c r="AT199" s="215" t="s">
        <v>135</v>
      </c>
      <c r="AU199" s="215" t="s">
        <v>80</v>
      </c>
      <c r="AY199" s="17" t="s">
        <v>132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80</v>
      </c>
      <c r="BK199" s="216">
        <f>ROUND(I199*H199,2)</f>
        <v>0</v>
      </c>
      <c r="BL199" s="17" t="s">
        <v>236</v>
      </c>
      <c r="BM199" s="215" t="s">
        <v>782</v>
      </c>
    </row>
    <row r="200" spans="1:47" s="2" customFormat="1" ht="12">
      <c r="A200" s="38"/>
      <c r="B200" s="39"/>
      <c r="C200" s="40"/>
      <c r="D200" s="217" t="s">
        <v>142</v>
      </c>
      <c r="E200" s="40"/>
      <c r="F200" s="218" t="s">
        <v>781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142</v>
      </c>
      <c r="AU200" s="17" t="s">
        <v>80</v>
      </c>
    </row>
    <row r="201" spans="1:65" s="2" customFormat="1" ht="14.4" customHeight="1">
      <c r="A201" s="38"/>
      <c r="B201" s="39"/>
      <c r="C201" s="204" t="s">
        <v>452</v>
      </c>
      <c r="D201" s="204" t="s">
        <v>135</v>
      </c>
      <c r="E201" s="205" t="s">
        <v>783</v>
      </c>
      <c r="F201" s="206" t="s">
        <v>784</v>
      </c>
      <c r="G201" s="207" t="s">
        <v>567</v>
      </c>
      <c r="H201" s="208">
        <v>1</v>
      </c>
      <c r="I201" s="209"/>
      <c r="J201" s="210">
        <f>ROUND(I201*H201,2)</f>
        <v>0</v>
      </c>
      <c r="K201" s="206" t="s">
        <v>19</v>
      </c>
      <c r="L201" s="44"/>
      <c r="M201" s="211" t="s">
        <v>19</v>
      </c>
      <c r="N201" s="212" t="s">
        <v>43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236</v>
      </c>
      <c r="AT201" s="215" t="s">
        <v>135</v>
      </c>
      <c r="AU201" s="215" t="s">
        <v>80</v>
      </c>
      <c r="AY201" s="17" t="s">
        <v>132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80</v>
      </c>
      <c r="BK201" s="216">
        <f>ROUND(I201*H201,2)</f>
        <v>0</v>
      </c>
      <c r="BL201" s="17" t="s">
        <v>236</v>
      </c>
      <c r="BM201" s="215" t="s">
        <v>785</v>
      </c>
    </row>
    <row r="202" spans="1:47" s="2" customFormat="1" ht="12">
      <c r="A202" s="38"/>
      <c r="B202" s="39"/>
      <c r="C202" s="40"/>
      <c r="D202" s="217" t="s">
        <v>142</v>
      </c>
      <c r="E202" s="40"/>
      <c r="F202" s="218" t="s">
        <v>784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142</v>
      </c>
      <c r="AU202" s="17" t="s">
        <v>80</v>
      </c>
    </row>
    <row r="203" spans="1:63" s="12" customFormat="1" ht="25.9" customHeight="1">
      <c r="A203" s="12"/>
      <c r="B203" s="188"/>
      <c r="C203" s="189"/>
      <c r="D203" s="190" t="s">
        <v>71</v>
      </c>
      <c r="E203" s="191" t="s">
        <v>786</v>
      </c>
      <c r="F203" s="191" t="s">
        <v>787</v>
      </c>
      <c r="G203" s="189"/>
      <c r="H203" s="189"/>
      <c r="I203" s="192"/>
      <c r="J203" s="193">
        <f>BK203</f>
        <v>0</v>
      </c>
      <c r="K203" s="189"/>
      <c r="L203" s="194"/>
      <c r="M203" s="195"/>
      <c r="N203" s="196"/>
      <c r="O203" s="196"/>
      <c r="P203" s="197">
        <f>SUM(P204:P223)</f>
        <v>0</v>
      </c>
      <c r="Q203" s="196"/>
      <c r="R203" s="197">
        <f>SUM(R204:R223)</f>
        <v>0</v>
      </c>
      <c r="S203" s="196"/>
      <c r="T203" s="198">
        <f>SUM(T204:T223)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9" t="s">
        <v>80</v>
      </c>
      <c r="AT203" s="200" t="s">
        <v>71</v>
      </c>
      <c r="AU203" s="200" t="s">
        <v>72</v>
      </c>
      <c r="AY203" s="199" t="s">
        <v>132</v>
      </c>
      <c r="BK203" s="201">
        <f>SUM(BK204:BK223)</f>
        <v>0</v>
      </c>
    </row>
    <row r="204" spans="1:65" s="2" customFormat="1" ht="14.4" customHeight="1">
      <c r="A204" s="38"/>
      <c r="B204" s="39"/>
      <c r="C204" s="204" t="s">
        <v>457</v>
      </c>
      <c r="D204" s="204" t="s">
        <v>135</v>
      </c>
      <c r="E204" s="205" t="s">
        <v>788</v>
      </c>
      <c r="F204" s="206" t="s">
        <v>789</v>
      </c>
      <c r="G204" s="207" t="s">
        <v>567</v>
      </c>
      <c r="H204" s="208">
        <v>7</v>
      </c>
      <c r="I204" s="209"/>
      <c r="J204" s="210">
        <f>ROUND(I204*H204,2)</f>
        <v>0</v>
      </c>
      <c r="K204" s="206" t="s">
        <v>19</v>
      </c>
      <c r="L204" s="44"/>
      <c r="M204" s="211" t="s">
        <v>19</v>
      </c>
      <c r="N204" s="212" t="s">
        <v>43</v>
      </c>
      <c r="O204" s="84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236</v>
      </c>
      <c r="AT204" s="215" t="s">
        <v>135</v>
      </c>
      <c r="AU204" s="215" t="s">
        <v>80</v>
      </c>
      <c r="AY204" s="17" t="s">
        <v>132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80</v>
      </c>
      <c r="BK204" s="216">
        <f>ROUND(I204*H204,2)</f>
        <v>0</v>
      </c>
      <c r="BL204" s="17" t="s">
        <v>236</v>
      </c>
      <c r="BM204" s="215" t="s">
        <v>790</v>
      </c>
    </row>
    <row r="205" spans="1:47" s="2" customFormat="1" ht="12">
      <c r="A205" s="38"/>
      <c r="B205" s="39"/>
      <c r="C205" s="40"/>
      <c r="D205" s="217" t="s">
        <v>142</v>
      </c>
      <c r="E205" s="40"/>
      <c r="F205" s="218" t="s">
        <v>789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142</v>
      </c>
      <c r="AU205" s="17" t="s">
        <v>80</v>
      </c>
    </row>
    <row r="206" spans="1:65" s="2" customFormat="1" ht="14.4" customHeight="1">
      <c r="A206" s="38"/>
      <c r="B206" s="39"/>
      <c r="C206" s="204" t="s">
        <v>464</v>
      </c>
      <c r="D206" s="204" t="s">
        <v>135</v>
      </c>
      <c r="E206" s="205" t="s">
        <v>791</v>
      </c>
      <c r="F206" s="206" t="s">
        <v>792</v>
      </c>
      <c r="G206" s="207" t="s">
        <v>567</v>
      </c>
      <c r="H206" s="208">
        <v>4</v>
      </c>
      <c r="I206" s="209"/>
      <c r="J206" s="210">
        <f>ROUND(I206*H206,2)</f>
        <v>0</v>
      </c>
      <c r="K206" s="206" t="s">
        <v>19</v>
      </c>
      <c r="L206" s="44"/>
      <c r="M206" s="211" t="s">
        <v>19</v>
      </c>
      <c r="N206" s="212" t="s">
        <v>43</v>
      </c>
      <c r="O206" s="84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5" t="s">
        <v>236</v>
      </c>
      <c r="AT206" s="215" t="s">
        <v>135</v>
      </c>
      <c r="AU206" s="215" t="s">
        <v>80</v>
      </c>
      <c r="AY206" s="17" t="s">
        <v>132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80</v>
      </c>
      <c r="BK206" s="216">
        <f>ROUND(I206*H206,2)</f>
        <v>0</v>
      </c>
      <c r="BL206" s="17" t="s">
        <v>236</v>
      </c>
      <c r="BM206" s="215" t="s">
        <v>793</v>
      </c>
    </row>
    <row r="207" spans="1:47" s="2" customFormat="1" ht="12">
      <c r="A207" s="38"/>
      <c r="B207" s="39"/>
      <c r="C207" s="40"/>
      <c r="D207" s="217" t="s">
        <v>142</v>
      </c>
      <c r="E207" s="40"/>
      <c r="F207" s="218" t="s">
        <v>792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142</v>
      </c>
      <c r="AU207" s="17" t="s">
        <v>80</v>
      </c>
    </row>
    <row r="208" spans="1:65" s="2" customFormat="1" ht="19.8" customHeight="1">
      <c r="A208" s="38"/>
      <c r="B208" s="39"/>
      <c r="C208" s="204" t="s">
        <v>469</v>
      </c>
      <c r="D208" s="204" t="s">
        <v>135</v>
      </c>
      <c r="E208" s="205" t="s">
        <v>794</v>
      </c>
      <c r="F208" s="206" t="s">
        <v>795</v>
      </c>
      <c r="G208" s="207" t="s">
        <v>567</v>
      </c>
      <c r="H208" s="208">
        <v>10</v>
      </c>
      <c r="I208" s="209"/>
      <c r="J208" s="210">
        <f>ROUND(I208*H208,2)</f>
        <v>0</v>
      </c>
      <c r="K208" s="206" t="s">
        <v>19</v>
      </c>
      <c r="L208" s="44"/>
      <c r="M208" s="211" t="s">
        <v>19</v>
      </c>
      <c r="N208" s="212" t="s">
        <v>43</v>
      </c>
      <c r="O208" s="8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236</v>
      </c>
      <c r="AT208" s="215" t="s">
        <v>135</v>
      </c>
      <c r="AU208" s="215" t="s">
        <v>80</v>
      </c>
      <c r="AY208" s="17" t="s">
        <v>132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80</v>
      </c>
      <c r="BK208" s="216">
        <f>ROUND(I208*H208,2)</f>
        <v>0</v>
      </c>
      <c r="BL208" s="17" t="s">
        <v>236</v>
      </c>
      <c r="BM208" s="215" t="s">
        <v>796</v>
      </c>
    </row>
    <row r="209" spans="1:47" s="2" customFormat="1" ht="12">
      <c r="A209" s="38"/>
      <c r="B209" s="39"/>
      <c r="C209" s="40"/>
      <c r="D209" s="217" t="s">
        <v>142</v>
      </c>
      <c r="E209" s="40"/>
      <c r="F209" s="218" t="s">
        <v>795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142</v>
      </c>
      <c r="AU209" s="17" t="s">
        <v>80</v>
      </c>
    </row>
    <row r="210" spans="1:65" s="2" customFormat="1" ht="14.4" customHeight="1">
      <c r="A210" s="38"/>
      <c r="B210" s="39"/>
      <c r="C210" s="204" t="s">
        <v>474</v>
      </c>
      <c r="D210" s="204" t="s">
        <v>135</v>
      </c>
      <c r="E210" s="205" t="s">
        <v>797</v>
      </c>
      <c r="F210" s="206" t="s">
        <v>798</v>
      </c>
      <c r="G210" s="207" t="s">
        <v>149</v>
      </c>
      <c r="H210" s="208">
        <v>50</v>
      </c>
      <c r="I210" s="209"/>
      <c r="J210" s="210">
        <f>ROUND(I210*H210,2)</f>
        <v>0</v>
      </c>
      <c r="K210" s="206" t="s">
        <v>19</v>
      </c>
      <c r="L210" s="44"/>
      <c r="M210" s="211" t="s">
        <v>19</v>
      </c>
      <c r="N210" s="212" t="s">
        <v>43</v>
      </c>
      <c r="O210" s="8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236</v>
      </c>
      <c r="AT210" s="215" t="s">
        <v>135</v>
      </c>
      <c r="AU210" s="215" t="s">
        <v>80</v>
      </c>
      <c r="AY210" s="17" t="s">
        <v>132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80</v>
      </c>
      <c r="BK210" s="216">
        <f>ROUND(I210*H210,2)</f>
        <v>0</v>
      </c>
      <c r="BL210" s="17" t="s">
        <v>236</v>
      </c>
      <c r="BM210" s="215" t="s">
        <v>799</v>
      </c>
    </row>
    <row r="211" spans="1:47" s="2" customFormat="1" ht="12">
      <c r="A211" s="38"/>
      <c r="B211" s="39"/>
      <c r="C211" s="40"/>
      <c r="D211" s="217" t="s">
        <v>142</v>
      </c>
      <c r="E211" s="40"/>
      <c r="F211" s="218" t="s">
        <v>798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142</v>
      </c>
      <c r="AU211" s="17" t="s">
        <v>80</v>
      </c>
    </row>
    <row r="212" spans="1:65" s="2" customFormat="1" ht="14.4" customHeight="1">
      <c r="A212" s="38"/>
      <c r="B212" s="39"/>
      <c r="C212" s="204" t="s">
        <v>480</v>
      </c>
      <c r="D212" s="204" t="s">
        <v>135</v>
      </c>
      <c r="E212" s="205" t="s">
        <v>800</v>
      </c>
      <c r="F212" s="206" t="s">
        <v>801</v>
      </c>
      <c r="G212" s="207" t="s">
        <v>149</v>
      </c>
      <c r="H212" s="208">
        <v>50</v>
      </c>
      <c r="I212" s="209"/>
      <c r="J212" s="210">
        <f>ROUND(I212*H212,2)</f>
        <v>0</v>
      </c>
      <c r="K212" s="206" t="s">
        <v>19</v>
      </c>
      <c r="L212" s="44"/>
      <c r="M212" s="211" t="s">
        <v>19</v>
      </c>
      <c r="N212" s="212" t="s">
        <v>43</v>
      </c>
      <c r="O212" s="8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236</v>
      </c>
      <c r="AT212" s="215" t="s">
        <v>135</v>
      </c>
      <c r="AU212" s="215" t="s">
        <v>80</v>
      </c>
      <c r="AY212" s="17" t="s">
        <v>132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80</v>
      </c>
      <c r="BK212" s="216">
        <f>ROUND(I212*H212,2)</f>
        <v>0</v>
      </c>
      <c r="BL212" s="17" t="s">
        <v>236</v>
      </c>
      <c r="BM212" s="215" t="s">
        <v>802</v>
      </c>
    </row>
    <row r="213" spans="1:47" s="2" customFormat="1" ht="12">
      <c r="A213" s="38"/>
      <c r="B213" s="39"/>
      <c r="C213" s="40"/>
      <c r="D213" s="217" t="s">
        <v>142</v>
      </c>
      <c r="E213" s="40"/>
      <c r="F213" s="218" t="s">
        <v>801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142</v>
      </c>
      <c r="AU213" s="17" t="s">
        <v>80</v>
      </c>
    </row>
    <row r="214" spans="1:65" s="2" customFormat="1" ht="34.8" customHeight="1">
      <c r="A214" s="38"/>
      <c r="B214" s="39"/>
      <c r="C214" s="204" t="s">
        <v>486</v>
      </c>
      <c r="D214" s="204" t="s">
        <v>135</v>
      </c>
      <c r="E214" s="205" t="s">
        <v>803</v>
      </c>
      <c r="F214" s="206" t="s">
        <v>804</v>
      </c>
      <c r="G214" s="207" t="s">
        <v>149</v>
      </c>
      <c r="H214" s="208">
        <v>30</v>
      </c>
      <c r="I214" s="209"/>
      <c r="J214" s="210">
        <f>ROUND(I214*H214,2)</f>
        <v>0</v>
      </c>
      <c r="K214" s="206" t="s">
        <v>19</v>
      </c>
      <c r="L214" s="44"/>
      <c r="M214" s="211" t="s">
        <v>19</v>
      </c>
      <c r="N214" s="212" t="s">
        <v>43</v>
      </c>
      <c r="O214" s="8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236</v>
      </c>
      <c r="AT214" s="215" t="s">
        <v>135</v>
      </c>
      <c r="AU214" s="215" t="s">
        <v>80</v>
      </c>
      <c r="AY214" s="17" t="s">
        <v>132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80</v>
      </c>
      <c r="BK214" s="216">
        <f>ROUND(I214*H214,2)</f>
        <v>0</v>
      </c>
      <c r="BL214" s="17" t="s">
        <v>236</v>
      </c>
      <c r="BM214" s="215" t="s">
        <v>805</v>
      </c>
    </row>
    <row r="215" spans="1:47" s="2" customFormat="1" ht="12">
      <c r="A215" s="38"/>
      <c r="B215" s="39"/>
      <c r="C215" s="40"/>
      <c r="D215" s="217" t="s">
        <v>142</v>
      </c>
      <c r="E215" s="40"/>
      <c r="F215" s="218" t="s">
        <v>804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142</v>
      </c>
      <c r="AU215" s="17" t="s">
        <v>80</v>
      </c>
    </row>
    <row r="216" spans="1:65" s="2" customFormat="1" ht="14.4" customHeight="1">
      <c r="A216" s="38"/>
      <c r="B216" s="39"/>
      <c r="C216" s="204" t="s">
        <v>492</v>
      </c>
      <c r="D216" s="204" t="s">
        <v>135</v>
      </c>
      <c r="E216" s="205" t="s">
        <v>806</v>
      </c>
      <c r="F216" s="206" t="s">
        <v>807</v>
      </c>
      <c r="G216" s="207" t="s">
        <v>808</v>
      </c>
      <c r="H216" s="208">
        <v>40</v>
      </c>
      <c r="I216" s="209"/>
      <c r="J216" s="210">
        <f>ROUND(I216*H216,2)</f>
        <v>0</v>
      </c>
      <c r="K216" s="206" t="s">
        <v>19</v>
      </c>
      <c r="L216" s="44"/>
      <c r="M216" s="211" t="s">
        <v>19</v>
      </c>
      <c r="N216" s="212" t="s">
        <v>43</v>
      </c>
      <c r="O216" s="8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5" t="s">
        <v>236</v>
      </c>
      <c r="AT216" s="215" t="s">
        <v>135</v>
      </c>
      <c r="AU216" s="215" t="s">
        <v>80</v>
      </c>
      <c r="AY216" s="17" t="s">
        <v>132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7" t="s">
        <v>80</v>
      </c>
      <c r="BK216" s="216">
        <f>ROUND(I216*H216,2)</f>
        <v>0</v>
      </c>
      <c r="BL216" s="17" t="s">
        <v>236</v>
      </c>
      <c r="BM216" s="215" t="s">
        <v>809</v>
      </c>
    </row>
    <row r="217" spans="1:47" s="2" customFormat="1" ht="12">
      <c r="A217" s="38"/>
      <c r="B217" s="39"/>
      <c r="C217" s="40"/>
      <c r="D217" s="217" t="s">
        <v>142</v>
      </c>
      <c r="E217" s="40"/>
      <c r="F217" s="218" t="s">
        <v>807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142</v>
      </c>
      <c r="AU217" s="17" t="s">
        <v>80</v>
      </c>
    </row>
    <row r="218" spans="1:65" s="2" customFormat="1" ht="22.2" customHeight="1">
      <c r="A218" s="38"/>
      <c r="B218" s="39"/>
      <c r="C218" s="204" t="s">
        <v>499</v>
      </c>
      <c r="D218" s="204" t="s">
        <v>135</v>
      </c>
      <c r="E218" s="205" t="s">
        <v>810</v>
      </c>
      <c r="F218" s="206" t="s">
        <v>811</v>
      </c>
      <c r="G218" s="207" t="s">
        <v>138</v>
      </c>
      <c r="H218" s="208">
        <v>20</v>
      </c>
      <c r="I218" s="209"/>
      <c r="J218" s="210">
        <f>ROUND(I218*H218,2)</f>
        <v>0</v>
      </c>
      <c r="K218" s="206" t="s">
        <v>19</v>
      </c>
      <c r="L218" s="44"/>
      <c r="M218" s="211" t="s">
        <v>19</v>
      </c>
      <c r="N218" s="212" t="s">
        <v>43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236</v>
      </c>
      <c r="AT218" s="215" t="s">
        <v>135</v>
      </c>
      <c r="AU218" s="215" t="s">
        <v>80</v>
      </c>
      <c r="AY218" s="17" t="s">
        <v>132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80</v>
      </c>
      <c r="BK218" s="216">
        <f>ROUND(I218*H218,2)</f>
        <v>0</v>
      </c>
      <c r="BL218" s="17" t="s">
        <v>236</v>
      </c>
      <c r="BM218" s="215" t="s">
        <v>812</v>
      </c>
    </row>
    <row r="219" spans="1:47" s="2" customFormat="1" ht="12">
      <c r="A219" s="38"/>
      <c r="B219" s="39"/>
      <c r="C219" s="40"/>
      <c r="D219" s="217" t="s">
        <v>142</v>
      </c>
      <c r="E219" s="40"/>
      <c r="F219" s="218" t="s">
        <v>811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142</v>
      </c>
      <c r="AU219" s="17" t="s">
        <v>80</v>
      </c>
    </row>
    <row r="220" spans="1:65" s="2" customFormat="1" ht="14.4" customHeight="1">
      <c r="A220" s="38"/>
      <c r="B220" s="39"/>
      <c r="C220" s="204" t="s">
        <v>506</v>
      </c>
      <c r="D220" s="204" t="s">
        <v>135</v>
      </c>
      <c r="E220" s="205" t="s">
        <v>813</v>
      </c>
      <c r="F220" s="206" t="s">
        <v>814</v>
      </c>
      <c r="G220" s="207" t="s">
        <v>138</v>
      </c>
      <c r="H220" s="208">
        <v>1</v>
      </c>
      <c r="I220" s="209"/>
      <c r="J220" s="210">
        <f>ROUND(I220*H220,2)</f>
        <v>0</v>
      </c>
      <c r="K220" s="206" t="s">
        <v>19</v>
      </c>
      <c r="L220" s="44"/>
      <c r="M220" s="211" t="s">
        <v>19</v>
      </c>
      <c r="N220" s="212" t="s">
        <v>43</v>
      </c>
      <c r="O220" s="84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236</v>
      </c>
      <c r="AT220" s="215" t="s">
        <v>135</v>
      </c>
      <c r="AU220" s="215" t="s">
        <v>80</v>
      </c>
      <c r="AY220" s="17" t="s">
        <v>132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80</v>
      </c>
      <c r="BK220" s="216">
        <f>ROUND(I220*H220,2)</f>
        <v>0</v>
      </c>
      <c r="BL220" s="17" t="s">
        <v>236</v>
      </c>
      <c r="BM220" s="215" t="s">
        <v>815</v>
      </c>
    </row>
    <row r="221" spans="1:47" s="2" customFormat="1" ht="12">
      <c r="A221" s="38"/>
      <c r="B221" s="39"/>
      <c r="C221" s="40"/>
      <c r="D221" s="217" t="s">
        <v>142</v>
      </c>
      <c r="E221" s="40"/>
      <c r="F221" s="218" t="s">
        <v>814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142</v>
      </c>
      <c r="AU221" s="17" t="s">
        <v>80</v>
      </c>
    </row>
    <row r="222" spans="1:65" s="2" customFormat="1" ht="14.4" customHeight="1">
      <c r="A222" s="38"/>
      <c r="B222" s="39"/>
      <c r="C222" s="204" t="s">
        <v>511</v>
      </c>
      <c r="D222" s="204" t="s">
        <v>135</v>
      </c>
      <c r="E222" s="205" t="s">
        <v>816</v>
      </c>
      <c r="F222" s="206" t="s">
        <v>817</v>
      </c>
      <c r="G222" s="207" t="s">
        <v>149</v>
      </c>
      <c r="H222" s="208">
        <v>6</v>
      </c>
      <c r="I222" s="209"/>
      <c r="J222" s="210">
        <f>ROUND(I222*H222,2)</f>
        <v>0</v>
      </c>
      <c r="K222" s="206" t="s">
        <v>19</v>
      </c>
      <c r="L222" s="44"/>
      <c r="M222" s="211" t="s">
        <v>19</v>
      </c>
      <c r="N222" s="212" t="s">
        <v>43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236</v>
      </c>
      <c r="AT222" s="215" t="s">
        <v>135</v>
      </c>
      <c r="AU222" s="215" t="s">
        <v>80</v>
      </c>
      <c r="AY222" s="17" t="s">
        <v>132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80</v>
      </c>
      <c r="BK222" s="216">
        <f>ROUND(I222*H222,2)</f>
        <v>0</v>
      </c>
      <c r="BL222" s="17" t="s">
        <v>236</v>
      </c>
      <c r="BM222" s="215" t="s">
        <v>818</v>
      </c>
    </row>
    <row r="223" spans="1:47" s="2" customFormat="1" ht="12">
      <c r="A223" s="38"/>
      <c r="B223" s="39"/>
      <c r="C223" s="40"/>
      <c r="D223" s="217" t="s">
        <v>142</v>
      </c>
      <c r="E223" s="40"/>
      <c r="F223" s="218" t="s">
        <v>817</v>
      </c>
      <c r="G223" s="40"/>
      <c r="H223" s="40"/>
      <c r="I223" s="219"/>
      <c r="J223" s="40"/>
      <c r="K223" s="40"/>
      <c r="L223" s="44"/>
      <c r="M223" s="260"/>
      <c r="N223" s="261"/>
      <c r="O223" s="262"/>
      <c r="P223" s="262"/>
      <c r="Q223" s="262"/>
      <c r="R223" s="262"/>
      <c r="S223" s="262"/>
      <c r="T223" s="263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142</v>
      </c>
      <c r="AU223" s="17" t="s">
        <v>80</v>
      </c>
    </row>
    <row r="224" spans="1:31" s="2" customFormat="1" ht="6.95" customHeight="1">
      <c r="A224" s="38"/>
      <c r="B224" s="59"/>
      <c r="C224" s="60"/>
      <c r="D224" s="60"/>
      <c r="E224" s="60"/>
      <c r="F224" s="60"/>
      <c r="G224" s="60"/>
      <c r="H224" s="60"/>
      <c r="I224" s="60"/>
      <c r="J224" s="60"/>
      <c r="K224" s="60"/>
      <c r="L224" s="44"/>
      <c r="M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</sheetData>
  <sheetProtection password="CC35" sheet="1" objects="1" scenarios="1" formatColumns="0" formatRows="0" autoFilter="0"/>
  <autoFilter ref="C87:K22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819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2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ROUND((SUM(BE88:BE171)),2)</f>
        <v>0</v>
      </c>
      <c r="G33" s="38"/>
      <c r="H33" s="38"/>
      <c r="I33" s="148">
        <v>0.21</v>
      </c>
      <c r="J33" s="147">
        <f>ROUND(((SUM(BE88:BE171))*I33),2)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ROUND((SUM(BF88:BF171)),2)</f>
        <v>0</v>
      </c>
      <c r="G34" s="38"/>
      <c r="H34" s="38"/>
      <c r="I34" s="148">
        <v>0.15</v>
      </c>
      <c r="J34" s="147">
        <f>ROUND(((SUM(BF88:BF171))*I34),2)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ROUND((SUM(BG88:BG171)),2)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ROUND((SUM(BH88:BH171)),2)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ROUND((SUM(BI88:BI171)),2)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04 - Slaboproud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Stará Role 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602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603</v>
      </c>
      <c r="E61" s="168"/>
      <c r="F61" s="168"/>
      <c r="G61" s="168"/>
      <c r="H61" s="168"/>
      <c r="I61" s="168"/>
      <c r="J61" s="169">
        <f>J104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604</v>
      </c>
      <c r="E62" s="168"/>
      <c r="F62" s="168"/>
      <c r="G62" s="168"/>
      <c r="H62" s="168"/>
      <c r="I62" s="168"/>
      <c r="J62" s="169">
        <f>J119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605</v>
      </c>
      <c r="E63" s="168"/>
      <c r="F63" s="168"/>
      <c r="G63" s="168"/>
      <c r="H63" s="168"/>
      <c r="I63" s="168"/>
      <c r="J63" s="169">
        <f>J128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606</v>
      </c>
      <c r="E64" s="168"/>
      <c r="F64" s="168"/>
      <c r="G64" s="168"/>
      <c r="H64" s="168"/>
      <c r="I64" s="168"/>
      <c r="J64" s="169">
        <f>J135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607</v>
      </c>
      <c r="E65" s="168"/>
      <c r="F65" s="168"/>
      <c r="G65" s="168"/>
      <c r="H65" s="168"/>
      <c r="I65" s="168"/>
      <c r="J65" s="169">
        <f>J138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5"/>
      <c r="C66" s="166"/>
      <c r="D66" s="167" t="s">
        <v>608</v>
      </c>
      <c r="E66" s="168"/>
      <c r="F66" s="168"/>
      <c r="G66" s="168"/>
      <c r="H66" s="168"/>
      <c r="I66" s="168"/>
      <c r="J66" s="169">
        <f>J141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5"/>
      <c r="C67" s="166"/>
      <c r="D67" s="167" t="s">
        <v>609</v>
      </c>
      <c r="E67" s="168"/>
      <c r="F67" s="168"/>
      <c r="G67" s="168"/>
      <c r="H67" s="168"/>
      <c r="I67" s="168"/>
      <c r="J67" s="169">
        <f>J144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5"/>
      <c r="C68" s="166"/>
      <c r="D68" s="167" t="s">
        <v>610</v>
      </c>
      <c r="E68" s="168"/>
      <c r="F68" s="168"/>
      <c r="G68" s="168"/>
      <c r="H68" s="168"/>
      <c r="I68" s="168"/>
      <c r="J68" s="169">
        <f>J155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117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4.4" customHeight="1">
      <c r="A78" s="38"/>
      <c r="B78" s="39"/>
      <c r="C78" s="40"/>
      <c r="D78" s="40"/>
      <c r="E78" s="160" t="str">
        <f>E7</f>
        <v>ZŠ Truhlářská 19, K.Vary -Učebna přírodopisu a robotiky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96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40"/>
      <c r="D80" s="40"/>
      <c r="E80" s="69" t="str">
        <f>E9</f>
        <v>04 - Slaboproud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 xml:space="preserve">Stará Role  </v>
      </c>
      <c r="G82" s="40"/>
      <c r="H82" s="40"/>
      <c r="I82" s="32" t="s">
        <v>23</v>
      </c>
      <c r="J82" s="72" t="str">
        <f>IF(J12="","",J12)</f>
        <v>5. 2. 2023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6" customHeight="1">
      <c r="A84" s="38"/>
      <c r="B84" s="39"/>
      <c r="C84" s="32" t="s">
        <v>25</v>
      </c>
      <c r="D84" s="40"/>
      <c r="E84" s="40"/>
      <c r="F84" s="27" t="str">
        <f>E15</f>
        <v>Statutární město K.Vary</v>
      </c>
      <c r="G84" s="40"/>
      <c r="H84" s="40"/>
      <c r="I84" s="32" t="s">
        <v>31</v>
      </c>
      <c r="J84" s="36" t="str">
        <f>E21</f>
        <v xml:space="preserve">Pavel Dindák, K.Vary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6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34</v>
      </c>
      <c r="J85" s="36" t="str">
        <f>E24</f>
        <v>Šimková Dita, K.Vary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118</v>
      </c>
      <c r="D87" s="180" t="s">
        <v>57</v>
      </c>
      <c r="E87" s="180" t="s">
        <v>53</v>
      </c>
      <c r="F87" s="180" t="s">
        <v>54</v>
      </c>
      <c r="G87" s="180" t="s">
        <v>119</v>
      </c>
      <c r="H87" s="180" t="s">
        <v>120</v>
      </c>
      <c r="I87" s="180" t="s">
        <v>121</v>
      </c>
      <c r="J87" s="180" t="s">
        <v>100</v>
      </c>
      <c r="K87" s="181" t="s">
        <v>122</v>
      </c>
      <c r="L87" s="182"/>
      <c r="M87" s="92" t="s">
        <v>19</v>
      </c>
      <c r="N87" s="93" t="s">
        <v>42</v>
      </c>
      <c r="O87" s="93" t="s">
        <v>123</v>
      </c>
      <c r="P87" s="93" t="s">
        <v>124</v>
      </c>
      <c r="Q87" s="93" t="s">
        <v>125</v>
      </c>
      <c r="R87" s="93" t="s">
        <v>126</v>
      </c>
      <c r="S87" s="93" t="s">
        <v>127</v>
      </c>
      <c r="T87" s="94" t="s">
        <v>128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129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P89+P104+P119+P128+P135+P138+P141+P144+P155</f>
        <v>0</v>
      </c>
      <c r="Q88" s="96"/>
      <c r="R88" s="185">
        <f>R89+R104+R119+R128+R135+R138+R141+R144+R155</f>
        <v>0</v>
      </c>
      <c r="S88" s="96"/>
      <c r="T88" s="186">
        <f>T89+T104+T119+T128+T135+T138+T141+T144+T155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71</v>
      </c>
      <c r="AU88" s="17" t="s">
        <v>101</v>
      </c>
      <c r="BK88" s="187">
        <f>BK89+BK104+BK119+BK128+BK135+BK138+BK141+BK144+BK155</f>
        <v>0</v>
      </c>
    </row>
    <row r="89" spans="1:63" s="12" customFormat="1" ht="25.9" customHeight="1">
      <c r="A89" s="12"/>
      <c r="B89" s="188"/>
      <c r="C89" s="189"/>
      <c r="D89" s="190" t="s">
        <v>71</v>
      </c>
      <c r="E89" s="191" t="s">
        <v>611</v>
      </c>
      <c r="F89" s="191" t="s">
        <v>612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SUM(P90:P103)</f>
        <v>0</v>
      </c>
      <c r="Q89" s="196"/>
      <c r="R89" s="197">
        <f>SUM(R90:R103)</f>
        <v>0</v>
      </c>
      <c r="S89" s="196"/>
      <c r="T89" s="198">
        <f>SUM(T90:T103)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80</v>
      </c>
      <c r="AT89" s="200" t="s">
        <v>71</v>
      </c>
      <c r="AU89" s="200" t="s">
        <v>72</v>
      </c>
      <c r="AY89" s="199" t="s">
        <v>132</v>
      </c>
      <c r="BK89" s="201">
        <f>SUM(BK90:BK103)</f>
        <v>0</v>
      </c>
    </row>
    <row r="90" spans="1:65" s="2" customFormat="1" ht="22.2" customHeight="1">
      <c r="A90" s="38"/>
      <c r="B90" s="39"/>
      <c r="C90" s="246" t="s">
        <v>80</v>
      </c>
      <c r="D90" s="246" t="s">
        <v>297</v>
      </c>
      <c r="E90" s="247" t="s">
        <v>820</v>
      </c>
      <c r="F90" s="248" t="s">
        <v>821</v>
      </c>
      <c r="G90" s="249" t="s">
        <v>567</v>
      </c>
      <c r="H90" s="250">
        <v>6</v>
      </c>
      <c r="I90" s="251"/>
      <c r="J90" s="252">
        <f>ROUND(I90*H90,2)</f>
        <v>0</v>
      </c>
      <c r="K90" s="248" t="s">
        <v>19</v>
      </c>
      <c r="L90" s="253"/>
      <c r="M90" s="254" t="s">
        <v>19</v>
      </c>
      <c r="N90" s="255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300</v>
      </c>
      <c r="AT90" s="215" t="s">
        <v>297</v>
      </c>
      <c r="AU90" s="215" t="s">
        <v>80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236</v>
      </c>
      <c r="BM90" s="215" t="s">
        <v>822</v>
      </c>
    </row>
    <row r="91" spans="1:47" s="2" customFormat="1" ht="12">
      <c r="A91" s="38"/>
      <c r="B91" s="39"/>
      <c r="C91" s="40"/>
      <c r="D91" s="217" t="s">
        <v>142</v>
      </c>
      <c r="E91" s="40"/>
      <c r="F91" s="218" t="s">
        <v>821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142</v>
      </c>
      <c r="AU91" s="17" t="s">
        <v>80</v>
      </c>
    </row>
    <row r="92" spans="1:65" s="2" customFormat="1" ht="22.2" customHeight="1">
      <c r="A92" s="38"/>
      <c r="B92" s="39"/>
      <c r="C92" s="246" t="s">
        <v>82</v>
      </c>
      <c r="D92" s="246" t="s">
        <v>297</v>
      </c>
      <c r="E92" s="247" t="s">
        <v>823</v>
      </c>
      <c r="F92" s="248" t="s">
        <v>824</v>
      </c>
      <c r="G92" s="249" t="s">
        <v>567</v>
      </c>
      <c r="H92" s="250">
        <v>4</v>
      </c>
      <c r="I92" s="251"/>
      <c r="J92" s="252">
        <f>ROUND(I92*H92,2)</f>
        <v>0</v>
      </c>
      <c r="K92" s="248" t="s">
        <v>19</v>
      </c>
      <c r="L92" s="253"/>
      <c r="M92" s="254" t="s">
        <v>19</v>
      </c>
      <c r="N92" s="255" t="s">
        <v>43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300</v>
      </c>
      <c r="AT92" s="215" t="s">
        <v>297</v>
      </c>
      <c r="AU92" s="215" t="s">
        <v>80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80</v>
      </c>
      <c r="BK92" s="216">
        <f>ROUND(I92*H92,2)</f>
        <v>0</v>
      </c>
      <c r="BL92" s="17" t="s">
        <v>236</v>
      </c>
      <c r="BM92" s="215" t="s">
        <v>825</v>
      </c>
    </row>
    <row r="93" spans="1:47" s="2" customFormat="1" ht="12">
      <c r="A93" s="38"/>
      <c r="B93" s="39"/>
      <c r="C93" s="40"/>
      <c r="D93" s="217" t="s">
        <v>142</v>
      </c>
      <c r="E93" s="40"/>
      <c r="F93" s="218" t="s">
        <v>824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142</v>
      </c>
      <c r="AU93" s="17" t="s">
        <v>80</v>
      </c>
    </row>
    <row r="94" spans="1:65" s="2" customFormat="1" ht="30" customHeight="1">
      <c r="A94" s="38"/>
      <c r="B94" s="39"/>
      <c r="C94" s="246" t="s">
        <v>133</v>
      </c>
      <c r="D94" s="246" t="s">
        <v>297</v>
      </c>
      <c r="E94" s="247" t="s">
        <v>826</v>
      </c>
      <c r="F94" s="248" t="s">
        <v>827</v>
      </c>
      <c r="G94" s="249" t="s">
        <v>567</v>
      </c>
      <c r="H94" s="250">
        <v>4</v>
      </c>
      <c r="I94" s="251"/>
      <c r="J94" s="252">
        <f>ROUND(I94*H94,2)</f>
        <v>0</v>
      </c>
      <c r="K94" s="248" t="s">
        <v>19</v>
      </c>
      <c r="L94" s="253"/>
      <c r="M94" s="254" t="s">
        <v>19</v>
      </c>
      <c r="N94" s="255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300</v>
      </c>
      <c r="AT94" s="215" t="s">
        <v>297</v>
      </c>
      <c r="AU94" s="215" t="s">
        <v>80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236</v>
      </c>
      <c r="BM94" s="215" t="s">
        <v>828</v>
      </c>
    </row>
    <row r="95" spans="1:47" s="2" customFormat="1" ht="12">
      <c r="A95" s="38"/>
      <c r="B95" s="39"/>
      <c r="C95" s="40"/>
      <c r="D95" s="217" t="s">
        <v>142</v>
      </c>
      <c r="E95" s="40"/>
      <c r="F95" s="218" t="s">
        <v>827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142</v>
      </c>
      <c r="AU95" s="17" t="s">
        <v>80</v>
      </c>
    </row>
    <row r="96" spans="1:65" s="2" customFormat="1" ht="40.2" customHeight="1">
      <c r="A96" s="38"/>
      <c r="B96" s="39"/>
      <c r="C96" s="246" t="s">
        <v>140</v>
      </c>
      <c r="D96" s="246" t="s">
        <v>297</v>
      </c>
      <c r="E96" s="247" t="s">
        <v>829</v>
      </c>
      <c r="F96" s="248" t="s">
        <v>830</v>
      </c>
      <c r="G96" s="249" t="s">
        <v>567</v>
      </c>
      <c r="H96" s="250">
        <v>4</v>
      </c>
      <c r="I96" s="251"/>
      <c r="J96" s="252">
        <f>ROUND(I96*H96,2)</f>
        <v>0</v>
      </c>
      <c r="K96" s="248" t="s">
        <v>19</v>
      </c>
      <c r="L96" s="253"/>
      <c r="M96" s="254" t="s">
        <v>19</v>
      </c>
      <c r="N96" s="255" t="s">
        <v>43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300</v>
      </c>
      <c r="AT96" s="215" t="s">
        <v>297</v>
      </c>
      <c r="AU96" s="215" t="s">
        <v>80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236</v>
      </c>
      <c r="BM96" s="215" t="s">
        <v>831</v>
      </c>
    </row>
    <row r="97" spans="1:47" s="2" customFormat="1" ht="12">
      <c r="A97" s="38"/>
      <c r="B97" s="39"/>
      <c r="C97" s="40"/>
      <c r="D97" s="217" t="s">
        <v>142</v>
      </c>
      <c r="E97" s="40"/>
      <c r="F97" s="218" t="s">
        <v>830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142</v>
      </c>
      <c r="AU97" s="17" t="s">
        <v>80</v>
      </c>
    </row>
    <row r="98" spans="1:65" s="2" customFormat="1" ht="14.4" customHeight="1">
      <c r="A98" s="38"/>
      <c r="B98" s="39"/>
      <c r="C98" s="246" t="s">
        <v>166</v>
      </c>
      <c r="D98" s="246" t="s">
        <v>297</v>
      </c>
      <c r="E98" s="247" t="s">
        <v>832</v>
      </c>
      <c r="F98" s="248" t="s">
        <v>833</v>
      </c>
      <c r="G98" s="249" t="s">
        <v>567</v>
      </c>
      <c r="H98" s="250">
        <v>2</v>
      </c>
      <c r="I98" s="251"/>
      <c r="J98" s="252">
        <f>ROUND(I98*H98,2)</f>
        <v>0</v>
      </c>
      <c r="K98" s="248" t="s">
        <v>19</v>
      </c>
      <c r="L98" s="253"/>
      <c r="M98" s="254" t="s">
        <v>19</v>
      </c>
      <c r="N98" s="255" t="s">
        <v>43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300</v>
      </c>
      <c r="AT98" s="215" t="s">
        <v>297</v>
      </c>
      <c r="AU98" s="215" t="s">
        <v>80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236</v>
      </c>
      <c r="BM98" s="215" t="s">
        <v>834</v>
      </c>
    </row>
    <row r="99" spans="1:47" s="2" customFormat="1" ht="12">
      <c r="A99" s="38"/>
      <c r="B99" s="39"/>
      <c r="C99" s="40"/>
      <c r="D99" s="217" t="s">
        <v>142</v>
      </c>
      <c r="E99" s="40"/>
      <c r="F99" s="218" t="s">
        <v>833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142</v>
      </c>
      <c r="AU99" s="17" t="s">
        <v>80</v>
      </c>
    </row>
    <row r="100" spans="1:65" s="2" customFormat="1" ht="14.4" customHeight="1">
      <c r="A100" s="38"/>
      <c r="B100" s="39"/>
      <c r="C100" s="246" t="s">
        <v>153</v>
      </c>
      <c r="D100" s="246" t="s">
        <v>297</v>
      </c>
      <c r="E100" s="247" t="s">
        <v>835</v>
      </c>
      <c r="F100" s="248" t="s">
        <v>836</v>
      </c>
      <c r="G100" s="249" t="s">
        <v>567</v>
      </c>
      <c r="H100" s="250">
        <v>2</v>
      </c>
      <c r="I100" s="251"/>
      <c r="J100" s="252">
        <f>ROUND(I100*H100,2)</f>
        <v>0</v>
      </c>
      <c r="K100" s="248" t="s">
        <v>19</v>
      </c>
      <c r="L100" s="253"/>
      <c r="M100" s="254" t="s">
        <v>19</v>
      </c>
      <c r="N100" s="255" t="s">
        <v>43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300</v>
      </c>
      <c r="AT100" s="215" t="s">
        <v>297</v>
      </c>
      <c r="AU100" s="215" t="s">
        <v>80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236</v>
      </c>
      <c r="BM100" s="215" t="s">
        <v>837</v>
      </c>
    </row>
    <row r="101" spans="1:47" s="2" customFormat="1" ht="12">
      <c r="A101" s="38"/>
      <c r="B101" s="39"/>
      <c r="C101" s="40"/>
      <c r="D101" s="217" t="s">
        <v>142</v>
      </c>
      <c r="E101" s="40"/>
      <c r="F101" s="218" t="s">
        <v>836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142</v>
      </c>
      <c r="AU101" s="17" t="s">
        <v>80</v>
      </c>
    </row>
    <row r="102" spans="1:65" s="2" customFormat="1" ht="14.4" customHeight="1">
      <c r="A102" s="38"/>
      <c r="B102" s="39"/>
      <c r="C102" s="246" t="s">
        <v>183</v>
      </c>
      <c r="D102" s="246" t="s">
        <v>297</v>
      </c>
      <c r="E102" s="247" t="s">
        <v>838</v>
      </c>
      <c r="F102" s="248" t="s">
        <v>839</v>
      </c>
      <c r="G102" s="249" t="s">
        <v>567</v>
      </c>
      <c r="H102" s="250">
        <v>12</v>
      </c>
      <c r="I102" s="251"/>
      <c r="J102" s="252">
        <f>ROUND(I102*H102,2)</f>
        <v>0</v>
      </c>
      <c r="K102" s="248" t="s">
        <v>19</v>
      </c>
      <c r="L102" s="253"/>
      <c r="M102" s="254" t="s">
        <v>19</v>
      </c>
      <c r="N102" s="255" t="s">
        <v>43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300</v>
      </c>
      <c r="AT102" s="215" t="s">
        <v>297</v>
      </c>
      <c r="AU102" s="215" t="s">
        <v>80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80</v>
      </c>
      <c r="BK102" s="216">
        <f>ROUND(I102*H102,2)</f>
        <v>0</v>
      </c>
      <c r="BL102" s="17" t="s">
        <v>236</v>
      </c>
      <c r="BM102" s="215" t="s">
        <v>840</v>
      </c>
    </row>
    <row r="103" spans="1:47" s="2" customFormat="1" ht="12">
      <c r="A103" s="38"/>
      <c r="B103" s="39"/>
      <c r="C103" s="40"/>
      <c r="D103" s="217" t="s">
        <v>142</v>
      </c>
      <c r="E103" s="40"/>
      <c r="F103" s="218" t="s">
        <v>839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142</v>
      </c>
      <c r="AU103" s="17" t="s">
        <v>80</v>
      </c>
    </row>
    <row r="104" spans="1:63" s="12" customFormat="1" ht="25.9" customHeight="1">
      <c r="A104" s="12"/>
      <c r="B104" s="188"/>
      <c r="C104" s="189"/>
      <c r="D104" s="190" t="s">
        <v>71</v>
      </c>
      <c r="E104" s="191" t="s">
        <v>655</v>
      </c>
      <c r="F104" s="191" t="s">
        <v>656</v>
      </c>
      <c r="G104" s="189"/>
      <c r="H104" s="189"/>
      <c r="I104" s="192"/>
      <c r="J104" s="193">
        <f>BK104</f>
        <v>0</v>
      </c>
      <c r="K104" s="189"/>
      <c r="L104" s="194"/>
      <c r="M104" s="195"/>
      <c r="N104" s="196"/>
      <c r="O104" s="196"/>
      <c r="P104" s="197">
        <f>SUM(P105:P118)</f>
        <v>0</v>
      </c>
      <c r="Q104" s="196"/>
      <c r="R104" s="197">
        <f>SUM(R105:R118)</f>
        <v>0</v>
      </c>
      <c r="S104" s="196"/>
      <c r="T104" s="198">
        <f>SUM(T105:T118)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80</v>
      </c>
      <c r="AT104" s="200" t="s">
        <v>71</v>
      </c>
      <c r="AU104" s="200" t="s">
        <v>72</v>
      </c>
      <c r="AY104" s="199" t="s">
        <v>132</v>
      </c>
      <c r="BK104" s="201">
        <f>SUM(BK105:BK118)</f>
        <v>0</v>
      </c>
    </row>
    <row r="105" spans="1:65" s="2" customFormat="1" ht="19.8" customHeight="1">
      <c r="A105" s="38"/>
      <c r="B105" s="39"/>
      <c r="C105" s="204" t="s">
        <v>188</v>
      </c>
      <c r="D105" s="204" t="s">
        <v>135</v>
      </c>
      <c r="E105" s="205" t="s">
        <v>841</v>
      </c>
      <c r="F105" s="206" t="s">
        <v>842</v>
      </c>
      <c r="G105" s="207" t="s">
        <v>567</v>
      </c>
      <c r="H105" s="208">
        <v>1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43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236</v>
      </c>
      <c r="AT105" s="215" t="s">
        <v>135</v>
      </c>
      <c r="AU105" s="215" t="s">
        <v>80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80</v>
      </c>
      <c r="BK105" s="216">
        <f>ROUND(I105*H105,2)</f>
        <v>0</v>
      </c>
      <c r="BL105" s="17" t="s">
        <v>236</v>
      </c>
      <c r="BM105" s="215" t="s">
        <v>843</v>
      </c>
    </row>
    <row r="106" spans="1:47" s="2" customFormat="1" ht="12">
      <c r="A106" s="38"/>
      <c r="B106" s="39"/>
      <c r="C106" s="40"/>
      <c r="D106" s="217" t="s">
        <v>142</v>
      </c>
      <c r="E106" s="40"/>
      <c r="F106" s="218" t="s">
        <v>842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142</v>
      </c>
      <c r="AU106" s="17" t="s">
        <v>80</v>
      </c>
    </row>
    <row r="107" spans="1:65" s="2" customFormat="1" ht="19.8" customHeight="1">
      <c r="A107" s="38"/>
      <c r="B107" s="39"/>
      <c r="C107" s="204" t="s">
        <v>196</v>
      </c>
      <c r="D107" s="204" t="s">
        <v>135</v>
      </c>
      <c r="E107" s="205" t="s">
        <v>844</v>
      </c>
      <c r="F107" s="206" t="s">
        <v>845</v>
      </c>
      <c r="G107" s="207" t="s">
        <v>567</v>
      </c>
      <c r="H107" s="208">
        <v>1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43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236</v>
      </c>
      <c r="AT107" s="215" t="s">
        <v>135</v>
      </c>
      <c r="AU107" s="215" t="s">
        <v>80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80</v>
      </c>
      <c r="BK107" s="216">
        <f>ROUND(I107*H107,2)</f>
        <v>0</v>
      </c>
      <c r="BL107" s="17" t="s">
        <v>236</v>
      </c>
      <c r="BM107" s="215" t="s">
        <v>846</v>
      </c>
    </row>
    <row r="108" spans="1:47" s="2" customFormat="1" ht="12">
      <c r="A108" s="38"/>
      <c r="B108" s="39"/>
      <c r="C108" s="40"/>
      <c r="D108" s="217" t="s">
        <v>142</v>
      </c>
      <c r="E108" s="40"/>
      <c r="F108" s="218" t="s">
        <v>845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142</v>
      </c>
      <c r="AU108" s="17" t="s">
        <v>80</v>
      </c>
    </row>
    <row r="109" spans="1:65" s="2" customFormat="1" ht="14.4" customHeight="1">
      <c r="A109" s="38"/>
      <c r="B109" s="39"/>
      <c r="C109" s="204" t="s">
        <v>203</v>
      </c>
      <c r="D109" s="204" t="s">
        <v>135</v>
      </c>
      <c r="E109" s="205" t="s">
        <v>847</v>
      </c>
      <c r="F109" s="206" t="s">
        <v>848</v>
      </c>
      <c r="G109" s="207" t="s">
        <v>567</v>
      </c>
      <c r="H109" s="208">
        <v>6</v>
      </c>
      <c r="I109" s="209"/>
      <c r="J109" s="210">
        <f>ROUND(I109*H109,2)</f>
        <v>0</v>
      </c>
      <c r="K109" s="206" t="s">
        <v>19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236</v>
      </c>
      <c r="AT109" s="215" t="s">
        <v>135</v>
      </c>
      <c r="AU109" s="215" t="s">
        <v>80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236</v>
      </c>
      <c r="BM109" s="215" t="s">
        <v>849</v>
      </c>
    </row>
    <row r="110" spans="1:47" s="2" customFormat="1" ht="12">
      <c r="A110" s="38"/>
      <c r="B110" s="39"/>
      <c r="C110" s="40"/>
      <c r="D110" s="217" t="s">
        <v>142</v>
      </c>
      <c r="E110" s="40"/>
      <c r="F110" s="218" t="s">
        <v>848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142</v>
      </c>
      <c r="AU110" s="17" t="s">
        <v>80</v>
      </c>
    </row>
    <row r="111" spans="1:65" s="2" customFormat="1" ht="14.4" customHeight="1">
      <c r="A111" s="38"/>
      <c r="B111" s="39"/>
      <c r="C111" s="204" t="s">
        <v>209</v>
      </c>
      <c r="D111" s="204" t="s">
        <v>135</v>
      </c>
      <c r="E111" s="205" t="s">
        <v>850</v>
      </c>
      <c r="F111" s="206" t="s">
        <v>851</v>
      </c>
      <c r="G111" s="207" t="s">
        <v>567</v>
      </c>
      <c r="H111" s="208">
        <v>4</v>
      </c>
      <c r="I111" s="209"/>
      <c r="J111" s="210">
        <f>ROUND(I111*H111,2)</f>
        <v>0</v>
      </c>
      <c r="K111" s="206" t="s">
        <v>19</v>
      </c>
      <c r="L111" s="44"/>
      <c r="M111" s="211" t="s">
        <v>19</v>
      </c>
      <c r="N111" s="212" t="s">
        <v>43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236</v>
      </c>
      <c r="AT111" s="215" t="s">
        <v>135</v>
      </c>
      <c r="AU111" s="215" t="s">
        <v>80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80</v>
      </c>
      <c r="BK111" s="216">
        <f>ROUND(I111*H111,2)</f>
        <v>0</v>
      </c>
      <c r="BL111" s="17" t="s">
        <v>236</v>
      </c>
      <c r="BM111" s="215" t="s">
        <v>852</v>
      </c>
    </row>
    <row r="112" spans="1:47" s="2" customFormat="1" ht="12">
      <c r="A112" s="38"/>
      <c r="B112" s="39"/>
      <c r="C112" s="40"/>
      <c r="D112" s="217" t="s">
        <v>142</v>
      </c>
      <c r="E112" s="40"/>
      <c r="F112" s="218" t="s">
        <v>851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142</v>
      </c>
      <c r="AU112" s="17" t="s">
        <v>80</v>
      </c>
    </row>
    <row r="113" spans="1:65" s="2" customFormat="1" ht="14.4" customHeight="1">
      <c r="A113" s="38"/>
      <c r="B113" s="39"/>
      <c r="C113" s="204" t="s">
        <v>216</v>
      </c>
      <c r="D113" s="204" t="s">
        <v>135</v>
      </c>
      <c r="E113" s="205" t="s">
        <v>853</v>
      </c>
      <c r="F113" s="206" t="s">
        <v>854</v>
      </c>
      <c r="G113" s="207" t="s">
        <v>567</v>
      </c>
      <c r="H113" s="208">
        <v>1</v>
      </c>
      <c r="I113" s="209"/>
      <c r="J113" s="210">
        <f>ROUND(I113*H113,2)</f>
        <v>0</v>
      </c>
      <c r="K113" s="206" t="s">
        <v>19</v>
      </c>
      <c r="L113" s="44"/>
      <c r="M113" s="211" t="s">
        <v>19</v>
      </c>
      <c r="N113" s="212" t="s">
        <v>43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236</v>
      </c>
      <c r="AT113" s="215" t="s">
        <v>135</v>
      </c>
      <c r="AU113" s="215" t="s">
        <v>80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80</v>
      </c>
      <c r="BK113" s="216">
        <f>ROUND(I113*H113,2)</f>
        <v>0</v>
      </c>
      <c r="BL113" s="17" t="s">
        <v>236</v>
      </c>
      <c r="BM113" s="215" t="s">
        <v>855</v>
      </c>
    </row>
    <row r="114" spans="1:47" s="2" customFormat="1" ht="12">
      <c r="A114" s="38"/>
      <c r="B114" s="39"/>
      <c r="C114" s="40"/>
      <c r="D114" s="217" t="s">
        <v>142</v>
      </c>
      <c r="E114" s="40"/>
      <c r="F114" s="218" t="s">
        <v>854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142</v>
      </c>
      <c r="AU114" s="17" t="s">
        <v>80</v>
      </c>
    </row>
    <row r="115" spans="1:65" s="2" customFormat="1" ht="30" customHeight="1">
      <c r="A115" s="38"/>
      <c r="B115" s="39"/>
      <c r="C115" s="204" t="s">
        <v>221</v>
      </c>
      <c r="D115" s="204" t="s">
        <v>135</v>
      </c>
      <c r="E115" s="205" t="s">
        <v>856</v>
      </c>
      <c r="F115" s="206" t="s">
        <v>827</v>
      </c>
      <c r="G115" s="207" t="s">
        <v>567</v>
      </c>
      <c r="H115" s="208">
        <v>4</v>
      </c>
      <c r="I115" s="209"/>
      <c r="J115" s="210">
        <f>ROUND(I115*H115,2)</f>
        <v>0</v>
      </c>
      <c r="K115" s="206" t="s">
        <v>19</v>
      </c>
      <c r="L115" s="44"/>
      <c r="M115" s="211" t="s">
        <v>19</v>
      </c>
      <c r="N115" s="212" t="s">
        <v>43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236</v>
      </c>
      <c r="AT115" s="215" t="s">
        <v>135</v>
      </c>
      <c r="AU115" s="215" t="s">
        <v>80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80</v>
      </c>
      <c r="BK115" s="216">
        <f>ROUND(I115*H115,2)</f>
        <v>0</v>
      </c>
      <c r="BL115" s="17" t="s">
        <v>236</v>
      </c>
      <c r="BM115" s="215" t="s">
        <v>857</v>
      </c>
    </row>
    <row r="116" spans="1:47" s="2" customFormat="1" ht="12">
      <c r="A116" s="38"/>
      <c r="B116" s="39"/>
      <c r="C116" s="40"/>
      <c r="D116" s="217" t="s">
        <v>142</v>
      </c>
      <c r="E116" s="40"/>
      <c r="F116" s="218" t="s">
        <v>827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142</v>
      </c>
      <c r="AU116" s="17" t="s">
        <v>80</v>
      </c>
    </row>
    <row r="117" spans="1:65" s="2" customFormat="1" ht="40.2" customHeight="1">
      <c r="A117" s="38"/>
      <c r="B117" s="39"/>
      <c r="C117" s="204" t="s">
        <v>226</v>
      </c>
      <c r="D117" s="204" t="s">
        <v>135</v>
      </c>
      <c r="E117" s="205" t="s">
        <v>858</v>
      </c>
      <c r="F117" s="206" t="s">
        <v>830</v>
      </c>
      <c r="G117" s="207" t="s">
        <v>567</v>
      </c>
      <c r="H117" s="208">
        <v>4</v>
      </c>
      <c r="I117" s="209"/>
      <c r="J117" s="210">
        <f>ROUND(I117*H117,2)</f>
        <v>0</v>
      </c>
      <c r="K117" s="206" t="s">
        <v>19</v>
      </c>
      <c r="L117" s="44"/>
      <c r="M117" s="211" t="s">
        <v>19</v>
      </c>
      <c r="N117" s="212" t="s">
        <v>43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236</v>
      </c>
      <c r="AT117" s="215" t="s">
        <v>135</v>
      </c>
      <c r="AU117" s="215" t="s">
        <v>80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80</v>
      </c>
      <c r="BK117" s="216">
        <f>ROUND(I117*H117,2)</f>
        <v>0</v>
      </c>
      <c r="BL117" s="17" t="s">
        <v>236</v>
      </c>
      <c r="BM117" s="215" t="s">
        <v>859</v>
      </c>
    </row>
    <row r="118" spans="1:47" s="2" customFormat="1" ht="12">
      <c r="A118" s="38"/>
      <c r="B118" s="39"/>
      <c r="C118" s="40"/>
      <c r="D118" s="217" t="s">
        <v>142</v>
      </c>
      <c r="E118" s="40"/>
      <c r="F118" s="218" t="s">
        <v>830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142</v>
      </c>
      <c r="AU118" s="17" t="s">
        <v>80</v>
      </c>
    </row>
    <row r="119" spans="1:63" s="12" customFormat="1" ht="25.9" customHeight="1">
      <c r="A119" s="12"/>
      <c r="B119" s="188"/>
      <c r="C119" s="189"/>
      <c r="D119" s="190" t="s">
        <v>71</v>
      </c>
      <c r="E119" s="191" t="s">
        <v>681</v>
      </c>
      <c r="F119" s="191" t="s">
        <v>682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SUM(P120:P127)</f>
        <v>0</v>
      </c>
      <c r="Q119" s="196"/>
      <c r="R119" s="197">
        <f>SUM(R120:R127)</f>
        <v>0</v>
      </c>
      <c r="S119" s="196"/>
      <c r="T119" s="198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9" t="s">
        <v>80</v>
      </c>
      <c r="AT119" s="200" t="s">
        <v>71</v>
      </c>
      <c r="AU119" s="200" t="s">
        <v>72</v>
      </c>
      <c r="AY119" s="199" t="s">
        <v>132</v>
      </c>
      <c r="BK119" s="201">
        <f>SUM(BK120:BK127)</f>
        <v>0</v>
      </c>
    </row>
    <row r="120" spans="1:65" s="2" customFormat="1" ht="14.4" customHeight="1">
      <c r="A120" s="38"/>
      <c r="B120" s="39"/>
      <c r="C120" s="246" t="s">
        <v>8</v>
      </c>
      <c r="D120" s="246" t="s">
        <v>297</v>
      </c>
      <c r="E120" s="247" t="s">
        <v>692</v>
      </c>
      <c r="F120" s="248" t="s">
        <v>693</v>
      </c>
      <c r="G120" s="249" t="s">
        <v>567</v>
      </c>
      <c r="H120" s="250">
        <v>2</v>
      </c>
      <c r="I120" s="251"/>
      <c r="J120" s="252">
        <f>ROUND(I120*H120,2)</f>
        <v>0</v>
      </c>
      <c r="K120" s="248" t="s">
        <v>19</v>
      </c>
      <c r="L120" s="253"/>
      <c r="M120" s="254" t="s">
        <v>19</v>
      </c>
      <c r="N120" s="255" t="s">
        <v>43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300</v>
      </c>
      <c r="AT120" s="215" t="s">
        <v>297</v>
      </c>
      <c r="AU120" s="215" t="s">
        <v>80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80</v>
      </c>
      <c r="BK120" s="216">
        <f>ROUND(I120*H120,2)</f>
        <v>0</v>
      </c>
      <c r="BL120" s="17" t="s">
        <v>236</v>
      </c>
      <c r="BM120" s="215" t="s">
        <v>860</v>
      </c>
    </row>
    <row r="121" spans="1:47" s="2" customFormat="1" ht="12">
      <c r="A121" s="38"/>
      <c r="B121" s="39"/>
      <c r="C121" s="40"/>
      <c r="D121" s="217" t="s">
        <v>142</v>
      </c>
      <c r="E121" s="40"/>
      <c r="F121" s="218" t="s">
        <v>693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142</v>
      </c>
      <c r="AU121" s="17" t="s">
        <v>80</v>
      </c>
    </row>
    <row r="122" spans="1:65" s="2" customFormat="1" ht="14.4" customHeight="1">
      <c r="A122" s="38"/>
      <c r="B122" s="39"/>
      <c r="C122" s="246" t="s">
        <v>236</v>
      </c>
      <c r="D122" s="246" t="s">
        <v>297</v>
      </c>
      <c r="E122" s="247" t="s">
        <v>695</v>
      </c>
      <c r="F122" s="248" t="s">
        <v>696</v>
      </c>
      <c r="G122" s="249" t="s">
        <v>567</v>
      </c>
      <c r="H122" s="250">
        <v>14</v>
      </c>
      <c r="I122" s="251"/>
      <c r="J122" s="252">
        <f>ROUND(I122*H122,2)</f>
        <v>0</v>
      </c>
      <c r="K122" s="248" t="s">
        <v>19</v>
      </c>
      <c r="L122" s="253"/>
      <c r="M122" s="254" t="s">
        <v>19</v>
      </c>
      <c r="N122" s="255" t="s">
        <v>43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300</v>
      </c>
      <c r="AT122" s="215" t="s">
        <v>297</v>
      </c>
      <c r="AU122" s="215" t="s">
        <v>80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80</v>
      </c>
      <c r="BK122" s="216">
        <f>ROUND(I122*H122,2)</f>
        <v>0</v>
      </c>
      <c r="BL122" s="17" t="s">
        <v>236</v>
      </c>
      <c r="BM122" s="215" t="s">
        <v>861</v>
      </c>
    </row>
    <row r="123" spans="1:47" s="2" customFormat="1" ht="12">
      <c r="A123" s="38"/>
      <c r="B123" s="39"/>
      <c r="C123" s="40"/>
      <c r="D123" s="217" t="s">
        <v>142</v>
      </c>
      <c r="E123" s="40"/>
      <c r="F123" s="218" t="s">
        <v>696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142</v>
      </c>
      <c r="AU123" s="17" t="s">
        <v>80</v>
      </c>
    </row>
    <row r="124" spans="1:65" s="2" customFormat="1" ht="14.4" customHeight="1">
      <c r="A124" s="38"/>
      <c r="B124" s="39"/>
      <c r="C124" s="246" t="s">
        <v>241</v>
      </c>
      <c r="D124" s="246" t="s">
        <v>297</v>
      </c>
      <c r="E124" s="247" t="s">
        <v>701</v>
      </c>
      <c r="F124" s="248" t="s">
        <v>702</v>
      </c>
      <c r="G124" s="249" t="s">
        <v>149</v>
      </c>
      <c r="H124" s="250">
        <v>100</v>
      </c>
      <c r="I124" s="251"/>
      <c r="J124" s="252">
        <f>ROUND(I124*H124,2)</f>
        <v>0</v>
      </c>
      <c r="K124" s="248" t="s">
        <v>19</v>
      </c>
      <c r="L124" s="253"/>
      <c r="M124" s="254" t="s">
        <v>19</v>
      </c>
      <c r="N124" s="255" t="s">
        <v>43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300</v>
      </c>
      <c r="AT124" s="215" t="s">
        <v>297</v>
      </c>
      <c r="AU124" s="215" t="s">
        <v>80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80</v>
      </c>
      <c r="BK124" s="216">
        <f>ROUND(I124*H124,2)</f>
        <v>0</v>
      </c>
      <c r="BL124" s="17" t="s">
        <v>236</v>
      </c>
      <c r="BM124" s="215" t="s">
        <v>862</v>
      </c>
    </row>
    <row r="125" spans="1:47" s="2" customFormat="1" ht="12">
      <c r="A125" s="38"/>
      <c r="B125" s="39"/>
      <c r="C125" s="40"/>
      <c r="D125" s="217" t="s">
        <v>142</v>
      </c>
      <c r="E125" s="40"/>
      <c r="F125" s="218" t="s">
        <v>702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142</v>
      </c>
      <c r="AU125" s="17" t="s">
        <v>80</v>
      </c>
    </row>
    <row r="126" spans="1:65" s="2" customFormat="1" ht="22.2" customHeight="1">
      <c r="A126" s="38"/>
      <c r="B126" s="39"/>
      <c r="C126" s="246" t="s">
        <v>247</v>
      </c>
      <c r="D126" s="246" t="s">
        <v>297</v>
      </c>
      <c r="E126" s="247" t="s">
        <v>707</v>
      </c>
      <c r="F126" s="248" t="s">
        <v>863</v>
      </c>
      <c r="G126" s="249" t="s">
        <v>149</v>
      </c>
      <c r="H126" s="250">
        <v>500</v>
      </c>
      <c r="I126" s="251"/>
      <c r="J126" s="252">
        <f>ROUND(I126*H126,2)</f>
        <v>0</v>
      </c>
      <c r="K126" s="248" t="s">
        <v>19</v>
      </c>
      <c r="L126" s="253"/>
      <c r="M126" s="254" t="s">
        <v>19</v>
      </c>
      <c r="N126" s="255" t="s">
        <v>43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300</v>
      </c>
      <c r="AT126" s="215" t="s">
        <v>297</v>
      </c>
      <c r="AU126" s="215" t="s">
        <v>80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80</v>
      </c>
      <c r="BK126" s="216">
        <f>ROUND(I126*H126,2)</f>
        <v>0</v>
      </c>
      <c r="BL126" s="17" t="s">
        <v>236</v>
      </c>
      <c r="BM126" s="215" t="s">
        <v>864</v>
      </c>
    </row>
    <row r="127" spans="1:47" s="2" customFormat="1" ht="12">
      <c r="A127" s="38"/>
      <c r="B127" s="39"/>
      <c r="C127" s="40"/>
      <c r="D127" s="217" t="s">
        <v>142</v>
      </c>
      <c r="E127" s="40"/>
      <c r="F127" s="218" t="s">
        <v>863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142</v>
      </c>
      <c r="AU127" s="17" t="s">
        <v>80</v>
      </c>
    </row>
    <row r="128" spans="1:63" s="12" customFormat="1" ht="25.9" customHeight="1">
      <c r="A128" s="12"/>
      <c r="B128" s="188"/>
      <c r="C128" s="189"/>
      <c r="D128" s="190" t="s">
        <v>71</v>
      </c>
      <c r="E128" s="191" t="s">
        <v>710</v>
      </c>
      <c r="F128" s="191" t="s">
        <v>711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SUM(P129:P134)</f>
        <v>0</v>
      </c>
      <c r="Q128" s="196"/>
      <c r="R128" s="197">
        <f>SUM(R129:R134)</f>
        <v>0</v>
      </c>
      <c r="S128" s="196"/>
      <c r="T128" s="198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80</v>
      </c>
      <c r="AT128" s="200" t="s">
        <v>71</v>
      </c>
      <c r="AU128" s="200" t="s">
        <v>72</v>
      </c>
      <c r="AY128" s="199" t="s">
        <v>132</v>
      </c>
      <c r="BK128" s="201">
        <f>SUM(BK129:BK134)</f>
        <v>0</v>
      </c>
    </row>
    <row r="129" spans="1:65" s="2" customFormat="1" ht="14.4" customHeight="1">
      <c r="A129" s="38"/>
      <c r="B129" s="39"/>
      <c r="C129" s="204" t="s">
        <v>252</v>
      </c>
      <c r="D129" s="204" t="s">
        <v>135</v>
      </c>
      <c r="E129" s="205" t="s">
        <v>712</v>
      </c>
      <c r="F129" s="206" t="s">
        <v>713</v>
      </c>
      <c r="G129" s="207" t="s">
        <v>567</v>
      </c>
      <c r="H129" s="208">
        <v>240</v>
      </c>
      <c r="I129" s="209"/>
      <c r="J129" s="210">
        <f>ROUND(I129*H129,2)</f>
        <v>0</v>
      </c>
      <c r="K129" s="206" t="s">
        <v>19</v>
      </c>
      <c r="L129" s="44"/>
      <c r="M129" s="211" t="s">
        <v>19</v>
      </c>
      <c r="N129" s="212" t="s">
        <v>43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236</v>
      </c>
      <c r="AT129" s="215" t="s">
        <v>135</v>
      </c>
      <c r="AU129" s="215" t="s">
        <v>80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80</v>
      </c>
      <c r="BK129" s="216">
        <f>ROUND(I129*H129,2)</f>
        <v>0</v>
      </c>
      <c r="BL129" s="17" t="s">
        <v>236</v>
      </c>
      <c r="BM129" s="215" t="s">
        <v>865</v>
      </c>
    </row>
    <row r="130" spans="1:47" s="2" customFormat="1" ht="12">
      <c r="A130" s="38"/>
      <c r="B130" s="39"/>
      <c r="C130" s="40"/>
      <c r="D130" s="217" t="s">
        <v>142</v>
      </c>
      <c r="E130" s="40"/>
      <c r="F130" s="218" t="s">
        <v>713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142</v>
      </c>
      <c r="AU130" s="17" t="s">
        <v>80</v>
      </c>
    </row>
    <row r="131" spans="1:65" s="2" customFormat="1" ht="22.2" customHeight="1">
      <c r="A131" s="38"/>
      <c r="B131" s="39"/>
      <c r="C131" s="204" t="s">
        <v>259</v>
      </c>
      <c r="D131" s="204" t="s">
        <v>135</v>
      </c>
      <c r="E131" s="205" t="s">
        <v>866</v>
      </c>
      <c r="F131" s="206" t="s">
        <v>867</v>
      </c>
      <c r="G131" s="207" t="s">
        <v>567</v>
      </c>
      <c r="H131" s="208">
        <v>4</v>
      </c>
      <c r="I131" s="209"/>
      <c r="J131" s="210">
        <f>ROUND(I131*H131,2)</f>
        <v>0</v>
      </c>
      <c r="K131" s="206" t="s">
        <v>19</v>
      </c>
      <c r="L131" s="44"/>
      <c r="M131" s="211" t="s">
        <v>19</v>
      </c>
      <c r="N131" s="212" t="s">
        <v>43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236</v>
      </c>
      <c r="AT131" s="215" t="s">
        <v>135</v>
      </c>
      <c r="AU131" s="215" t="s">
        <v>80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80</v>
      </c>
      <c r="BK131" s="216">
        <f>ROUND(I131*H131,2)</f>
        <v>0</v>
      </c>
      <c r="BL131" s="17" t="s">
        <v>236</v>
      </c>
      <c r="BM131" s="215" t="s">
        <v>868</v>
      </c>
    </row>
    <row r="132" spans="1:47" s="2" customFormat="1" ht="12">
      <c r="A132" s="38"/>
      <c r="B132" s="39"/>
      <c r="C132" s="40"/>
      <c r="D132" s="217" t="s">
        <v>142</v>
      </c>
      <c r="E132" s="40"/>
      <c r="F132" s="218" t="s">
        <v>867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142</v>
      </c>
      <c r="AU132" s="17" t="s">
        <v>80</v>
      </c>
    </row>
    <row r="133" spans="1:65" s="2" customFormat="1" ht="14.4" customHeight="1">
      <c r="A133" s="38"/>
      <c r="B133" s="39"/>
      <c r="C133" s="204" t="s">
        <v>7</v>
      </c>
      <c r="D133" s="204" t="s">
        <v>135</v>
      </c>
      <c r="E133" s="205" t="s">
        <v>715</v>
      </c>
      <c r="F133" s="206" t="s">
        <v>716</v>
      </c>
      <c r="G133" s="207" t="s">
        <v>567</v>
      </c>
      <c r="H133" s="208">
        <v>14</v>
      </c>
      <c r="I133" s="209"/>
      <c r="J133" s="210">
        <f>ROUND(I133*H133,2)</f>
        <v>0</v>
      </c>
      <c r="K133" s="206" t="s">
        <v>19</v>
      </c>
      <c r="L133" s="44"/>
      <c r="M133" s="211" t="s">
        <v>19</v>
      </c>
      <c r="N133" s="212" t="s">
        <v>43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236</v>
      </c>
      <c r="AT133" s="215" t="s">
        <v>135</v>
      </c>
      <c r="AU133" s="215" t="s">
        <v>80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80</v>
      </c>
      <c r="BK133" s="216">
        <f>ROUND(I133*H133,2)</f>
        <v>0</v>
      </c>
      <c r="BL133" s="17" t="s">
        <v>236</v>
      </c>
      <c r="BM133" s="215" t="s">
        <v>869</v>
      </c>
    </row>
    <row r="134" spans="1:47" s="2" customFormat="1" ht="12">
      <c r="A134" s="38"/>
      <c r="B134" s="39"/>
      <c r="C134" s="40"/>
      <c r="D134" s="217" t="s">
        <v>142</v>
      </c>
      <c r="E134" s="40"/>
      <c r="F134" s="218" t="s">
        <v>716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142</v>
      </c>
      <c r="AU134" s="17" t="s">
        <v>80</v>
      </c>
    </row>
    <row r="135" spans="1:63" s="12" customFormat="1" ht="25.9" customHeight="1">
      <c r="A135" s="12"/>
      <c r="B135" s="188"/>
      <c r="C135" s="189"/>
      <c r="D135" s="190" t="s">
        <v>71</v>
      </c>
      <c r="E135" s="191" t="s">
        <v>727</v>
      </c>
      <c r="F135" s="191" t="s">
        <v>728</v>
      </c>
      <c r="G135" s="189"/>
      <c r="H135" s="189"/>
      <c r="I135" s="192"/>
      <c r="J135" s="193">
        <f>BK135</f>
        <v>0</v>
      </c>
      <c r="K135" s="189"/>
      <c r="L135" s="194"/>
      <c r="M135" s="195"/>
      <c r="N135" s="196"/>
      <c r="O135" s="196"/>
      <c r="P135" s="197">
        <f>SUM(P136:P137)</f>
        <v>0</v>
      </c>
      <c r="Q135" s="196"/>
      <c r="R135" s="197">
        <f>SUM(R136:R137)</f>
        <v>0</v>
      </c>
      <c r="S135" s="196"/>
      <c r="T135" s="198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9" t="s">
        <v>80</v>
      </c>
      <c r="AT135" s="200" t="s">
        <v>71</v>
      </c>
      <c r="AU135" s="200" t="s">
        <v>72</v>
      </c>
      <c r="AY135" s="199" t="s">
        <v>132</v>
      </c>
      <c r="BK135" s="201">
        <f>SUM(BK136:BK137)</f>
        <v>0</v>
      </c>
    </row>
    <row r="136" spans="1:65" s="2" customFormat="1" ht="40.2" customHeight="1">
      <c r="A136" s="38"/>
      <c r="B136" s="39"/>
      <c r="C136" s="246" t="s">
        <v>269</v>
      </c>
      <c r="D136" s="246" t="s">
        <v>297</v>
      </c>
      <c r="E136" s="247" t="s">
        <v>870</v>
      </c>
      <c r="F136" s="248" t="s">
        <v>871</v>
      </c>
      <c r="G136" s="249" t="s">
        <v>149</v>
      </c>
      <c r="H136" s="250">
        <v>650</v>
      </c>
      <c r="I136" s="251"/>
      <c r="J136" s="252">
        <f>ROUND(I136*H136,2)</f>
        <v>0</v>
      </c>
      <c r="K136" s="248" t="s">
        <v>19</v>
      </c>
      <c r="L136" s="253"/>
      <c r="M136" s="254" t="s">
        <v>19</v>
      </c>
      <c r="N136" s="255" t="s">
        <v>43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300</v>
      </c>
      <c r="AT136" s="215" t="s">
        <v>297</v>
      </c>
      <c r="AU136" s="215" t="s">
        <v>80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80</v>
      </c>
      <c r="BK136" s="216">
        <f>ROUND(I136*H136,2)</f>
        <v>0</v>
      </c>
      <c r="BL136" s="17" t="s">
        <v>236</v>
      </c>
      <c r="BM136" s="215" t="s">
        <v>872</v>
      </c>
    </row>
    <row r="137" spans="1:47" s="2" customFormat="1" ht="12">
      <c r="A137" s="38"/>
      <c r="B137" s="39"/>
      <c r="C137" s="40"/>
      <c r="D137" s="217" t="s">
        <v>142</v>
      </c>
      <c r="E137" s="40"/>
      <c r="F137" s="218" t="s">
        <v>871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142</v>
      </c>
      <c r="AU137" s="17" t="s">
        <v>80</v>
      </c>
    </row>
    <row r="138" spans="1:63" s="12" customFormat="1" ht="25.9" customHeight="1">
      <c r="A138" s="12"/>
      <c r="B138" s="188"/>
      <c r="C138" s="189"/>
      <c r="D138" s="190" t="s">
        <v>71</v>
      </c>
      <c r="E138" s="191" t="s">
        <v>744</v>
      </c>
      <c r="F138" s="191" t="s">
        <v>745</v>
      </c>
      <c r="G138" s="189"/>
      <c r="H138" s="189"/>
      <c r="I138" s="192"/>
      <c r="J138" s="193">
        <f>BK138</f>
        <v>0</v>
      </c>
      <c r="K138" s="189"/>
      <c r="L138" s="194"/>
      <c r="M138" s="195"/>
      <c r="N138" s="196"/>
      <c r="O138" s="196"/>
      <c r="P138" s="197">
        <f>SUM(P139:P140)</f>
        <v>0</v>
      </c>
      <c r="Q138" s="196"/>
      <c r="R138" s="197">
        <f>SUM(R139:R140)</f>
        <v>0</v>
      </c>
      <c r="S138" s="196"/>
      <c r="T138" s="198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9" t="s">
        <v>80</v>
      </c>
      <c r="AT138" s="200" t="s">
        <v>71</v>
      </c>
      <c r="AU138" s="200" t="s">
        <v>72</v>
      </c>
      <c r="AY138" s="199" t="s">
        <v>132</v>
      </c>
      <c r="BK138" s="201">
        <f>SUM(BK139:BK140)</f>
        <v>0</v>
      </c>
    </row>
    <row r="139" spans="1:65" s="2" customFormat="1" ht="14.4" customHeight="1">
      <c r="A139" s="38"/>
      <c r="B139" s="39"/>
      <c r="C139" s="204" t="s">
        <v>275</v>
      </c>
      <c r="D139" s="204" t="s">
        <v>135</v>
      </c>
      <c r="E139" s="205" t="s">
        <v>873</v>
      </c>
      <c r="F139" s="206" t="s">
        <v>874</v>
      </c>
      <c r="G139" s="207" t="s">
        <v>149</v>
      </c>
      <c r="H139" s="208">
        <v>650</v>
      </c>
      <c r="I139" s="209"/>
      <c r="J139" s="210">
        <f>ROUND(I139*H139,2)</f>
        <v>0</v>
      </c>
      <c r="K139" s="206" t="s">
        <v>19</v>
      </c>
      <c r="L139" s="44"/>
      <c r="M139" s="211" t="s">
        <v>19</v>
      </c>
      <c r="N139" s="212" t="s">
        <v>43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236</v>
      </c>
      <c r="AT139" s="215" t="s">
        <v>135</v>
      </c>
      <c r="AU139" s="215" t="s">
        <v>80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80</v>
      </c>
      <c r="BK139" s="216">
        <f>ROUND(I139*H139,2)</f>
        <v>0</v>
      </c>
      <c r="BL139" s="17" t="s">
        <v>236</v>
      </c>
      <c r="BM139" s="215" t="s">
        <v>875</v>
      </c>
    </row>
    <row r="140" spans="1:47" s="2" customFormat="1" ht="12">
      <c r="A140" s="38"/>
      <c r="B140" s="39"/>
      <c r="C140" s="40"/>
      <c r="D140" s="217" t="s">
        <v>142</v>
      </c>
      <c r="E140" s="40"/>
      <c r="F140" s="218" t="s">
        <v>874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142</v>
      </c>
      <c r="AU140" s="17" t="s">
        <v>80</v>
      </c>
    </row>
    <row r="141" spans="1:63" s="12" customFormat="1" ht="25.9" customHeight="1">
      <c r="A141" s="12"/>
      <c r="B141" s="188"/>
      <c r="C141" s="189"/>
      <c r="D141" s="190" t="s">
        <v>71</v>
      </c>
      <c r="E141" s="191" t="s">
        <v>767</v>
      </c>
      <c r="F141" s="191" t="s">
        <v>768</v>
      </c>
      <c r="G141" s="189"/>
      <c r="H141" s="189"/>
      <c r="I141" s="192"/>
      <c r="J141" s="193">
        <f>BK141</f>
        <v>0</v>
      </c>
      <c r="K141" s="189"/>
      <c r="L141" s="194"/>
      <c r="M141" s="195"/>
      <c r="N141" s="196"/>
      <c r="O141" s="196"/>
      <c r="P141" s="197">
        <f>SUM(P142:P143)</f>
        <v>0</v>
      </c>
      <c r="Q141" s="196"/>
      <c r="R141" s="197">
        <f>SUM(R142:R143)</f>
        <v>0</v>
      </c>
      <c r="S141" s="196"/>
      <c r="T141" s="198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9" t="s">
        <v>80</v>
      </c>
      <c r="AT141" s="200" t="s">
        <v>71</v>
      </c>
      <c r="AU141" s="200" t="s">
        <v>72</v>
      </c>
      <c r="AY141" s="199" t="s">
        <v>132</v>
      </c>
      <c r="BK141" s="201">
        <f>SUM(BK142:BK143)</f>
        <v>0</v>
      </c>
    </row>
    <row r="142" spans="1:65" s="2" customFormat="1" ht="30" customHeight="1">
      <c r="A142" s="38"/>
      <c r="B142" s="39"/>
      <c r="C142" s="246" t="s">
        <v>282</v>
      </c>
      <c r="D142" s="246" t="s">
        <v>297</v>
      </c>
      <c r="E142" s="247" t="s">
        <v>876</v>
      </c>
      <c r="F142" s="248" t="s">
        <v>877</v>
      </c>
      <c r="G142" s="249" t="s">
        <v>567</v>
      </c>
      <c r="H142" s="250">
        <v>1</v>
      </c>
      <c r="I142" s="251"/>
      <c r="J142" s="252">
        <f>ROUND(I142*H142,2)</f>
        <v>0</v>
      </c>
      <c r="K142" s="248" t="s">
        <v>19</v>
      </c>
      <c r="L142" s="253"/>
      <c r="M142" s="254" t="s">
        <v>19</v>
      </c>
      <c r="N142" s="255" t="s">
        <v>43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300</v>
      </c>
      <c r="AT142" s="215" t="s">
        <v>297</v>
      </c>
      <c r="AU142" s="215" t="s">
        <v>80</v>
      </c>
      <c r="AY142" s="17" t="s">
        <v>132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80</v>
      </c>
      <c r="BK142" s="216">
        <f>ROUND(I142*H142,2)</f>
        <v>0</v>
      </c>
      <c r="BL142" s="17" t="s">
        <v>236</v>
      </c>
      <c r="BM142" s="215" t="s">
        <v>878</v>
      </c>
    </row>
    <row r="143" spans="1:47" s="2" customFormat="1" ht="12">
      <c r="A143" s="38"/>
      <c r="B143" s="39"/>
      <c r="C143" s="40"/>
      <c r="D143" s="217" t="s">
        <v>142</v>
      </c>
      <c r="E143" s="40"/>
      <c r="F143" s="218" t="s">
        <v>877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142</v>
      </c>
      <c r="AU143" s="17" t="s">
        <v>80</v>
      </c>
    </row>
    <row r="144" spans="1:63" s="12" customFormat="1" ht="25.9" customHeight="1">
      <c r="A144" s="12"/>
      <c r="B144" s="188"/>
      <c r="C144" s="189"/>
      <c r="D144" s="190" t="s">
        <v>71</v>
      </c>
      <c r="E144" s="191" t="s">
        <v>775</v>
      </c>
      <c r="F144" s="191" t="s">
        <v>776</v>
      </c>
      <c r="G144" s="189"/>
      <c r="H144" s="189"/>
      <c r="I144" s="192"/>
      <c r="J144" s="193">
        <f>BK144</f>
        <v>0</v>
      </c>
      <c r="K144" s="189"/>
      <c r="L144" s="194"/>
      <c r="M144" s="195"/>
      <c r="N144" s="196"/>
      <c r="O144" s="196"/>
      <c r="P144" s="197">
        <f>SUM(P145:P154)</f>
        <v>0</v>
      </c>
      <c r="Q144" s="196"/>
      <c r="R144" s="197">
        <f>SUM(R145:R154)</f>
        <v>0</v>
      </c>
      <c r="S144" s="196"/>
      <c r="T144" s="198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9" t="s">
        <v>80</v>
      </c>
      <c r="AT144" s="200" t="s">
        <v>71</v>
      </c>
      <c r="AU144" s="200" t="s">
        <v>72</v>
      </c>
      <c r="AY144" s="199" t="s">
        <v>132</v>
      </c>
      <c r="BK144" s="201">
        <f>SUM(BK145:BK154)</f>
        <v>0</v>
      </c>
    </row>
    <row r="145" spans="1:65" s="2" customFormat="1" ht="14.4" customHeight="1">
      <c r="A145" s="38"/>
      <c r="B145" s="39"/>
      <c r="C145" s="204" t="s">
        <v>291</v>
      </c>
      <c r="D145" s="204" t="s">
        <v>135</v>
      </c>
      <c r="E145" s="205" t="s">
        <v>879</v>
      </c>
      <c r="F145" s="206" t="s">
        <v>880</v>
      </c>
      <c r="G145" s="207" t="s">
        <v>567</v>
      </c>
      <c r="H145" s="208">
        <v>10</v>
      </c>
      <c r="I145" s="209"/>
      <c r="J145" s="210">
        <f>ROUND(I145*H145,2)</f>
        <v>0</v>
      </c>
      <c r="K145" s="206" t="s">
        <v>19</v>
      </c>
      <c r="L145" s="44"/>
      <c r="M145" s="211" t="s">
        <v>19</v>
      </c>
      <c r="N145" s="212" t="s">
        <v>43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236</v>
      </c>
      <c r="AT145" s="215" t="s">
        <v>135</v>
      </c>
      <c r="AU145" s="215" t="s">
        <v>80</v>
      </c>
      <c r="AY145" s="17" t="s">
        <v>132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80</v>
      </c>
      <c r="BK145" s="216">
        <f>ROUND(I145*H145,2)</f>
        <v>0</v>
      </c>
      <c r="BL145" s="17" t="s">
        <v>236</v>
      </c>
      <c r="BM145" s="215" t="s">
        <v>881</v>
      </c>
    </row>
    <row r="146" spans="1:47" s="2" customFormat="1" ht="12">
      <c r="A146" s="38"/>
      <c r="B146" s="39"/>
      <c r="C146" s="40"/>
      <c r="D146" s="217" t="s">
        <v>142</v>
      </c>
      <c r="E146" s="40"/>
      <c r="F146" s="218" t="s">
        <v>880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142</v>
      </c>
      <c r="AU146" s="17" t="s">
        <v>80</v>
      </c>
    </row>
    <row r="147" spans="1:65" s="2" customFormat="1" ht="14.4" customHeight="1">
      <c r="A147" s="38"/>
      <c r="B147" s="39"/>
      <c r="C147" s="204" t="s">
        <v>296</v>
      </c>
      <c r="D147" s="204" t="s">
        <v>135</v>
      </c>
      <c r="E147" s="205" t="s">
        <v>882</v>
      </c>
      <c r="F147" s="206" t="s">
        <v>883</v>
      </c>
      <c r="G147" s="207" t="s">
        <v>567</v>
      </c>
      <c r="H147" s="208">
        <v>20</v>
      </c>
      <c r="I147" s="209"/>
      <c r="J147" s="210">
        <f>ROUND(I147*H147,2)</f>
        <v>0</v>
      </c>
      <c r="K147" s="206" t="s">
        <v>19</v>
      </c>
      <c r="L147" s="44"/>
      <c r="M147" s="211" t="s">
        <v>19</v>
      </c>
      <c r="N147" s="212" t="s">
        <v>43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236</v>
      </c>
      <c r="AT147" s="215" t="s">
        <v>135</v>
      </c>
      <c r="AU147" s="215" t="s">
        <v>80</v>
      </c>
      <c r="AY147" s="17" t="s">
        <v>132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80</v>
      </c>
      <c r="BK147" s="216">
        <f>ROUND(I147*H147,2)</f>
        <v>0</v>
      </c>
      <c r="BL147" s="17" t="s">
        <v>236</v>
      </c>
      <c r="BM147" s="215" t="s">
        <v>884</v>
      </c>
    </row>
    <row r="148" spans="1:47" s="2" customFormat="1" ht="12">
      <c r="A148" s="38"/>
      <c r="B148" s="39"/>
      <c r="C148" s="40"/>
      <c r="D148" s="217" t="s">
        <v>142</v>
      </c>
      <c r="E148" s="40"/>
      <c r="F148" s="218" t="s">
        <v>883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142</v>
      </c>
      <c r="AU148" s="17" t="s">
        <v>80</v>
      </c>
    </row>
    <row r="149" spans="1:65" s="2" customFormat="1" ht="14.4" customHeight="1">
      <c r="A149" s="38"/>
      <c r="B149" s="39"/>
      <c r="C149" s="204" t="s">
        <v>303</v>
      </c>
      <c r="D149" s="204" t="s">
        <v>135</v>
      </c>
      <c r="E149" s="205" t="s">
        <v>885</v>
      </c>
      <c r="F149" s="206" t="s">
        <v>886</v>
      </c>
      <c r="G149" s="207" t="s">
        <v>567</v>
      </c>
      <c r="H149" s="208">
        <v>14</v>
      </c>
      <c r="I149" s="209"/>
      <c r="J149" s="210">
        <f>ROUND(I149*H149,2)</f>
        <v>0</v>
      </c>
      <c r="K149" s="206" t="s">
        <v>19</v>
      </c>
      <c r="L149" s="44"/>
      <c r="M149" s="211" t="s">
        <v>19</v>
      </c>
      <c r="N149" s="212" t="s">
        <v>43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236</v>
      </c>
      <c r="AT149" s="215" t="s">
        <v>135</v>
      </c>
      <c r="AU149" s="215" t="s">
        <v>80</v>
      </c>
      <c r="AY149" s="17" t="s">
        <v>132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80</v>
      </c>
      <c r="BK149" s="216">
        <f>ROUND(I149*H149,2)</f>
        <v>0</v>
      </c>
      <c r="BL149" s="17" t="s">
        <v>236</v>
      </c>
      <c r="BM149" s="215" t="s">
        <v>887</v>
      </c>
    </row>
    <row r="150" spans="1:47" s="2" customFormat="1" ht="12">
      <c r="A150" s="38"/>
      <c r="B150" s="39"/>
      <c r="C150" s="40"/>
      <c r="D150" s="217" t="s">
        <v>142</v>
      </c>
      <c r="E150" s="40"/>
      <c r="F150" s="218" t="s">
        <v>886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142</v>
      </c>
      <c r="AU150" s="17" t="s">
        <v>80</v>
      </c>
    </row>
    <row r="151" spans="1:65" s="2" customFormat="1" ht="14.4" customHeight="1">
      <c r="A151" s="38"/>
      <c r="B151" s="39"/>
      <c r="C151" s="204" t="s">
        <v>311</v>
      </c>
      <c r="D151" s="204" t="s">
        <v>135</v>
      </c>
      <c r="E151" s="205" t="s">
        <v>888</v>
      </c>
      <c r="F151" s="206" t="s">
        <v>889</v>
      </c>
      <c r="G151" s="207" t="s">
        <v>567</v>
      </c>
      <c r="H151" s="208">
        <v>14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43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236</v>
      </c>
      <c r="AT151" s="215" t="s">
        <v>135</v>
      </c>
      <c r="AU151" s="215" t="s">
        <v>80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80</v>
      </c>
      <c r="BK151" s="216">
        <f>ROUND(I151*H151,2)</f>
        <v>0</v>
      </c>
      <c r="BL151" s="17" t="s">
        <v>236</v>
      </c>
      <c r="BM151" s="215" t="s">
        <v>890</v>
      </c>
    </row>
    <row r="152" spans="1:47" s="2" customFormat="1" ht="12">
      <c r="A152" s="38"/>
      <c r="B152" s="39"/>
      <c r="C152" s="40"/>
      <c r="D152" s="217" t="s">
        <v>142</v>
      </c>
      <c r="E152" s="40"/>
      <c r="F152" s="218" t="s">
        <v>889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142</v>
      </c>
      <c r="AU152" s="17" t="s">
        <v>80</v>
      </c>
    </row>
    <row r="153" spans="1:65" s="2" customFormat="1" ht="14.4" customHeight="1">
      <c r="A153" s="38"/>
      <c r="B153" s="39"/>
      <c r="C153" s="204" t="s">
        <v>317</v>
      </c>
      <c r="D153" s="204" t="s">
        <v>135</v>
      </c>
      <c r="E153" s="205" t="s">
        <v>891</v>
      </c>
      <c r="F153" s="206" t="s">
        <v>892</v>
      </c>
      <c r="G153" s="207" t="s">
        <v>567</v>
      </c>
      <c r="H153" s="208">
        <v>1</v>
      </c>
      <c r="I153" s="209"/>
      <c r="J153" s="210">
        <f>ROUND(I153*H153,2)</f>
        <v>0</v>
      </c>
      <c r="K153" s="206" t="s">
        <v>19</v>
      </c>
      <c r="L153" s="44"/>
      <c r="M153" s="211" t="s">
        <v>19</v>
      </c>
      <c r="N153" s="212" t="s">
        <v>43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236</v>
      </c>
      <c r="AT153" s="215" t="s">
        <v>135</v>
      </c>
      <c r="AU153" s="215" t="s">
        <v>80</v>
      </c>
      <c r="AY153" s="17" t="s">
        <v>132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80</v>
      </c>
      <c r="BK153" s="216">
        <f>ROUND(I153*H153,2)</f>
        <v>0</v>
      </c>
      <c r="BL153" s="17" t="s">
        <v>236</v>
      </c>
      <c r="BM153" s="215" t="s">
        <v>893</v>
      </c>
    </row>
    <row r="154" spans="1:47" s="2" customFormat="1" ht="12">
      <c r="A154" s="38"/>
      <c r="B154" s="39"/>
      <c r="C154" s="40"/>
      <c r="D154" s="217" t="s">
        <v>142</v>
      </c>
      <c r="E154" s="40"/>
      <c r="F154" s="218" t="s">
        <v>892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142</v>
      </c>
      <c r="AU154" s="17" t="s">
        <v>80</v>
      </c>
    </row>
    <row r="155" spans="1:63" s="12" customFormat="1" ht="25.9" customHeight="1">
      <c r="A155" s="12"/>
      <c r="B155" s="188"/>
      <c r="C155" s="189"/>
      <c r="D155" s="190" t="s">
        <v>71</v>
      </c>
      <c r="E155" s="191" t="s">
        <v>786</v>
      </c>
      <c r="F155" s="191" t="s">
        <v>787</v>
      </c>
      <c r="G155" s="189"/>
      <c r="H155" s="189"/>
      <c r="I155" s="192"/>
      <c r="J155" s="193">
        <f>BK155</f>
        <v>0</v>
      </c>
      <c r="K155" s="189"/>
      <c r="L155" s="194"/>
      <c r="M155" s="195"/>
      <c r="N155" s="196"/>
      <c r="O155" s="196"/>
      <c r="P155" s="197">
        <f>SUM(P156:P171)</f>
        <v>0</v>
      </c>
      <c r="Q155" s="196"/>
      <c r="R155" s="197">
        <f>SUM(R156:R171)</f>
        <v>0</v>
      </c>
      <c r="S155" s="196"/>
      <c r="T155" s="198">
        <f>SUM(T156:T171)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9" t="s">
        <v>80</v>
      </c>
      <c r="AT155" s="200" t="s">
        <v>71</v>
      </c>
      <c r="AU155" s="200" t="s">
        <v>72</v>
      </c>
      <c r="AY155" s="199" t="s">
        <v>132</v>
      </c>
      <c r="BK155" s="201">
        <f>SUM(BK156:BK171)</f>
        <v>0</v>
      </c>
    </row>
    <row r="156" spans="1:65" s="2" customFormat="1" ht="14.4" customHeight="1">
      <c r="A156" s="38"/>
      <c r="B156" s="39"/>
      <c r="C156" s="204" t="s">
        <v>322</v>
      </c>
      <c r="D156" s="204" t="s">
        <v>135</v>
      </c>
      <c r="E156" s="205" t="s">
        <v>791</v>
      </c>
      <c r="F156" s="206" t="s">
        <v>792</v>
      </c>
      <c r="G156" s="207" t="s">
        <v>567</v>
      </c>
      <c r="H156" s="208">
        <v>8</v>
      </c>
      <c r="I156" s="209"/>
      <c r="J156" s="210">
        <f>ROUND(I156*H156,2)</f>
        <v>0</v>
      </c>
      <c r="K156" s="206" t="s">
        <v>19</v>
      </c>
      <c r="L156" s="44"/>
      <c r="M156" s="211" t="s">
        <v>19</v>
      </c>
      <c r="N156" s="212" t="s">
        <v>43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236</v>
      </c>
      <c r="AT156" s="215" t="s">
        <v>135</v>
      </c>
      <c r="AU156" s="215" t="s">
        <v>80</v>
      </c>
      <c r="AY156" s="17" t="s">
        <v>132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80</v>
      </c>
      <c r="BK156" s="216">
        <f>ROUND(I156*H156,2)</f>
        <v>0</v>
      </c>
      <c r="BL156" s="17" t="s">
        <v>236</v>
      </c>
      <c r="BM156" s="215" t="s">
        <v>894</v>
      </c>
    </row>
    <row r="157" spans="1:47" s="2" customFormat="1" ht="12">
      <c r="A157" s="38"/>
      <c r="B157" s="39"/>
      <c r="C157" s="40"/>
      <c r="D157" s="217" t="s">
        <v>142</v>
      </c>
      <c r="E157" s="40"/>
      <c r="F157" s="218" t="s">
        <v>792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142</v>
      </c>
      <c r="AU157" s="17" t="s">
        <v>80</v>
      </c>
    </row>
    <row r="158" spans="1:65" s="2" customFormat="1" ht="19.8" customHeight="1">
      <c r="A158" s="38"/>
      <c r="B158" s="39"/>
      <c r="C158" s="204" t="s">
        <v>327</v>
      </c>
      <c r="D158" s="204" t="s">
        <v>135</v>
      </c>
      <c r="E158" s="205" t="s">
        <v>794</v>
      </c>
      <c r="F158" s="206" t="s">
        <v>795</v>
      </c>
      <c r="G158" s="207" t="s">
        <v>567</v>
      </c>
      <c r="H158" s="208">
        <v>14</v>
      </c>
      <c r="I158" s="209"/>
      <c r="J158" s="210">
        <f>ROUND(I158*H158,2)</f>
        <v>0</v>
      </c>
      <c r="K158" s="206" t="s">
        <v>19</v>
      </c>
      <c r="L158" s="44"/>
      <c r="M158" s="211" t="s">
        <v>19</v>
      </c>
      <c r="N158" s="212" t="s">
        <v>43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236</v>
      </c>
      <c r="AT158" s="215" t="s">
        <v>135</v>
      </c>
      <c r="AU158" s="215" t="s">
        <v>80</v>
      </c>
      <c r="AY158" s="17" t="s">
        <v>132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80</v>
      </c>
      <c r="BK158" s="216">
        <f>ROUND(I158*H158,2)</f>
        <v>0</v>
      </c>
      <c r="BL158" s="17" t="s">
        <v>236</v>
      </c>
      <c r="BM158" s="215" t="s">
        <v>895</v>
      </c>
    </row>
    <row r="159" spans="1:47" s="2" customFormat="1" ht="12">
      <c r="A159" s="38"/>
      <c r="B159" s="39"/>
      <c r="C159" s="40"/>
      <c r="D159" s="217" t="s">
        <v>142</v>
      </c>
      <c r="E159" s="40"/>
      <c r="F159" s="218" t="s">
        <v>795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142</v>
      </c>
      <c r="AU159" s="17" t="s">
        <v>80</v>
      </c>
    </row>
    <row r="160" spans="1:65" s="2" customFormat="1" ht="14.4" customHeight="1">
      <c r="A160" s="38"/>
      <c r="B160" s="39"/>
      <c r="C160" s="204" t="s">
        <v>300</v>
      </c>
      <c r="D160" s="204" t="s">
        <v>135</v>
      </c>
      <c r="E160" s="205" t="s">
        <v>797</v>
      </c>
      <c r="F160" s="206" t="s">
        <v>798</v>
      </c>
      <c r="G160" s="207" t="s">
        <v>149</v>
      </c>
      <c r="H160" s="208">
        <v>30</v>
      </c>
      <c r="I160" s="209"/>
      <c r="J160" s="210">
        <f>ROUND(I160*H160,2)</f>
        <v>0</v>
      </c>
      <c r="K160" s="206" t="s">
        <v>19</v>
      </c>
      <c r="L160" s="44"/>
      <c r="M160" s="211" t="s">
        <v>19</v>
      </c>
      <c r="N160" s="212" t="s">
        <v>43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236</v>
      </c>
      <c r="AT160" s="215" t="s">
        <v>135</v>
      </c>
      <c r="AU160" s="215" t="s">
        <v>80</v>
      </c>
      <c r="AY160" s="17" t="s">
        <v>132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80</v>
      </c>
      <c r="BK160" s="216">
        <f>ROUND(I160*H160,2)</f>
        <v>0</v>
      </c>
      <c r="BL160" s="17" t="s">
        <v>236</v>
      </c>
      <c r="BM160" s="215" t="s">
        <v>896</v>
      </c>
    </row>
    <row r="161" spans="1:47" s="2" customFormat="1" ht="12">
      <c r="A161" s="38"/>
      <c r="B161" s="39"/>
      <c r="C161" s="40"/>
      <c r="D161" s="217" t="s">
        <v>142</v>
      </c>
      <c r="E161" s="40"/>
      <c r="F161" s="218" t="s">
        <v>798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142</v>
      </c>
      <c r="AU161" s="17" t="s">
        <v>80</v>
      </c>
    </row>
    <row r="162" spans="1:65" s="2" customFormat="1" ht="14.4" customHeight="1">
      <c r="A162" s="38"/>
      <c r="B162" s="39"/>
      <c r="C162" s="204" t="s">
        <v>338</v>
      </c>
      <c r="D162" s="204" t="s">
        <v>135</v>
      </c>
      <c r="E162" s="205" t="s">
        <v>800</v>
      </c>
      <c r="F162" s="206" t="s">
        <v>801</v>
      </c>
      <c r="G162" s="207" t="s">
        <v>149</v>
      </c>
      <c r="H162" s="208">
        <v>30</v>
      </c>
      <c r="I162" s="209"/>
      <c r="J162" s="210">
        <f>ROUND(I162*H162,2)</f>
        <v>0</v>
      </c>
      <c r="K162" s="206" t="s">
        <v>19</v>
      </c>
      <c r="L162" s="44"/>
      <c r="M162" s="211" t="s">
        <v>19</v>
      </c>
      <c r="N162" s="212" t="s">
        <v>43</v>
      </c>
      <c r="O162" s="8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236</v>
      </c>
      <c r="AT162" s="215" t="s">
        <v>135</v>
      </c>
      <c r="AU162" s="215" t="s">
        <v>80</v>
      </c>
      <c r="AY162" s="17" t="s">
        <v>132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80</v>
      </c>
      <c r="BK162" s="216">
        <f>ROUND(I162*H162,2)</f>
        <v>0</v>
      </c>
      <c r="BL162" s="17" t="s">
        <v>236</v>
      </c>
      <c r="BM162" s="215" t="s">
        <v>897</v>
      </c>
    </row>
    <row r="163" spans="1:47" s="2" customFormat="1" ht="12">
      <c r="A163" s="38"/>
      <c r="B163" s="39"/>
      <c r="C163" s="40"/>
      <c r="D163" s="217" t="s">
        <v>142</v>
      </c>
      <c r="E163" s="40"/>
      <c r="F163" s="218" t="s">
        <v>801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142</v>
      </c>
      <c r="AU163" s="17" t="s">
        <v>80</v>
      </c>
    </row>
    <row r="164" spans="1:65" s="2" customFormat="1" ht="34.8" customHeight="1">
      <c r="A164" s="38"/>
      <c r="B164" s="39"/>
      <c r="C164" s="204" t="s">
        <v>343</v>
      </c>
      <c r="D164" s="204" t="s">
        <v>135</v>
      </c>
      <c r="E164" s="205" t="s">
        <v>803</v>
      </c>
      <c r="F164" s="206" t="s">
        <v>804</v>
      </c>
      <c r="G164" s="207" t="s">
        <v>149</v>
      </c>
      <c r="H164" s="208">
        <v>20</v>
      </c>
      <c r="I164" s="209"/>
      <c r="J164" s="210">
        <f>ROUND(I164*H164,2)</f>
        <v>0</v>
      </c>
      <c r="K164" s="206" t="s">
        <v>19</v>
      </c>
      <c r="L164" s="44"/>
      <c r="M164" s="211" t="s">
        <v>19</v>
      </c>
      <c r="N164" s="212" t="s">
        <v>43</v>
      </c>
      <c r="O164" s="8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236</v>
      </c>
      <c r="AT164" s="215" t="s">
        <v>135</v>
      </c>
      <c r="AU164" s="215" t="s">
        <v>80</v>
      </c>
      <c r="AY164" s="17" t="s">
        <v>132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80</v>
      </c>
      <c r="BK164" s="216">
        <f>ROUND(I164*H164,2)</f>
        <v>0</v>
      </c>
      <c r="BL164" s="17" t="s">
        <v>236</v>
      </c>
      <c r="BM164" s="215" t="s">
        <v>898</v>
      </c>
    </row>
    <row r="165" spans="1:47" s="2" customFormat="1" ht="12">
      <c r="A165" s="38"/>
      <c r="B165" s="39"/>
      <c r="C165" s="40"/>
      <c r="D165" s="217" t="s">
        <v>142</v>
      </c>
      <c r="E165" s="40"/>
      <c r="F165" s="218" t="s">
        <v>804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142</v>
      </c>
      <c r="AU165" s="17" t="s">
        <v>80</v>
      </c>
    </row>
    <row r="166" spans="1:65" s="2" customFormat="1" ht="14.4" customHeight="1">
      <c r="A166" s="38"/>
      <c r="B166" s="39"/>
      <c r="C166" s="204" t="s">
        <v>348</v>
      </c>
      <c r="D166" s="204" t="s">
        <v>135</v>
      </c>
      <c r="E166" s="205" t="s">
        <v>806</v>
      </c>
      <c r="F166" s="206" t="s">
        <v>807</v>
      </c>
      <c r="G166" s="207" t="s">
        <v>808</v>
      </c>
      <c r="H166" s="208">
        <v>40</v>
      </c>
      <c r="I166" s="209"/>
      <c r="J166" s="210">
        <f>ROUND(I166*H166,2)</f>
        <v>0</v>
      </c>
      <c r="K166" s="206" t="s">
        <v>19</v>
      </c>
      <c r="L166" s="44"/>
      <c r="M166" s="211" t="s">
        <v>19</v>
      </c>
      <c r="N166" s="212" t="s">
        <v>43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236</v>
      </c>
      <c r="AT166" s="215" t="s">
        <v>135</v>
      </c>
      <c r="AU166" s="215" t="s">
        <v>80</v>
      </c>
      <c r="AY166" s="17" t="s">
        <v>132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80</v>
      </c>
      <c r="BK166" s="216">
        <f>ROUND(I166*H166,2)</f>
        <v>0</v>
      </c>
      <c r="BL166" s="17" t="s">
        <v>236</v>
      </c>
      <c r="BM166" s="215" t="s">
        <v>899</v>
      </c>
    </row>
    <row r="167" spans="1:47" s="2" customFormat="1" ht="12">
      <c r="A167" s="38"/>
      <c r="B167" s="39"/>
      <c r="C167" s="40"/>
      <c r="D167" s="217" t="s">
        <v>142</v>
      </c>
      <c r="E167" s="40"/>
      <c r="F167" s="218" t="s">
        <v>807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142</v>
      </c>
      <c r="AU167" s="17" t="s">
        <v>80</v>
      </c>
    </row>
    <row r="168" spans="1:65" s="2" customFormat="1" ht="22.2" customHeight="1">
      <c r="A168" s="38"/>
      <c r="B168" s="39"/>
      <c r="C168" s="204" t="s">
        <v>355</v>
      </c>
      <c r="D168" s="204" t="s">
        <v>135</v>
      </c>
      <c r="E168" s="205" t="s">
        <v>810</v>
      </c>
      <c r="F168" s="206" t="s">
        <v>811</v>
      </c>
      <c r="G168" s="207" t="s">
        <v>138</v>
      </c>
      <c r="H168" s="208">
        <v>10</v>
      </c>
      <c r="I168" s="209"/>
      <c r="J168" s="210">
        <f>ROUND(I168*H168,2)</f>
        <v>0</v>
      </c>
      <c r="K168" s="206" t="s">
        <v>19</v>
      </c>
      <c r="L168" s="44"/>
      <c r="M168" s="211" t="s">
        <v>19</v>
      </c>
      <c r="N168" s="212" t="s">
        <v>43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236</v>
      </c>
      <c r="AT168" s="215" t="s">
        <v>135</v>
      </c>
      <c r="AU168" s="215" t="s">
        <v>80</v>
      </c>
      <c r="AY168" s="17" t="s">
        <v>132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80</v>
      </c>
      <c r="BK168" s="216">
        <f>ROUND(I168*H168,2)</f>
        <v>0</v>
      </c>
      <c r="BL168" s="17" t="s">
        <v>236</v>
      </c>
      <c r="BM168" s="215" t="s">
        <v>900</v>
      </c>
    </row>
    <row r="169" spans="1:47" s="2" customFormat="1" ht="12">
      <c r="A169" s="38"/>
      <c r="B169" s="39"/>
      <c r="C169" s="40"/>
      <c r="D169" s="217" t="s">
        <v>142</v>
      </c>
      <c r="E169" s="40"/>
      <c r="F169" s="218" t="s">
        <v>811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142</v>
      </c>
      <c r="AU169" s="17" t="s">
        <v>80</v>
      </c>
    </row>
    <row r="170" spans="1:65" s="2" customFormat="1" ht="14.4" customHeight="1">
      <c r="A170" s="38"/>
      <c r="B170" s="39"/>
      <c r="C170" s="204" t="s">
        <v>360</v>
      </c>
      <c r="D170" s="204" t="s">
        <v>135</v>
      </c>
      <c r="E170" s="205" t="s">
        <v>813</v>
      </c>
      <c r="F170" s="206" t="s">
        <v>814</v>
      </c>
      <c r="G170" s="207" t="s">
        <v>138</v>
      </c>
      <c r="H170" s="208">
        <v>2</v>
      </c>
      <c r="I170" s="209"/>
      <c r="J170" s="210">
        <f>ROUND(I170*H170,2)</f>
        <v>0</v>
      </c>
      <c r="K170" s="206" t="s">
        <v>19</v>
      </c>
      <c r="L170" s="44"/>
      <c r="M170" s="211" t="s">
        <v>19</v>
      </c>
      <c r="N170" s="212" t="s">
        <v>43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236</v>
      </c>
      <c r="AT170" s="215" t="s">
        <v>135</v>
      </c>
      <c r="AU170" s="215" t="s">
        <v>80</v>
      </c>
      <c r="AY170" s="17" t="s">
        <v>132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80</v>
      </c>
      <c r="BK170" s="216">
        <f>ROUND(I170*H170,2)</f>
        <v>0</v>
      </c>
      <c r="BL170" s="17" t="s">
        <v>236</v>
      </c>
      <c r="BM170" s="215" t="s">
        <v>901</v>
      </c>
    </row>
    <row r="171" spans="1:47" s="2" customFormat="1" ht="12">
      <c r="A171" s="38"/>
      <c r="B171" s="39"/>
      <c r="C171" s="40"/>
      <c r="D171" s="217" t="s">
        <v>142</v>
      </c>
      <c r="E171" s="40"/>
      <c r="F171" s="218" t="s">
        <v>814</v>
      </c>
      <c r="G171" s="40"/>
      <c r="H171" s="40"/>
      <c r="I171" s="219"/>
      <c r="J171" s="40"/>
      <c r="K171" s="40"/>
      <c r="L171" s="44"/>
      <c r="M171" s="260"/>
      <c r="N171" s="261"/>
      <c r="O171" s="262"/>
      <c r="P171" s="262"/>
      <c r="Q171" s="262"/>
      <c r="R171" s="262"/>
      <c r="S171" s="262"/>
      <c r="T171" s="263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142</v>
      </c>
      <c r="AU171" s="17" t="s">
        <v>80</v>
      </c>
    </row>
    <row r="172" spans="1:31" s="2" customFormat="1" ht="6.95" customHeight="1">
      <c r="A172" s="38"/>
      <c r="B172" s="59"/>
      <c r="C172" s="60"/>
      <c r="D172" s="60"/>
      <c r="E172" s="60"/>
      <c r="F172" s="60"/>
      <c r="G172" s="60"/>
      <c r="H172" s="60"/>
      <c r="I172" s="60"/>
      <c r="J172" s="60"/>
      <c r="K172" s="60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87:K17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ZŠ Truhlářská 19, K.Vary -Učebna přírodopisu a robotiky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902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2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ROUND((SUM(BE82:BE91)),2)</f>
        <v>0</v>
      </c>
      <c r="G33" s="38"/>
      <c r="H33" s="38"/>
      <c r="I33" s="148">
        <v>0.21</v>
      </c>
      <c r="J33" s="147">
        <f>ROUND(((SUM(BE82:BE91))*I33),2)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ROUND((SUM(BF82:BF91)),2)</f>
        <v>0</v>
      </c>
      <c r="G34" s="38"/>
      <c r="H34" s="38"/>
      <c r="I34" s="148">
        <v>0.15</v>
      </c>
      <c r="J34" s="147">
        <f>ROUND(((SUM(BF82:BF91))*I34),2)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ROUND((SUM(BG82:BG91)),2)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ROUND((SUM(BH82:BH91)),2)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ROUND((SUM(BI82:BI91)),2)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ZŠ Truhlářská 19, K.Vary -Učebna přírodopisu a robotiky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05 - Vedlejší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Stará Role  </v>
      </c>
      <c r="G52" s="40"/>
      <c r="H52" s="40"/>
      <c r="I52" s="32" t="s">
        <v>23</v>
      </c>
      <c r="J52" s="72" t="str">
        <f>IF(J12="","",J12)</f>
        <v>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Statutární město K.Vary</v>
      </c>
      <c r="G54" s="40"/>
      <c r="H54" s="40"/>
      <c r="I54" s="32" t="s">
        <v>31</v>
      </c>
      <c r="J54" s="36" t="str">
        <f>E21</f>
        <v xml:space="preserve">Pavel Dindák, K.Vary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Šimková Dita, K.Vary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99</v>
      </c>
      <c r="D57" s="162"/>
      <c r="E57" s="162"/>
      <c r="F57" s="162"/>
      <c r="G57" s="162"/>
      <c r="H57" s="162"/>
      <c r="I57" s="162"/>
      <c r="J57" s="163" t="s">
        <v>100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101</v>
      </c>
    </row>
    <row r="60" spans="1:31" s="9" customFormat="1" ht="24.95" customHeight="1">
      <c r="A60" s="9"/>
      <c r="B60" s="165"/>
      <c r="C60" s="166"/>
      <c r="D60" s="167" t="s">
        <v>903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904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905</v>
      </c>
      <c r="E62" s="174"/>
      <c r="F62" s="174"/>
      <c r="G62" s="174"/>
      <c r="H62" s="174"/>
      <c r="I62" s="174"/>
      <c r="J62" s="175">
        <f>J88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117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4.4" customHeight="1">
      <c r="A72" s="38"/>
      <c r="B72" s="39"/>
      <c r="C72" s="40"/>
      <c r="D72" s="40"/>
      <c r="E72" s="160" t="str">
        <f>E7</f>
        <v>ZŠ Truhlářská 19, K.Vary -Učebna přírodopisu a robotiky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6" customHeight="1">
      <c r="A74" s="38"/>
      <c r="B74" s="39"/>
      <c r="C74" s="40"/>
      <c r="D74" s="40"/>
      <c r="E74" s="69" t="str">
        <f>E9</f>
        <v>05 - Vedlejší rozpočtové náklady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Stará Role  </v>
      </c>
      <c r="G76" s="40"/>
      <c r="H76" s="40"/>
      <c r="I76" s="32" t="s">
        <v>23</v>
      </c>
      <c r="J76" s="72" t="str">
        <f>IF(J12="","",J12)</f>
        <v>5. 2. 2023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25</v>
      </c>
      <c r="D78" s="40"/>
      <c r="E78" s="40"/>
      <c r="F78" s="27" t="str">
        <f>E15</f>
        <v>Statutární město K.Vary</v>
      </c>
      <c r="G78" s="40"/>
      <c r="H78" s="40"/>
      <c r="I78" s="32" t="s">
        <v>31</v>
      </c>
      <c r="J78" s="36" t="str">
        <f>E21</f>
        <v xml:space="preserve">Pavel Dindák, K.Vary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>Šimková Dita, K.Vary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118</v>
      </c>
      <c r="D81" s="180" t="s">
        <v>57</v>
      </c>
      <c r="E81" s="180" t="s">
        <v>53</v>
      </c>
      <c r="F81" s="180" t="s">
        <v>54</v>
      </c>
      <c r="G81" s="180" t="s">
        <v>119</v>
      </c>
      <c r="H81" s="180" t="s">
        <v>120</v>
      </c>
      <c r="I81" s="180" t="s">
        <v>121</v>
      </c>
      <c r="J81" s="180" t="s">
        <v>100</v>
      </c>
      <c r="K81" s="181" t="s">
        <v>122</v>
      </c>
      <c r="L81" s="182"/>
      <c r="M81" s="92" t="s">
        <v>19</v>
      </c>
      <c r="N81" s="93" t="s">
        <v>42</v>
      </c>
      <c r="O81" s="93" t="s">
        <v>123</v>
      </c>
      <c r="P81" s="93" t="s">
        <v>124</v>
      </c>
      <c r="Q81" s="93" t="s">
        <v>125</v>
      </c>
      <c r="R81" s="93" t="s">
        <v>126</v>
      </c>
      <c r="S81" s="93" t="s">
        <v>127</v>
      </c>
      <c r="T81" s="94" t="s">
        <v>128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129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71</v>
      </c>
      <c r="AU82" s="17" t="s">
        <v>101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71</v>
      </c>
      <c r="E83" s="191" t="s">
        <v>906</v>
      </c>
      <c r="F83" s="191" t="s">
        <v>93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P84+P88</f>
        <v>0</v>
      </c>
      <c r="Q83" s="196"/>
      <c r="R83" s="197">
        <f>R84+R88</f>
        <v>0</v>
      </c>
      <c r="S83" s="196"/>
      <c r="T83" s="198">
        <f>T84+T88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166</v>
      </c>
      <c r="AT83" s="200" t="s">
        <v>71</v>
      </c>
      <c r="AU83" s="200" t="s">
        <v>72</v>
      </c>
      <c r="AY83" s="199" t="s">
        <v>132</v>
      </c>
      <c r="BK83" s="201">
        <f>BK84+BK88</f>
        <v>0</v>
      </c>
    </row>
    <row r="84" spans="1:63" s="12" customFormat="1" ht="22.8" customHeight="1">
      <c r="A84" s="12"/>
      <c r="B84" s="188"/>
      <c r="C84" s="189"/>
      <c r="D84" s="190" t="s">
        <v>71</v>
      </c>
      <c r="E84" s="202" t="s">
        <v>907</v>
      </c>
      <c r="F84" s="202" t="s">
        <v>908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SUM(P85:P87)</f>
        <v>0</v>
      </c>
      <c r="Q84" s="196"/>
      <c r="R84" s="197">
        <f>SUM(R85:R87)</f>
        <v>0</v>
      </c>
      <c r="S84" s="196"/>
      <c r="T84" s="198">
        <f>SUM(T85:T87)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166</v>
      </c>
      <c r="AT84" s="200" t="s">
        <v>71</v>
      </c>
      <c r="AU84" s="200" t="s">
        <v>80</v>
      </c>
      <c r="AY84" s="199" t="s">
        <v>132</v>
      </c>
      <c r="BK84" s="201">
        <f>SUM(BK85:BK87)</f>
        <v>0</v>
      </c>
    </row>
    <row r="85" spans="1:65" s="2" customFormat="1" ht="14.4" customHeight="1">
      <c r="A85" s="38"/>
      <c r="B85" s="39"/>
      <c r="C85" s="204" t="s">
        <v>80</v>
      </c>
      <c r="D85" s="204" t="s">
        <v>135</v>
      </c>
      <c r="E85" s="205" t="s">
        <v>909</v>
      </c>
      <c r="F85" s="206" t="s">
        <v>910</v>
      </c>
      <c r="G85" s="207" t="s">
        <v>911</v>
      </c>
      <c r="H85" s="208">
        <v>1</v>
      </c>
      <c r="I85" s="209"/>
      <c r="J85" s="210">
        <f>ROUND(I85*H85,2)</f>
        <v>0</v>
      </c>
      <c r="K85" s="206" t="s">
        <v>139</v>
      </c>
      <c r="L85" s="44"/>
      <c r="M85" s="211" t="s">
        <v>19</v>
      </c>
      <c r="N85" s="212" t="s">
        <v>43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912</v>
      </c>
      <c r="AT85" s="215" t="s">
        <v>135</v>
      </c>
      <c r="AU85" s="215" t="s">
        <v>82</v>
      </c>
      <c r="AY85" s="17" t="s">
        <v>132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80</v>
      </c>
      <c r="BK85" s="216">
        <f>ROUND(I85*H85,2)</f>
        <v>0</v>
      </c>
      <c r="BL85" s="17" t="s">
        <v>912</v>
      </c>
      <c r="BM85" s="215" t="s">
        <v>913</v>
      </c>
    </row>
    <row r="86" spans="1:47" s="2" customFormat="1" ht="12">
      <c r="A86" s="38"/>
      <c r="B86" s="39"/>
      <c r="C86" s="40"/>
      <c r="D86" s="217" t="s">
        <v>142</v>
      </c>
      <c r="E86" s="40"/>
      <c r="F86" s="218" t="s">
        <v>910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142</v>
      </c>
      <c r="AU86" s="17" t="s">
        <v>82</v>
      </c>
    </row>
    <row r="87" spans="1:47" s="2" customFormat="1" ht="12">
      <c r="A87" s="38"/>
      <c r="B87" s="39"/>
      <c r="C87" s="40"/>
      <c r="D87" s="222" t="s">
        <v>143</v>
      </c>
      <c r="E87" s="40"/>
      <c r="F87" s="223" t="s">
        <v>914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143</v>
      </c>
      <c r="AU87" s="17" t="s">
        <v>82</v>
      </c>
    </row>
    <row r="88" spans="1:63" s="12" customFormat="1" ht="22.8" customHeight="1">
      <c r="A88" s="12"/>
      <c r="B88" s="188"/>
      <c r="C88" s="189"/>
      <c r="D88" s="190" t="s">
        <v>71</v>
      </c>
      <c r="E88" s="202" t="s">
        <v>915</v>
      </c>
      <c r="F88" s="202" t="s">
        <v>916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SUM(P89:P91)</f>
        <v>0</v>
      </c>
      <c r="Q88" s="196"/>
      <c r="R88" s="197">
        <f>SUM(R89:R91)</f>
        <v>0</v>
      </c>
      <c r="S88" s="196"/>
      <c r="T88" s="198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166</v>
      </c>
      <c r="AT88" s="200" t="s">
        <v>71</v>
      </c>
      <c r="AU88" s="200" t="s">
        <v>80</v>
      </c>
      <c r="AY88" s="199" t="s">
        <v>132</v>
      </c>
      <c r="BK88" s="201">
        <f>SUM(BK89:BK91)</f>
        <v>0</v>
      </c>
    </row>
    <row r="89" spans="1:65" s="2" customFormat="1" ht="14.4" customHeight="1">
      <c r="A89" s="38"/>
      <c r="B89" s="39"/>
      <c r="C89" s="204" t="s">
        <v>82</v>
      </c>
      <c r="D89" s="204" t="s">
        <v>135</v>
      </c>
      <c r="E89" s="205" t="s">
        <v>917</v>
      </c>
      <c r="F89" s="206" t="s">
        <v>916</v>
      </c>
      <c r="G89" s="207" t="s">
        <v>911</v>
      </c>
      <c r="H89" s="208">
        <v>1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912</v>
      </c>
      <c r="AT89" s="215" t="s">
        <v>135</v>
      </c>
      <c r="AU89" s="215" t="s">
        <v>82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912</v>
      </c>
      <c r="BM89" s="215" t="s">
        <v>918</v>
      </c>
    </row>
    <row r="90" spans="1:47" s="2" customFormat="1" ht="12">
      <c r="A90" s="38"/>
      <c r="B90" s="39"/>
      <c r="C90" s="40"/>
      <c r="D90" s="217" t="s">
        <v>142</v>
      </c>
      <c r="E90" s="40"/>
      <c r="F90" s="218" t="s">
        <v>916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142</v>
      </c>
      <c r="AU90" s="17" t="s">
        <v>82</v>
      </c>
    </row>
    <row r="91" spans="1:47" s="2" customFormat="1" ht="12">
      <c r="A91" s="38"/>
      <c r="B91" s="39"/>
      <c r="C91" s="40"/>
      <c r="D91" s="222" t="s">
        <v>143</v>
      </c>
      <c r="E91" s="40"/>
      <c r="F91" s="223" t="s">
        <v>919</v>
      </c>
      <c r="G91" s="40"/>
      <c r="H91" s="40"/>
      <c r="I91" s="219"/>
      <c r="J91" s="40"/>
      <c r="K91" s="40"/>
      <c r="L91" s="44"/>
      <c r="M91" s="260"/>
      <c r="N91" s="261"/>
      <c r="O91" s="262"/>
      <c r="P91" s="262"/>
      <c r="Q91" s="262"/>
      <c r="R91" s="262"/>
      <c r="S91" s="262"/>
      <c r="T91" s="263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143</v>
      </c>
      <c r="AU91" s="17" t="s">
        <v>82</v>
      </c>
    </row>
    <row r="92" spans="1:31" s="2" customFormat="1" ht="6.95" customHeight="1">
      <c r="A92" s="3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44"/>
      <c r="M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</sheetData>
  <sheetProtection password="CC35" sheet="1" objects="1" scenarios="1" formatColumns="0" formatRows="0" autoFilter="0"/>
  <autoFilter ref="C81:K9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3_01/013254000"/>
    <hyperlink ref="F91" r:id="rId2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5" customFormat="1" ht="45" customHeight="1">
      <c r="B3" s="268"/>
      <c r="C3" s="269" t="s">
        <v>920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921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922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923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924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925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926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927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928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929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930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79</v>
      </c>
      <c r="F18" s="275" t="s">
        <v>931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932</v>
      </c>
      <c r="F19" s="275" t="s">
        <v>933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934</v>
      </c>
      <c r="F20" s="275" t="s">
        <v>935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936</v>
      </c>
      <c r="F21" s="275" t="s">
        <v>937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938</v>
      </c>
      <c r="F22" s="275" t="s">
        <v>939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940</v>
      </c>
      <c r="F23" s="275" t="s">
        <v>941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942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943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944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945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946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947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948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949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950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118</v>
      </c>
      <c r="F36" s="275"/>
      <c r="G36" s="275" t="s">
        <v>951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952</v>
      </c>
      <c r="F37" s="275"/>
      <c r="G37" s="275" t="s">
        <v>953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53</v>
      </c>
      <c r="F38" s="275"/>
      <c r="G38" s="275" t="s">
        <v>954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54</v>
      </c>
      <c r="F39" s="275"/>
      <c r="G39" s="275" t="s">
        <v>955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119</v>
      </c>
      <c r="F40" s="275"/>
      <c r="G40" s="275" t="s">
        <v>956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120</v>
      </c>
      <c r="F41" s="275"/>
      <c r="G41" s="275" t="s">
        <v>957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958</v>
      </c>
      <c r="F42" s="275"/>
      <c r="G42" s="275" t="s">
        <v>959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960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961</v>
      </c>
      <c r="F44" s="275"/>
      <c r="G44" s="275" t="s">
        <v>962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122</v>
      </c>
      <c r="F45" s="275"/>
      <c r="G45" s="275" t="s">
        <v>963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964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965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966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967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968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969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970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971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972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973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974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975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976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977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978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979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980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981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982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983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984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985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986</v>
      </c>
      <c r="D76" s="293"/>
      <c r="E76" s="293"/>
      <c r="F76" s="293" t="s">
        <v>987</v>
      </c>
      <c r="G76" s="294"/>
      <c r="H76" s="293" t="s">
        <v>54</v>
      </c>
      <c r="I76" s="293" t="s">
        <v>57</v>
      </c>
      <c r="J76" s="293" t="s">
        <v>988</v>
      </c>
      <c r="K76" s="292"/>
    </row>
    <row r="77" spans="2:11" s="1" customFormat="1" ht="17.25" customHeight="1">
      <c r="B77" s="290"/>
      <c r="C77" s="295" t="s">
        <v>989</v>
      </c>
      <c r="D77" s="295"/>
      <c r="E77" s="295"/>
      <c r="F77" s="296" t="s">
        <v>990</v>
      </c>
      <c r="G77" s="297"/>
      <c r="H77" s="295"/>
      <c r="I77" s="295"/>
      <c r="J77" s="295" t="s">
        <v>991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53</v>
      </c>
      <c r="D79" s="300"/>
      <c r="E79" s="300"/>
      <c r="F79" s="301" t="s">
        <v>992</v>
      </c>
      <c r="G79" s="302"/>
      <c r="H79" s="278" t="s">
        <v>993</v>
      </c>
      <c r="I79" s="278" t="s">
        <v>994</v>
      </c>
      <c r="J79" s="278">
        <v>20</v>
      </c>
      <c r="K79" s="292"/>
    </row>
    <row r="80" spans="2:11" s="1" customFormat="1" ht="15" customHeight="1">
      <c r="B80" s="290"/>
      <c r="C80" s="278" t="s">
        <v>995</v>
      </c>
      <c r="D80" s="278"/>
      <c r="E80" s="278"/>
      <c r="F80" s="301" t="s">
        <v>992</v>
      </c>
      <c r="G80" s="302"/>
      <c r="H80" s="278" t="s">
        <v>996</v>
      </c>
      <c r="I80" s="278" t="s">
        <v>994</v>
      </c>
      <c r="J80" s="278">
        <v>120</v>
      </c>
      <c r="K80" s="292"/>
    </row>
    <row r="81" spans="2:11" s="1" customFormat="1" ht="15" customHeight="1">
      <c r="B81" s="303"/>
      <c r="C81" s="278" t="s">
        <v>997</v>
      </c>
      <c r="D81" s="278"/>
      <c r="E81" s="278"/>
      <c r="F81" s="301" t="s">
        <v>998</v>
      </c>
      <c r="G81" s="302"/>
      <c r="H81" s="278" t="s">
        <v>999</v>
      </c>
      <c r="I81" s="278" t="s">
        <v>994</v>
      </c>
      <c r="J81" s="278">
        <v>50</v>
      </c>
      <c r="K81" s="292"/>
    </row>
    <row r="82" spans="2:11" s="1" customFormat="1" ht="15" customHeight="1">
      <c r="B82" s="303"/>
      <c r="C82" s="278" t="s">
        <v>1000</v>
      </c>
      <c r="D82" s="278"/>
      <c r="E82" s="278"/>
      <c r="F82" s="301" t="s">
        <v>992</v>
      </c>
      <c r="G82" s="302"/>
      <c r="H82" s="278" t="s">
        <v>1001</v>
      </c>
      <c r="I82" s="278" t="s">
        <v>1002</v>
      </c>
      <c r="J82" s="278"/>
      <c r="K82" s="292"/>
    </row>
    <row r="83" spans="2:11" s="1" customFormat="1" ht="15" customHeight="1">
      <c r="B83" s="303"/>
      <c r="C83" s="304" t="s">
        <v>1003</v>
      </c>
      <c r="D83" s="304"/>
      <c r="E83" s="304"/>
      <c r="F83" s="305" t="s">
        <v>998</v>
      </c>
      <c r="G83" s="304"/>
      <c r="H83" s="304" t="s">
        <v>1004</v>
      </c>
      <c r="I83" s="304" t="s">
        <v>994</v>
      </c>
      <c r="J83" s="304">
        <v>15</v>
      </c>
      <c r="K83" s="292"/>
    </row>
    <row r="84" spans="2:11" s="1" customFormat="1" ht="15" customHeight="1">
      <c r="B84" s="303"/>
      <c r="C84" s="304" t="s">
        <v>1005</v>
      </c>
      <c r="D84" s="304"/>
      <c r="E84" s="304"/>
      <c r="F84" s="305" t="s">
        <v>998</v>
      </c>
      <c r="G84" s="304"/>
      <c r="H84" s="304" t="s">
        <v>1006</v>
      </c>
      <c r="I84" s="304" t="s">
        <v>994</v>
      </c>
      <c r="J84" s="304">
        <v>15</v>
      </c>
      <c r="K84" s="292"/>
    </row>
    <row r="85" spans="2:11" s="1" customFormat="1" ht="15" customHeight="1">
      <c r="B85" s="303"/>
      <c r="C85" s="304" t="s">
        <v>1007</v>
      </c>
      <c r="D85" s="304"/>
      <c r="E85" s="304"/>
      <c r="F85" s="305" t="s">
        <v>998</v>
      </c>
      <c r="G85" s="304"/>
      <c r="H85" s="304" t="s">
        <v>1008</v>
      </c>
      <c r="I85" s="304" t="s">
        <v>994</v>
      </c>
      <c r="J85" s="304">
        <v>20</v>
      </c>
      <c r="K85" s="292"/>
    </row>
    <row r="86" spans="2:11" s="1" customFormat="1" ht="15" customHeight="1">
      <c r="B86" s="303"/>
      <c r="C86" s="304" t="s">
        <v>1009</v>
      </c>
      <c r="D86" s="304"/>
      <c r="E86" s="304"/>
      <c r="F86" s="305" t="s">
        <v>998</v>
      </c>
      <c r="G86" s="304"/>
      <c r="H86" s="304" t="s">
        <v>1010</v>
      </c>
      <c r="I86" s="304" t="s">
        <v>994</v>
      </c>
      <c r="J86" s="304">
        <v>20</v>
      </c>
      <c r="K86" s="292"/>
    </row>
    <row r="87" spans="2:11" s="1" customFormat="1" ht="15" customHeight="1">
      <c r="B87" s="303"/>
      <c r="C87" s="278" t="s">
        <v>1011</v>
      </c>
      <c r="D87" s="278"/>
      <c r="E87" s="278"/>
      <c r="F87" s="301" t="s">
        <v>998</v>
      </c>
      <c r="G87" s="302"/>
      <c r="H87" s="278" t="s">
        <v>1012</v>
      </c>
      <c r="I87" s="278" t="s">
        <v>994</v>
      </c>
      <c r="J87" s="278">
        <v>50</v>
      </c>
      <c r="K87" s="292"/>
    </row>
    <row r="88" spans="2:11" s="1" customFormat="1" ht="15" customHeight="1">
      <c r="B88" s="303"/>
      <c r="C88" s="278" t="s">
        <v>1013</v>
      </c>
      <c r="D88" s="278"/>
      <c r="E88" s="278"/>
      <c r="F88" s="301" t="s">
        <v>998</v>
      </c>
      <c r="G88" s="302"/>
      <c r="H88" s="278" t="s">
        <v>1014</v>
      </c>
      <c r="I88" s="278" t="s">
        <v>994</v>
      </c>
      <c r="J88" s="278">
        <v>20</v>
      </c>
      <c r="K88" s="292"/>
    </row>
    <row r="89" spans="2:11" s="1" customFormat="1" ht="15" customHeight="1">
      <c r="B89" s="303"/>
      <c r="C89" s="278" t="s">
        <v>1015</v>
      </c>
      <c r="D89" s="278"/>
      <c r="E89" s="278"/>
      <c r="F89" s="301" t="s">
        <v>998</v>
      </c>
      <c r="G89" s="302"/>
      <c r="H89" s="278" t="s">
        <v>1016</v>
      </c>
      <c r="I89" s="278" t="s">
        <v>994</v>
      </c>
      <c r="J89" s="278">
        <v>20</v>
      </c>
      <c r="K89" s="292"/>
    </row>
    <row r="90" spans="2:11" s="1" customFormat="1" ht="15" customHeight="1">
      <c r="B90" s="303"/>
      <c r="C90" s="278" t="s">
        <v>1017</v>
      </c>
      <c r="D90" s="278"/>
      <c r="E90" s="278"/>
      <c r="F90" s="301" t="s">
        <v>998</v>
      </c>
      <c r="G90" s="302"/>
      <c r="H90" s="278" t="s">
        <v>1018</v>
      </c>
      <c r="I90" s="278" t="s">
        <v>994</v>
      </c>
      <c r="J90" s="278">
        <v>50</v>
      </c>
      <c r="K90" s="292"/>
    </row>
    <row r="91" spans="2:11" s="1" customFormat="1" ht="15" customHeight="1">
      <c r="B91" s="303"/>
      <c r="C91" s="278" t="s">
        <v>1019</v>
      </c>
      <c r="D91" s="278"/>
      <c r="E91" s="278"/>
      <c r="F91" s="301" t="s">
        <v>998</v>
      </c>
      <c r="G91" s="302"/>
      <c r="H91" s="278" t="s">
        <v>1019</v>
      </c>
      <c r="I91" s="278" t="s">
        <v>994</v>
      </c>
      <c r="J91" s="278">
        <v>50</v>
      </c>
      <c r="K91" s="292"/>
    </row>
    <row r="92" spans="2:11" s="1" customFormat="1" ht="15" customHeight="1">
      <c r="B92" s="303"/>
      <c r="C92" s="278" t="s">
        <v>1020</v>
      </c>
      <c r="D92" s="278"/>
      <c r="E92" s="278"/>
      <c r="F92" s="301" t="s">
        <v>998</v>
      </c>
      <c r="G92" s="302"/>
      <c r="H92" s="278" t="s">
        <v>1021</v>
      </c>
      <c r="I92" s="278" t="s">
        <v>994</v>
      </c>
      <c r="J92" s="278">
        <v>255</v>
      </c>
      <c r="K92" s="292"/>
    </row>
    <row r="93" spans="2:11" s="1" customFormat="1" ht="15" customHeight="1">
      <c r="B93" s="303"/>
      <c r="C93" s="278" t="s">
        <v>1022</v>
      </c>
      <c r="D93" s="278"/>
      <c r="E93" s="278"/>
      <c r="F93" s="301" t="s">
        <v>992</v>
      </c>
      <c r="G93" s="302"/>
      <c r="H93" s="278" t="s">
        <v>1023</v>
      </c>
      <c r="I93" s="278" t="s">
        <v>1024</v>
      </c>
      <c r="J93" s="278"/>
      <c r="K93" s="292"/>
    </row>
    <row r="94" spans="2:11" s="1" customFormat="1" ht="15" customHeight="1">
      <c r="B94" s="303"/>
      <c r="C94" s="278" t="s">
        <v>1025</v>
      </c>
      <c r="D94" s="278"/>
      <c r="E94" s="278"/>
      <c r="F94" s="301" t="s">
        <v>992</v>
      </c>
      <c r="G94" s="302"/>
      <c r="H94" s="278" t="s">
        <v>1026</v>
      </c>
      <c r="I94" s="278" t="s">
        <v>1027</v>
      </c>
      <c r="J94" s="278"/>
      <c r="K94" s="292"/>
    </row>
    <row r="95" spans="2:11" s="1" customFormat="1" ht="15" customHeight="1">
      <c r="B95" s="303"/>
      <c r="C95" s="278" t="s">
        <v>1028</v>
      </c>
      <c r="D95" s="278"/>
      <c r="E95" s="278"/>
      <c r="F95" s="301" t="s">
        <v>992</v>
      </c>
      <c r="G95" s="302"/>
      <c r="H95" s="278" t="s">
        <v>1028</v>
      </c>
      <c r="I95" s="278" t="s">
        <v>1027</v>
      </c>
      <c r="J95" s="278"/>
      <c r="K95" s="292"/>
    </row>
    <row r="96" spans="2:11" s="1" customFormat="1" ht="15" customHeight="1">
      <c r="B96" s="303"/>
      <c r="C96" s="278" t="s">
        <v>38</v>
      </c>
      <c r="D96" s="278"/>
      <c r="E96" s="278"/>
      <c r="F96" s="301" t="s">
        <v>992</v>
      </c>
      <c r="G96" s="302"/>
      <c r="H96" s="278" t="s">
        <v>1029</v>
      </c>
      <c r="I96" s="278" t="s">
        <v>1027</v>
      </c>
      <c r="J96" s="278"/>
      <c r="K96" s="292"/>
    </row>
    <row r="97" spans="2:11" s="1" customFormat="1" ht="15" customHeight="1">
      <c r="B97" s="303"/>
      <c r="C97" s="278" t="s">
        <v>48</v>
      </c>
      <c r="D97" s="278"/>
      <c r="E97" s="278"/>
      <c r="F97" s="301" t="s">
        <v>992</v>
      </c>
      <c r="G97" s="302"/>
      <c r="H97" s="278" t="s">
        <v>1030</v>
      </c>
      <c r="I97" s="278" t="s">
        <v>1027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1031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986</v>
      </c>
      <c r="D103" s="293"/>
      <c r="E103" s="293"/>
      <c r="F103" s="293" t="s">
        <v>987</v>
      </c>
      <c r="G103" s="294"/>
      <c r="H103" s="293" t="s">
        <v>54</v>
      </c>
      <c r="I103" s="293" t="s">
        <v>57</v>
      </c>
      <c r="J103" s="293" t="s">
        <v>988</v>
      </c>
      <c r="K103" s="292"/>
    </row>
    <row r="104" spans="2:11" s="1" customFormat="1" ht="17.25" customHeight="1">
      <c r="B104" s="290"/>
      <c r="C104" s="295" t="s">
        <v>989</v>
      </c>
      <c r="D104" s="295"/>
      <c r="E104" s="295"/>
      <c r="F104" s="296" t="s">
        <v>990</v>
      </c>
      <c r="G104" s="297"/>
      <c r="H104" s="295"/>
      <c r="I104" s="295"/>
      <c r="J104" s="295" t="s">
        <v>991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53</v>
      </c>
      <c r="D106" s="300"/>
      <c r="E106" s="300"/>
      <c r="F106" s="301" t="s">
        <v>992</v>
      </c>
      <c r="G106" s="278"/>
      <c r="H106" s="278" t="s">
        <v>1032</v>
      </c>
      <c r="I106" s="278" t="s">
        <v>994</v>
      </c>
      <c r="J106" s="278">
        <v>20</v>
      </c>
      <c r="K106" s="292"/>
    </row>
    <row r="107" spans="2:11" s="1" customFormat="1" ht="15" customHeight="1">
      <c r="B107" s="290"/>
      <c r="C107" s="278" t="s">
        <v>995</v>
      </c>
      <c r="D107" s="278"/>
      <c r="E107" s="278"/>
      <c r="F107" s="301" t="s">
        <v>992</v>
      </c>
      <c r="G107" s="278"/>
      <c r="H107" s="278" t="s">
        <v>1032</v>
      </c>
      <c r="I107" s="278" t="s">
        <v>994</v>
      </c>
      <c r="J107" s="278">
        <v>120</v>
      </c>
      <c r="K107" s="292"/>
    </row>
    <row r="108" spans="2:11" s="1" customFormat="1" ht="15" customHeight="1">
      <c r="B108" s="303"/>
      <c r="C108" s="278" t="s">
        <v>997</v>
      </c>
      <c r="D108" s="278"/>
      <c r="E108" s="278"/>
      <c r="F108" s="301" t="s">
        <v>998</v>
      </c>
      <c r="G108" s="278"/>
      <c r="H108" s="278" t="s">
        <v>1032</v>
      </c>
      <c r="I108" s="278" t="s">
        <v>994</v>
      </c>
      <c r="J108" s="278">
        <v>50</v>
      </c>
      <c r="K108" s="292"/>
    </row>
    <row r="109" spans="2:11" s="1" customFormat="1" ht="15" customHeight="1">
      <c r="B109" s="303"/>
      <c r="C109" s="278" t="s">
        <v>1000</v>
      </c>
      <c r="D109" s="278"/>
      <c r="E109" s="278"/>
      <c r="F109" s="301" t="s">
        <v>992</v>
      </c>
      <c r="G109" s="278"/>
      <c r="H109" s="278" t="s">
        <v>1032</v>
      </c>
      <c r="I109" s="278" t="s">
        <v>1002</v>
      </c>
      <c r="J109" s="278"/>
      <c r="K109" s="292"/>
    </row>
    <row r="110" spans="2:11" s="1" customFormat="1" ht="15" customHeight="1">
      <c r="B110" s="303"/>
      <c r="C110" s="278" t="s">
        <v>1011</v>
      </c>
      <c r="D110" s="278"/>
      <c r="E110" s="278"/>
      <c r="F110" s="301" t="s">
        <v>998</v>
      </c>
      <c r="G110" s="278"/>
      <c r="H110" s="278" t="s">
        <v>1032</v>
      </c>
      <c r="I110" s="278" t="s">
        <v>994</v>
      </c>
      <c r="J110" s="278">
        <v>50</v>
      </c>
      <c r="K110" s="292"/>
    </row>
    <row r="111" spans="2:11" s="1" customFormat="1" ht="15" customHeight="1">
      <c r="B111" s="303"/>
      <c r="C111" s="278" t="s">
        <v>1019</v>
      </c>
      <c r="D111" s="278"/>
      <c r="E111" s="278"/>
      <c r="F111" s="301" t="s">
        <v>998</v>
      </c>
      <c r="G111" s="278"/>
      <c r="H111" s="278" t="s">
        <v>1032</v>
      </c>
      <c r="I111" s="278" t="s">
        <v>994</v>
      </c>
      <c r="J111" s="278">
        <v>50</v>
      </c>
      <c r="K111" s="292"/>
    </row>
    <row r="112" spans="2:11" s="1" customFormat="1" ht="15" customHeight="1">
      <c r="B112" s="303"/>
      <c r="C112" s="278" t="s">
        <v>1017</v>
      </c>
      <c r="D112" s="278"/>
      <c r="E112" s="278"/>
      <c r="F112" s="301" t="s">
        <v>998</v>
      </c>
      <c r="G112" s="278"/>
      <c r="H112" s="278" t="s">
        <v>1032</v>
      </c>
      <c r="I112" s="278" t="s">
        <v>994</v>
      </c>
      <c r="J112" s="278">
        <v>50</v>
      </c>
      <c r="K112" s="292"/>
    </row>
    <row r="113" spans="2:11" s="1" customFormat="1" ht="15" customHeight="1">
      <c r="B113" s="303"/>
      <c r="C113" s="278" t="s">
        <v>53</v>
      </c>
      <c r="D113" s="278"/>
      <c r="E113" s="278"/>
      <c r="F113" s="301" t="s">
        <v>992</v>
      </c>
      <c r="G113" s="278"/>
      <c r="H113" s="278" t="s">
        <v>1033</v>
      </c>
      <c r="I113" s="278" t="s">
        <v>994</v>
      </c>
      <c r="J113" s="278">
        <v>20</v>
      </c>
      <c r="K113" s="292"/>
    </row>
    <row r="114" spans="2:11" s="1" customFormat="1" ht="15" customHeight="1">
      <c r="B114" s="303"/>
      <c r="C114" s="278" t="s">
        <v>1034</v>
      </c>
      <c r="D114" s="278"/>
      <c r="E114" s="278"/>
      <c r="F114" s="301" t="s">
        <v>992</v>
      </c>
      <c r="G114" s="278"/>
      <c r="H114" s="278" t="s">
        <v>1035</v>
      </c>
      <c r="I114" s="278" t="s">
        <v>994</v>
      </c>
      <c r="J114" s="278">
        <v>120</v>
      </c>
      <c r="K114" s="292"/>
    </row>
    <row r="115" spans="2:11" s="1" customFormat="1" ht="15" customHeight="1">
      <c r="B115" s="303"/>
      <c r="C115" s="278" t="s">
        <v>38</v>
      </c>
      <c r="D115" s="278"/>
      <c r="E115" s="278"/>
      <c r="F115" s="301" t="s">
        <v>992</v>
      </c>
      <c r="G115" s="278"/>
      <c r="H115" s="278" t="s">
        <v>1036</v>
      </c>
      <c r="I115" s="278" t="s">
        <v>1027</v>
      </c>
      <c r="J115" s="278"/>
      <c r="K115" s="292"/>
    </row>
    <row r="116" spans="2:11" s="1" customFormat="1" ht="15" customHeight="1">
      <c r="B116" s="303"/>
      <c r="C116" s="278" t="s">
        <v>48</v>
      </c>
      <c r="D116" s="278"/>
      <c r="E116" s="278"/>
      <c r="F116" s="301" t="s">
        <v>992</v>
      </c>
      <c r="G116" s="278"/>
      <c r="H116" s="278" t="s">
        <v>1037</v>
      </c>
      <c r="I116" s="278" t="s">
        <v>1027</v>
      </c>
      <c r="J116" s="278"/>
      <c r="K116" s="292"/>
    </row>
    <row r="117" spans="2:11" s="1" customFormat="1" ht="15" customHeight="1">
      <c r="B117" s="303"/>
      <c r="C117" s="278" t="s">
        <v>57</v>
      </c>
      <c r="D117" s="278"/>
      <c r="E117" s="278"/>
      <c r="F117" s="301" t="s">
        <v>992</v>
      </c>
      <c r="G117" s="278"/>
      <c r="H117" s="278" t="s">
        <v>1038</v>
      </c>
      <c r="I117" s="278" t="s">
        <v>1039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1040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986</v>
      </c>
      <c r="D123" s="293"/>
      <c r="E123" s="293"/>
      <c r="F123" s="293" t="s">
        <v>987</v>
      </c>
      <c r="G123" s="294"/>
      <c r="H123" s="293" t="s">
        <v>54</v>
      </c>
      <c r="I123" s="293" t="s">
        <v>57</v>
      </c>
      <c r="J123" s="293" t="s">
        <v>988</v>
      </c>
      <c r="K123" s="322"/>
    </row>
    <row r="124" spans="2:11" s="1" customFormat="1" ht="17.25" customHeight="1">
      <c r="B124" s="321"/>
      <c r="C124" s="295" t="s">
        <v>989</v>
      </c>
      <c r="D124" s="295"/>
      <c r="E124" s="295"/>
      <c r="F124" s="296" t="s">
        <v>990</v>
      </c>
      <c r="G124" s="297"/>
      <c r="H124" s="295"/>
      <c r="I124" s="295"/>
      <c r="J124" s="295" t="s">
        <v>991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995</v>
      </c>
      <c r="D126" s="300"/>
      <c r="E126" s="300"/>
      <c r="F126" s="301" t="s">
        <v>992</v>
      </c>
      <c r="G126" s="278"/>
      <c r="H126" s="278" t="s">
        <v>1032</v>
      </c>
      <c r="I126" s="278" t="s">
        <v>994</v>
      </c>
      <c r="J126" s="278">
        <v>120</v>
      </c>
      <c r="K126" s="326"/>
    </row>
    <row r="127" spans="2:11" s="1" customFormat="1" ht="15" customHeight="1">
      <c r="B127" s="323"/>
      <c r="C127" s="278" t="s">
        <v>1041</v>
      </c>
      <c r="D127" s="278"/>
      <c r="E127" s="278"/>
      <c r="F127" s="301" t="s">
        <v>992</v>
      </c>
      <c r="G127" s="278"/>
      <c r="H127" s="278" t="s">
        <v>1042</v>
      </c>
      <c r="I127" s="278" t="s">
        <v>994</v>
      </c>
      <c r="J127" s="278" t="s">
        <v>1043</v>
      </c>
      <c r="K127" s="326"/>
    </row>
    <row r="128" spans="2:11" s="1" customFormat="1" ht="15" customHeight="1">
      <c r="B128" s="323"/>
      <c r="C128" s="278" t="s">
        <v>940</v>
      </c>
      <c r="D128" s="278"/>
      <c r="E128" s="278"/>
      <c r="F128" s="301" t="s">
        <v>992</v>
      </c>
      <c r="G128" s="278"/>
      <c r="H128" s="278" t="s">
        <v>1044</v>
      </c>
      <c r="I128" s="278" t="s">
        <v>994</v>
      </c>
      <c r="J128" s="278" t="s">
        <v>1043</v>
      </c>
      <c r="K128" s="326"/>
    </row>
    <row r="129" spans="2:11" s="1" customFormat="1" ht="15" customHeight="1">
      <c r="B129" s="323"/>
      <c r="C129" s="278" t="s">
        <v>1003</v>
      </c>
      <c r="D129" s="278"/>
      <c r="E129" s="278"/>
      <c r="F129" s="301" t="s">
        <v>998</v>
      </c>
      <c r="G129" s="278"/>
      <c r="H129" s="278" t="s">
        <v>1004</v>
      </c>
      <c r="I129" s="278" t="s">
        <v>994</v>
      </c>
      <c r="J129" s="278">
        <v>15</v>
      </c>
      <c r="K129" s="326"/>
    </row>
    <row r="130" spans="2:11" s="1" customFormat="1" ht="15" customHeight="1">
      <c r="B130" s="323"/>
      <c r="C130" s="304" t="s">
        <v>1005</v>
      </c>
      <c r="D130" s="304"/>
      <c r="E130" s="304"/>
      <c r="F130" s="305" t="s">
        <v>998</v>
      </c>
      <c r="G130" s="304"/>
      <c r="H130" s="304" t="s">
        <v>1006</v>
      </c>
      <c r="I130" s="304" t="s">
        <v>994</v>
      </c>
      <c r="J130" s="304">
        <v>15</v>
      </c>
      <c r="K130" s="326"/>
    </row>
    <row r="131" spans="2:11" s="1" customFormat="1" ht="15" customHeight="1">
      <c r="B131" s="323"/>
      <c r="C131" s="304" t="s">
        <v>1007</v>
      </c>
      <c r="D131" s="304"/>
      <c r="E131" s="304"/>
      <c r="F131" s="305" t="s">
        <v>998</v>
      </c>
      <c r="G131" s="304"/>
      <c r="H131" s="304" t="s">
        <v>1008</v>
      </c>
      <c r="I131" s="304" t="s">
        <v>994</v>
      </c>
      <c r="J131" s="304">
        <v>20</v>
      </c>
      <c r="K131" s="326"/>
    </row>
    <row r="132" spans="2:11" s="1" customFormat="1" ht="15" customHeight="1">
      <c r="B132" s="323"/>
      <c r="C132" s="304" t="s">
        <v>1009</v>
      </c>
      <c r="D132" s="304"/>
      <c r="E132" s="304"/>
      <c r="F132" s="305" t="s">
        <v>998</v>
      </c>
      <c r="G132" s="304"/>
      <c r="H132" s="304" t="s">
        <v>1010</v>
      </c>
      <c r="I132" s="304" t="s">
        <v>994</v>
      </c>
      <c r="J132" s="304">
        <v>20</v>
      </c>
      <c r="K132" s="326"/>
    </row>
    <row r="133" spans="2:11" s="1" customFormat="1" ht="15" customHeight="1">
      <c r="B133" s="323"/>
      <c r="C133" s="278" t="s">
        <v>997</v>
      </c>
      <c r="D133" s="278"/>
      <c r="E133" s="278"/>
      <c r="F133" s="301" t="s">
        <v>998</v>
      </c>
      <c r="G133" s="278"/>
      <c r="H133" s="278" t="s">
        <v>1032</v>
      </c>
      <c r="I133" s="278" t="s">
        <v>994</v>
      </c>
      <c r="J133" s="278">
        <v>50</v>
      </c>
      <c r="K133" s="326"/>
    </row>
    <row r="134" spans="2:11" s="1" customFormat="1" ht="15" customHeight="1">
      <c r="B134" s="323"/>
      <c r="C134" s="278" t="s">
        <v>1011</v>
      </c>
      <c r="D134" s="278"/>
      <c r="E134" s="278"/>
      <c r="F134" s="301" t="s">
        <v>998</v>
      </c>
      <c r="G134" s="278"/>
      <c r="H134" s="278" t="s">
        <v>1032</v>
      </c>
      <c r="I134" s="278" t="s">
        <v>994</v>
      </c>
      <c r="J134" s="278">
        <v>50</v>
      </c>
      <c r="K134" s="326"/>
    </row>
    <row r="135" spans="2:11" s="1" customFormat="1" ht="15" customHeight="1">
      <c r="B135" s="323"/>
      <c r="C135" s="278" t="s">
        <v>1017</v>
      </c>
      <c r="D135" s="278"/>
      <c r="E135" s="278"/>
      <c r="F135" s="301" t="s">
        <v>998</v>
      </c>
      <c r="G135" s="278"/>
      <c r="H135" s="278" t="s">
        <v>1032</v>
      </c>
      <c r="I135" s="278" t="s">
        <v>994</v>
      </c>
      <c r="J135" s="278">
        <v>50</v>
      </c>
      <c r="K135" s="326"/>
    </row>
    <row r="136" spans="2:11" s="1" customFormat="1" ht="15" customHeight="1">
      <c r="B136" s="323"/>
      <c r="C136" s="278" t="s">
        <v>1019</v>
      </c>
      <c r="D136" s="278"/>
      <c r="E136" s="278"/>
      <c r="F136" s="301" t="s">
        <v>998</v>
      </c>
      <c r="G136" s="278"/>
      <c r="H136" s="278" t="s">
        <v>1032</v>
      </c>
      <c r="I136" s="278" t="s">
        <v>994</v>
      </c>
      <c r="J136" s="278">
        <v>50</v>
      </c>
      <c r="K136" s="326"/>
    </row>
    <row r="137" spans="2:11" s="1" customFormat="1" ht="15" customHeight="1">
      <c r="B137" s="323"/>
      <c r="C137" s="278" t="s">
        <v>1020</v>
      </c>
      <c r="D137" s="278"/>
      <c r="E137" s="278"/>
      <c r="F137" s="301" t="s">
        <v>998</v>
      </c>
      <c r="G137" s="278"/>
      <c r="H137" s="278" t="s">
        <v>1045</v>
      </c>
      <c r="I137" s="278" t="s">
        <v>994</v>
      </c>
      <c r="J137" s="278">
        <v>255</v>
      </c>
      <c r="K137" s="326"/>
    </row>
    <row r="138" spans="2:11" s="1" customFormat="1" ht="15" customHeight="1">
      <c r="B138" s="323"/>
      <c r="C138" s="278" t="s">
        <v>1022</v>
      </c>
      <c r="D138" s="278"/>
      <c r="E138" s="278"/>
      <c r="F138" s="301" t="s">
        <v>992</v>
      </c>
      <c r="G138" s="278"/>
      <c r="H138" s="278" t="s">
        <v>1046</v>
      </c>
      <c r="I138" s="278" t="s">
        <v>1024</v>
      </c>
      <c r="J138" s="278"/>
      <c r="K138" s="326"/>
    </row>
    <row r="139" spans="2:11" s="1" customFormat="1" ht="15" customHeight="1">
      <c r="B139" s="323"/>
      <c r="C139" s="278" t="s">
        <v>1025</v>
      </c>
      <c r="D139" s="278"/>
      <c r="E139" s="278"/>
      <c r="F139" s="301" t="s">
        <v>992</v>
      </c>
      <c r="G139" s="278"/>
      <c r="H139" s="278" t="s">
        <v>1047</v>
      </c>
      <c r="I139" s="278" t="s">
        <v>1027</v>
      </c>
      <c r="J139" s="278"/>
      <c r="K139" s="326"/>
    </row>
    <row r="140" spans="2:11" s="1" customFormat="1" ht="15" customHeight="1">
      <c r="B140" s="323"/>
      <c r="C140" s="278" t="s">
        <v>1028</v>
      </c>
      <c r="D140" s="278"/>
      <c r="E140" s="278"/>
      <c r="F140" s="301" t="s">
        <v>992</v>
      </c>
      <c r="G140" s="278"/>
      <c r="H140" s="278" t="s">
        <v>1028</v>
      </c>
      <c r="I140" s="278" t="s">
        <v>1027</v>
      </c>
      <c r="J140" s="278"/>
      <c r="K140" s="326"/>
    </row>
    <row r="141" spans="2:11" s="1" customFormat="1" ht="15" customHeight="1">
      <c r="B141" s="323"/>
      <c r="C141" s="278" t="s">
        <v>38</v>
      </c>
      <c r="D141" s="278"/>
      <c r="E141" s="278"/>
      <c r="F141" s="301" t="s">
        <v>992</v>
      </c>
      <c r="G141" s="278"/>
      <c r="H141" s="278" t="s">
        <v>1048</v>
      </c>
      <c r="I141" s="278" t="s">
        <v>1027</v>
      </c>
      <c r="J141" s="278"/>
      <c r="K141" s="326"/>
    </row>
    <row r="142" spans="2:11" s="1" customFormat="1" ht="15" customHeight="1">
      <c r="B142" s="323"/>
      <c r="C142" s="278" t="s">
        <v>1049</v>
      </c>
      <c r="D142" s="278"/>
      <c r="E142" s="278"/>
      <c r="F142" s="301" t="s">
        <v>992</v>
      </c>
      <c r="G142" s="278"/>
      <c r="H142" s="278" t="s">
        <v>1050</v>
      </c>
      <c r="I142" s="278" t="s">
        <v>1027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1051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986</v>
      </c>
      <c r="D148" s="293"/>
      <c r="E148" s="293"/>
      <c r="F148" s="293" t="s">
        <v>987</v>
      </c>
      <c r="G148" s="294"/>
      <c r="H148" s="293" t="s">
        <v>54</v>
      </c>
      <c r="I148" s="293" t="s">
        <v>57</v>
      </c>
      <c r="J148" s="293" t="s">
        <v>988</v>
      </c>
      <c r="K148" s="292"/>
    </row>
    <row r="149" spans="2:11" s="1" customFormat="1" ht="17.25" customHeight="1">
      <c r="B149" s="290"/>
      <c r="C149" s="295" t="s">
        <v>989</v>
      </c>
      <c r="D149" s="295"/>
      <c r="E149" s="295"/>
      <c r="F149" s="296" t="s">
        <v>990</v>
      </c>
      <c r="G149" s="297"/>
      <c r="H149" s="295"/>
      <c r="I149" s="295"/>
      <c r="J149" s="295" t="s">
        <v>991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995</v>
      </c>
      <c r="D151" s="278"/>
      <c r="E151" s="278"/>
      <c r="F151" s="331" t="s">
        <v>992</v>
      </c>
      <c r="G151" s="278"/>
      <c r="H151" s="330" t="s">
        <v>1032</v>
      </c>
      <c r="I151" s="330" t="s">
        <v>994</v>
      </c>
      <c r="J151" s="330">
        <v>120</v>
      </c>
      <c r="K151" s="326"/>
    </row>
    <row r="152" spans="2:11" s="1" customFormat="1" ht="15" customHeight="1">
      <c r="B152" s="303"/>
      <c r="C152" s="330" t="s">
        <v>1041</v>
      </c>
      <c r="D152" s="278"/>
      <c r="E152" s="278"/>
      <c r="F152" s="331" t="s">
        <v>992</v>
      </c>
      <c r="G152" s="278"/>
      <c r="H152" s="330" t="s">
        <v>1052</v>
      </c>
      <c r="I152" s="330" t="s">
        <v>994</v>
      </c>
      <c r="J152" s="330" t="s">
        <v>1043</v>
      </c>
      <c r="K152" s="326"/>
    </row>
    <row r="153" spans="2:11" s="1" customFormat="1" ht="15" customHeight="1">
      <c r="B153" s="303"/>
      <c r="C153" s="330" t="s">
        <v>940</v>
      </c>
      <c r="D153" s="278"/>
      <c r="E153" s="278"/>
      <c r="F153" s="331" t="s">
        <v>992</v>
      </c>
      <c r="G153" s="278"/>
      <c r="H153" s="330" t="s">
        <v>1053</v>
      </c>
      <c r="I153" s="330" t="s">
        <v>994</v>
      </c>
      <c r="J153" s="330" t="s">
        <v>1043</v>
      </c>
      <c r="K153" s="326"/>
    </row>
    <row r="154" spans="2:11" s="1" customFormat="1" ht="15" customHeight="1">
      <c r="B154" s="303"/>
      <c r="C154" s="330" t="s">
        <v>997</v>
      </c>
      <c r="D154" s="278"/>
      <c r="E154" s="278"/>
      <c r="F154" s="331" t="s">
        <v>998</v>
      </c>
      <c r="G154" s="278"/>
      <c r="H154" s="330" t="s">
        <v>1032</v>
      </c>
      <c r="I154" s="330" t="s">
        <v>994</v>
      </c>
      <c r="J154" s="330">
        <v>50</v>
      </c>
      <c r="K154" s="326"/>
    </row>
    <row r="155" spans="2:11" s="1" customFormat="1" ht="15" customHeight="1">
      <c r="B155" s="303"/>
      <c r="C155" s="330" t="s">
        <v>1000</v>
      </c>
      <c r="D155" s="278"/>
      <c r="E155" s="278"/>
      <c r="F155" s="331" t="s">
        <v>992</v>
      </c>
      <c r="G155" s="278"/>
      <c r="H155" s="330" t="s">
        <v>1032</v>
      </c>
      <c r="I155" s="330" t="s">
        <v>1002</v>
      </c>
      <c r="J155" s="330"/>
      <c r="K155" s="326"/>
    </row>
    <row r="156" spans="2:11" s="1" customFormat="1" ht="15" customHeight="1">
      <c r="B156" s="303"/>
      <c r="C156" s="330" t="s">
        <v>1011</v>
      </c>
      <c r="D156" s="278"/>
      <c r="E156" s="278"/>
      <c r="F156" s="331" t="s">
        <v>998</v>
      </c>
      <c r="G156" s="278"/>
      <c r="H156" s="330" t="s">
        <v>1032</v>
      </c>
      <c r="I156" s="330" t="s">
        <v>994</v>
      </c>
      <c r="J156" s="330">
        <v>50</v>
      </c>
      <c r="K156" s="326"/>
    </row>
    <row r="157" spans="2:11" s="1" customFormat="1" ht="15" customHeight="1">
      <c r="B157" s="303"/>
      <c r="C157" s="330" t="s">
        <v>1019</v>
      </c>
      <c r="D157" s="278"/>
      <c r="E157" s="278"/>
      <c r="F157" s="331" t="s">
        <v>998</v>
      </c>
      <c r="G157" s="278"/>
      <c r="H157" s="330" t="s">
        <v>1032</v>
      </c>
      <c r="I157" s="330" t="s">
        <v>994</v>
      </c>
      <c r="J157" s="330">
        <v>50</v>
      </c>
      <c r="K157" s="326"/>
    </row>
    <row r="158" spans="2:11" s="1" customFormat="1" ht="15" customHeight="1">
      <c r="B158" s="303"/>
      <c r="C158" s="330" t="s">
        <v>1017</v>
      </c>
      <c r="D158" s="278"/>
      <c r="E158" s="278"/>
      <c r="F158" s="331" t="s">
        <v>998</v>
      </c>
      <c r="G158" s="278"/>
      <c r="H158" s="330" t="s">
        <v>1032</v>
      </c>
      <c r="I158" s="330" t="s">
        <v>994</v>
      </c>
      <c r="J158" s="330">
        <v>50</v>
      </c>
      <c r="K158" s="326"/>
    </row>
    <row r="159" spans="2:11" s="1" customFormat="1" ht="15" customHeight="1">
      <c r="B159" s="303"/>
      <c r="C159" s="330" t="s">
        <v>99</v>
      </c>
      <c r="D159" s="278"/>
      <c r="E159" s="278"/>
      <c r="F159" s="331" t="s">
        <v>992</v>
      </c>
      <c r="G159" s="278"/>
      <c r="H159" s="330" t="s">
        <v>1054</v>
      </c>
      <c r="I159" s="330" t="s">
        <v>994</v>
      </c>
      <c r="J159" s="330" t="s">
        <v>1055</v>
      </c>
      <c r="K159" s="326"/>
    </row>
    <row r="160" spans="2:11" s="1" customFormat="1" ht="15" customHeight="1">
      <c r="B160" s="303"/>
      <c r="C160" s="330" t="s">
        <v>1056</v>
      </c>
      <c r="D160" s="278"/>
      <c r="E160" s="278"/>
      <c r="F160" s="331" t="s">
        <v>992</v>
      </c>
      <c r="G160" s="278"/>
      <c r="H160" s="330" t="s">
        <v>1057</v>
      </c>
      <c r="I160" s="330" t="s">
        <v>1027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1058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986</v>
      </c>
      <c r="D166" s="293"/>
      <c r="E166" s="293"/>
      <c r="F166" s="293" t="s">
        <v>987</v>
      </c>
      <c r="G166" s="335"/>
      <c r="H166" s="336" t="s">
        <v>54</v>
      </c>
      <c r="I166" s="336" t="s">
        <v>57</v>
      </c>
      <c r="J166" s="293" t="s">
        <v>988</v>
      </c>
      <c r="K166" s="270"/>
    </row>
    <row r="167" spans="2:11" s="1" customFormat="1" ht="17.25" customHeight="1">
      <c r="B167" s="271"/>
      <c r="C167" s="295" t="s">
        <v>989</v>
      </c>
      <c r="D167" s="295"/>
      <c r="E167" s="295"/>
      <c r="F167" s="296" t="s">
        <v>990</v>
      </c>
      <c r="G167" s="337"/>
      <c r="H167" s="338"/>
      <c r="I167" s="338"/>
      <c r="J167" s="295" t="s">
        <v>991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995</v>
      </c>
      <c r="D169" s="278"/>
      <c r="E169" s="278"/>
      <c r="F169" s="301" t="s">
        <v>992</v>
      </c>
      <c r="G169" s="278"/>
      <c r="H169" s="278" t="s">
        <v>1032</v>
      </c>
      <c r="I169" s="278" t="s">
        <v>994</v>
      </c>
      <c r="J169" s="278">
        <v>120</v>
      </c>
      <c r="K169" s="326"/>
    </row>
    <row r="170" spans="2:11" s="1" customFormat="1" ht="15" customHeight="1">
      <c r="B170" s="303"/>
      <c r="C170" s="278" t="s">
        <v>1041</v>
      </c>
      <c r="D170" s="278"/>
      <c r="E170" s="278"/>
      <c r="F170" s="301" t="s">
        <v>992</v>
      </c>
      <c r="G170" s="278"/>
      <c r="H170" s="278" t="s">
        <v>1042</v>
      </c>
      <c r="I170" s="278" t="s">
        <v>994</v>
      </c>
      <c r="J170" s="278" t="s">
        <v>1043</v>
      </c>
      <c r="K170" s="326"/>
    </row>
    <row r="171" spans="2:11" s="1" customFormat="1" ht="15" customHeight="1">
      <c r="B171" s="303"/>
      <c r="C171" s="278" t="s">
        <v>940</v>
      </c>
      <c r="D171" s="278"/>
      <c r="E171" s="278"/>
      <c r="F171" s="301" t="s">
        <v>992</v>
      </c>
      <c r="G171" s="278"/>
      <c r="H171" s="278" t="s">
        <v>1059</v>
      </c>
      <c r="I171" s="278" t="s">
        <v>994</v>
      </c>
      <c r="J171" s="278" t="s">
        <v>1043</v>
      </c>
      <c r="K171" s="326"/>
    </row>
    <row r="172" spans="2:11" s="1" customFormat="1" ht="15" customHeight="1">
      <c r="B172" s="303"/>
      <c r="C172" s="278" t="s">
        <v>997</v>
      </c>
      <c r="D172" s="278"/>
      <c r="E172" s="278"/>
      <c r="F172" s="301" t="s">
        <v>998</v>
      </c>
      <c r="G172" s="278"/>
      <c r="H172" s="278" t="s">
        <v>1059</v>
      </c>
      <c r="I172" s="278" t="s">
        <v>994</v>
      </c>
      <c r="J172" s="278">
        <v>50</v>
      </c>
      <c r="K172" s="326"/>
    </row>
    <row r="173" spans="2:11" s="1" customFormat="1" ht="15" customHeight="1">
      <c r="B173" s="303"/>
      <c r="C173" s="278" t="s">
        <v>1000</v>
      </c>
      <c r="D173" s="278"/>
      <c r="E173" s="278"/>
      <c r="F173" s="301" t="s">
        <v>992</v>
      </c>
      <c r="G173" s="278"/>
      <c r="H173" s="278" t="s">
        <v>1059</v>
      </c>
      <c r="I173" s="278" t="s">
        <v>1002</v>
      </c>
      <c r="J173" s="278"/>
      <c r="K173" s="326"/>
    </row>
    <row r="174" spans="2:11" s="1" customFormat="1" ht="15" customHeight="1">
      <c r="B174" s="303"/>
      <c r="C174" s="278" t="s">
        <v>1011</v>
      </c>
      <c r="D174" s="278"/>
      <c r="E174" s="278"/>
      <c r="F174" s="301" t="s">
        <v>998</v>
      </c>
      <c r="G174" s="278"/>
      <c r="H174" s="278" t="s">
        <v>1059</v>
      </c>
      <c r="I174" s="278" t="s">
        <v>994</v>
      </c>
      <c r="J174" s="278">
        <v>50</v>
      </c>
      <c r="K174" s="326"/>
    </row>
    <row r="175" spans="2:11" s="1" customFormat="1" ht="15" customHeight="1">
      <c r="B175" s="303"/>
      <c r="C175" s="278" t="s">
        <v>1019</v>
      </c>
      <c r="D175" s="278"/>
      <c r="E175" s="278"/>
      <c r="F175" s="301" t="s">
        <v>998</v>
      </c>
      <c r="G175" s="278"/>
      <c r="H175" s="278" t="s">
        <v>1059</v>
      </c>
      <c r="I175" s="278" t="s">
        <v>994</v>
      </c>
      <c r="J175" s="278">
        <v>50</v>
      </c>
      <c r="K175" s="326"/>
    </row>
    <row r="176" spans="2:11" s="1" customFormat="1" ht="15" customHeight="1">
      <c r="B176" s="303"/>
      <c r="C176" s="278" t="s">
        <v>1017</v>
      </c>
      <c r="D176" s="278"/>
      <c r="E176" s="278"/>
      <c r="F176" s="301" t="s">
        <v>998</v>
      </c>
      <c r="G176" s="278"/>
      <c r="H176" s="278" t="s">
        <v>1059</v>
      </c>
      <c r="I176" s="278" t="s">
        <v>994</v>
      </c>
      <c r="J176" s="278">
        <v>50</v>
      </c>
      <c r="K176" s="326"/>
    </row>
    <row r="177" spans="2:11" s="1" customFormat="1" ht="15" customHeight="1">
      <c r="B177" s="303"/>
      <c r="C177" s="278" t="s">
        <v>118</v>
      </c>
      <c r="D177" s="278"/>
      <c r="E177" s="278"/>
      <c r="F177" s="301" t="s">
        <v>992</v>
      </c>
      <c r="G177" s="278"/>
      <c r="H177" s="278" t="s">
        <v>1060</v>
      </c>
      <c r="I177" s="278" t="s">
        <v>1061</v>
      </c>
      <c r="J177" s="278"/>
      <c r="K177" s="326"/>
    </row>
    <row r="178" spans="2:11" s="1" customFormat="1" ht="15" customHeight="1">
      <c r="B178" s="303"/>
      <c r="C178" s="278" t="s">
        <v>57</v>
      </c>
      <c r="D178" s="278"/>
      <c r="E178" s="278"/>
      <c r="F178" s="301" t="s">
        <v>992</v>
      </c>
      <c r="G178" s="278"/>
      <c r="H178" s="278" t="s">
        <v>1062</v>
      </c>
      <c r="I178" s="278" t="s">
        <v>1063</v>
      </c>
      <c r="J178" s="278">
        <v>1</v>
      </c>
      <c r="K178" s="326"/>
    </row>
    <row r="179" spans="2:11" s="1" customFormat="1" ht="15" customHeight="1">
      <c r="B179" s="303"/>
      <c r="C179" s="278" t="s">
        <v>53</v>
      </c>
      <c r="D179" s="278"/>
      <c r="E179" s="278"/>
      <c r="F179" s="301" t="s">
        <v>992</v>
      </c>
      <c r="G179" s="278"/>
      <c r="H179" s="278" t="s">
        <v>1064</v>
      </c>
      <c r="I179" s="278" t="s">
        <v>994</v>
      </c>
      <c r="J179" s="278">
        <v>20</v>
      </c>
      <c r="K179" s="326"/>
    </row>
    <row r="180" spans="2:11" s="1" customFormat="1" ht="15" customHeight="1">
      <c r="B180" s="303"/>
      <c r="C180" s="278" t="s">
        <v>54</v>
      </c>
      <c r="D180" s="278"/>
      <c r="E180" s="278"/>
      <c r="F180" s="301" t="s">
        <v>992</v>
      </c>
      <c r="G180" s="278"/>
      <c r="H180" s="278" t="s">
        <v>1065</v>
      </c>
      <c r="I180" s="278" t="s">
        <v>994</v>
      </c>
      <c r="J180" s="278">
        <v>255</v>
      </c>
      <c r="K180" s="326"/>
    </row>
    <row r="181" spans="2:11" s="1" customFormat="1" ht="15" customHeight="1">
      <c r="B181" s="303"/>
      <c r="C181" s="278" t="s">
        <v>119</v>
      </c>
      <c r="D181" s="278"/>
      <c r="E181" s="278"/>
      <c r="F181" s="301" t="s">
        <v>992</v>
      </c>
      <c r="G181" s="278"/>
      <c r="H181" s="278" t="s">
        <v>956</v>
      </c>
      <c r="I181" s="278" t="s">
        <v>994</v>
      </c>
      <c r="J181" s="278">
        <v>10</v>
      </c>
      <c r="K181" s="326"/>
    </row>
    <row r="182" spans="2:11" s="1" customFormat="1" ht="15" customHeight="1">
      <c r="B182" s="303"/>
      <c r="C182" s="278" t="s">
        <v>120</v>
      </c>
      <c r="D182" s="278"/>
      <c r="E182" s="278"/>
      <c r="F182" s="301" t="s">
        <v>992</v>
      </c>
      <c r="G182" s="278"/>
      <c r="H182" s="278" t="s">
        <v>1066</v>
      </c>
      <c r="I182" s="278" t="s">
        <v>1027</v>
      </c>
      <c r="J182" s="278"/>
      <c r="K182" s="326"/>
    </row>
    <row r="183" spans="2:11" s="1" customFormat="1" ht="15" customHeight="1">
      <c r="B183" s="303"/>
      <c r="C183" s="278" t="s">
        <v>1067</v>
      </c>
      <c r="D183" s="278"/>
      <c r="E183" s="278"/>
      <c r="F183" s="301" t="s">
        <v>992</v>
      </c>
      <c r="G183" s="278"/>
      <c r="H183" s="278" t="s">
        <v>1068</v>
      </c>
      <c r="I183" s="278" t="s">
        <v>1027</v>
      </c>
      <c r="J183" s="278"/>
      <c r="K183" s="326"/>
    </row>
    <row r="184" spans="2:11" s="1" customFormat="1" ht="15" customHeight="1">
      <c r="B184" s="303"/>
      <c r="C184" s="278" t="s">
        <v>1056</v>
      </c>
      <c r="D184" s="278"/>
      <c r="E184" s="278"/>
      <c r="F184" s="301" t="s">
        <v>992</v>
      </c>
      <c r="G184" s="278"/>
      <c r="H184" s="278" t="s">
        <v>1069</v>
      </c>
      <c r="I184" s="278" t="s">
        <v>1027</v>
      </c>
      <c r="J184" s="278"/>
      <c r="K184" s="326"/>
    </row>
    <row r="185" spans="2:11" s="1" customFormat="1" ht="15" customHeight="1">
      <c r="B185" s="303"/>
      <c r="C185" s="278" t="s">
        <v>122</v>
      </c>
      <c r="D185" s="278"/>
      <c r="E185" s="278"/>
      <c r="F185" s="301" t="s">
        <v>998</v>
      </c>
      <c r="G185" s="278"/>
      <c r="H185" s="278" t="s">
        <v>1070</v>
      </c>
      <c r="I185" s="278" t="s">
        <v>994</v>
      </c>
      <c r="J185" s="278">
        <v>50</v>
      </c>
      <c r="K185" s="326"/>
    </row>
    <row r="186" spans="2:11" s="1" customFormat="1" ht="15" customHeight="1">
      <c r="B186" s="303"/>
      <c r="C186" s="278" t="s">
        <v>1071</v>
      </c>
      <c r="D186" s="278"/>
      <c r="E186" s="278"/>
      <c r="F186" s="301" t="s">
        <v>998</v>
      </c>
      <c r="G186" s="278"/>
      <c r="H186" s="278" t="s">
        <v>1072</v>
      </c>
      <c r="I186" s="278" t="s">
        <v>1073</v>
      </c>
      <c r="J186" s="278"/>
      <c r="K186" s="326"/>
    </row>
    <row r="187" spans="2:11" s="1" customFormat="1" ht="15" customHeight="1">
      <c r="B187" s="303"/>
      <c r="C187" s="278" t="s">
        <v>1074</v>
      </c>
      <c r="D187" s="278"/>
      <c r="E187" s="278"/>
      <c r="F187" s="301" t="s">
        <v>998</v>
      </c>
      <c r="G187" s="278"/>
      <c r="H187" s="278" t="s">
        <v>1075</v>
      </c>
      <c r="I187" s="278" t="s">
        <v>1073</v>
      </c>
      <c r="J187" s="278"/>
      <c r="K187" s="326"/>
    </row>
    <row r="188" spans="2:11" s="1" customFormat="1" ht="15" customHeight="1">
      <c r="B188" s="303"/>
      <c r="C188" s="278" t="s">
        <v>1076</v>
      </c>
      <c r="D188" s="278"/>
      <c r="E188" s="278"/>
      <c r="F188" s="301" t="s">
        <v>998</v>
      </c>
      <c r="G188" s="278"/>
      <c r="H188" s="278" t="s">
        <v>1077</v>
      </c>
      <c r="I188" s="278" t="s">
        <v>1073</v>
      </c>
      <c r="J188" s="278"/>
      <c r="K188" s="326"/>
    </row>
    <row r="189" spans="2:11" s="1" customFormat="1" ht="15" customHeight="1">
      <c r="B189" s="303"/>
      <c r="C189" s="339" t="s">
        <v>1078</v>
      </c>
      <c r="D189" s="278"/>
      <c r="E189" s="278"/>
      <c r="F189" s="301" t="s">
        <v>998</v>
      </c>
      <c r="G189" s="278"/>
      <c r="H189" s="278" t="s">
        <v>1079</v>
      </c>
      <c r="I189" s="278" t="s">
        <v>1080</v>
      </c>
      <c r="J189" s="340" t="s">
        <v>1081</v>
      </c>
      <c r="K189" s="326"/>
    </row>
    <row r="190" spans="2:11" s="1" customFormat="1" ht="15" customHeight="1">
      <c r="B190" s="303"/>
      <c r="C190" s="339" t="s">
        <v>42</v>
      </c>
      <c r="D190" s="278"/>
      <c r="E190" s="278"/>
      <c r="F190" s="301" t="s">
        <v>992</v>
      </c>
      <c r="G190" s="278"/>
      <c r="H190" s="275" t="s">
        <v>1082</v>
      </c>
      <c r="I190" s="278" t="s">
        <v>1083</v>
      </c>
      <c r="J190" s="278"/>
      <c r="K190" s="326"/>
    </row>
    <row r="191" spans="2:11" s="1" customFormat="1" ht="15" customHeight="1">
      <c r="B191" s="303"/>
      <c r="C191" s="339" t="s">
        <v>1084</v>
      </c>
      <c r="D191" s="278"/>
      <c r="E191" s="278"/>
      <c r="F191" s="301" t="s">
        <v>992</v>
      </c>
      <c r="G191" s="278"/>
      <c r="H191" s="278" t="s">
        <v>1085</v>
      </c>
      <c r="I191" s="278" t="s">
        <v>1027</v>
      </c>
      <c r="J191" s="278"/>
      <c r="K191" s="326"/>
    </row>
    <row r="192" spans="2:11" s="1" customFormat="1" ht="15" customHeight="1">
      <c r="B192" s="303"/>
      <c r="C192" s="339" t="s">
        <v>1086</v>
      </c>
      <c r="D192" s="278"/>
      <c r="E192" s="278"/>
      <c r="F192" s="301" t="s">
        <v>992</v>
      </c>
      <c r="G192" s="278"/>
      <c r="H192" s="278" t="s">
        <v>1087</v>
      </c>
      <c r="I192" s="278" t="s">
        <v>1027</v>
      </c>
      <c r="J192" s="278"/>
      <c r="K192" s="326"/>
    </row>
    <row r="193" spans="2:11" s="1" customFormat="1" ht="15" customHeight="1">
      <c r="B193" s="303"/>
      <c r="C193" s="339" t="s">
        <v>1088</v>
      </c>
      <c r="D193" s="278"/>
      <c r="E193" s="278"/>
      <c r="F193" s="301" t="s">
        <v>998</v>
      </c>
      <c r="G193" s="278"/>
      <c r="H193" s="278" t="s">
        <v>1089</v>
      </c>
      <c r="I193" s="278" t="s">
        <v>1027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2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1090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1091</v>
      </c>
      <c r="D200" s="342"/>
      <c r="E200" s="342"/>
      <c r="F200" s="342" t="s">
        <v>1092</v>
      </c>
      <c r="G200" s="343"/>
      <c r="H200" s="342" t="s">
        <v>1093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1083</v>
      </c>
      <c r="D202" s="278"/>
      <c r="E202" s="278"/>
      <c r="F202" s="301" t="s">
        <v>43</v>
      </c>
      <c r="G202" s="278"/>
      <c r="H202" s="278" t="s">
        <v>1094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44</v>
      </c>
      <c r="G203" s="278"/>
      <c r="H203" s="278" t="s">
        <v>1095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47</v>
      </c>
      <c r="G204" s="278"/>
      <c r="H204" s="278" t="s">
        <v>1096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45</v>
      </c>
      <c r="G205" s="278"/>
      <c r="H205" s="278" t="s">
        <v>1097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46</v>
      </c>
      <c r="G206" s="278"/>
      <c r="H206" s="278" t="s">
        <v>1098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1039</v>
      </c>
      <c r="D208" s="278"/>
      <c r="E208" s="278"/>
      <c r="F208" s="301" t="s">
        <v>79</v>
      </c>
      <c r="G208" s="278"/>
      <c r="H208" s="278" t="s">
        <v>1099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934</v>
      </c>
      <c r="G209" s="278"/>
      <c r="H209" s="278" t="s">
        <v>935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932</v>
      </c>
      <c r="G210" s="278"/>
      <c r="H210" s="278" t="s">
        <v>1100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936</v>
      </c>
      <c r="G211" s="339"/>
      <c r="H211" s="330" t="s">
        <v>937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938</v>
      </c>
      <c r="G212" s="339"/>
      <c r="H212" s="330" t="s">
        <v>1101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1063</v>
      </c>
      <c r="D214" s="278"/>
      <c r="E214" s="278"/>
      <c r="F214" s="301">
        <v>1</v>
      </c>
      <c r="G214" s="339"/>
      <c r="H214" s="330" t="s">
        <v>1102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1103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1104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1105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2023-05-11T10:29:07Z</dcterms:created>
  <dcterms:modified xsi:type="dcterms:W3CDTF">2023-05-11T10:29:15Z</dcterms:modified>
  <cp:category/>
  <cp:version/>
  <cp:contentType/>
  <cp:contentStatus/>
</cp:coreProperties>
</file>