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https://d.docs.live.net/659472ac8d04138a/Plocha/ZAKÁZKY 2023/ZŠ Karlovy Vary_2021_rozpočty/Rozpočty sloučené dle výběrových řízení/VÝKAZ VÝMĚR_2023/Krušnohorská dílny ^M družina/Nábytek/"/>
    </mc:Choice>
  </mc:AlternateContent>
  <xr:revisionPtr revIDLastSave="87" documentId="8_{30B87A39-DEC8-4E48-B0F0-112E82CE3D56}" xr6:coauthVersionLast="47" xr6:coauthVersionMax="47" xr10:uidLastSave="{959DCE9C-09EE-4018-88CB-5DAF1875E0B2}"/>
  <bookViews>
    <workbookView xWindow="-108" yWindow="-108" windowWidth="23256" windowHeight="12456" activeTab="3" xr2:uid="{00000000-000D-0000-FFFF-FFFF00000000}"/>
  </bookViews>
  <sheets>
    <sheet name="Rekapitulace stavby" sheetId="1" r:id="rId1"/>
    <sheet name="Nábytek" sheetId="2" r:id="rId2"/>
    <sheet name="Nábytek_dílny" sheetId="6" r:id="rId3"/>
    <sheet name="Nábytek_družina" sheetId="7" r:id="rId4"/>
  </sheets>
  <definedNames>
    <definedName name="_xlnm.Print_Titles" localSheetId="1">Nábytek!#REF!</definedName>
    <definedName name="_xlnm.Print_Titles" localSheetId="0">'Rekapitulace stavby'!$92:$92</definedName>
    <definedName name="_xlnm.Print_Area" localSheetId="1">Nábytek!$C$4:$J$37,Nábytek!$C$50:$J$76,Nábytek!$C$82:$J$98,Nábytek!#REF!</definedName>
    <definedName name="_xlnm.Print_Area" localSheetId="2">Nábytek_dílny!$J$40,Nábytek_dílny!#REF!</definedName>
    <definedName name="_xlnm.Print_Area" localSheetId="3">Nábytek_družina!$J$37,Nábytek_družina!#REF!</definedName>
    <definedName name="_xlnm.Print_Area" localSheetId="0">'Rekapitulace stavby'!$D$4:$AO$76,'Rekapitulace stavby'!$C$82:$AQ$96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7" l="1"/>
  <c r="G23" i="7"/>
  <c r="G13" i="6"/>
  <c r="G12" i="6"/>
  <c r="G11" i="6"/>
  <c r="G196" i="7"/>
  <c r="G195" i="7"/>
  <c r="G149" i="7"/>
  <c r="G191" i="7"/>
  <c r="G190" i="7"/>
  <c r="G192" i="7"/>
  <c r="G193" i="7"/>
  <c r="G188" i="7"/>
  <c r="G179" i="7"/>
  <c r="G180" i="7"/>
  <c r="G181" i="7"/>
  <c r="G182" i="7"/>
  <c r="G183" i="7"/>
  <c r="G184" i="7"/>
  <c r="G185" i="7"/>
  <c r="G186" i="7"/>
  <c r="G187" i="7"/>
  <c r="G177" i="7"/>
  <c r="G178" i="7"/>
  <c r="G176" i="7"/>
  <c r="G173" i="7"/>
  <c r="G172" i="7"/>
  <c r="G161" i="7"/>
  <c r="G162" i="7"/>
  <c r="G163" i="7"/>
  <c r="G164" i="7"/>
  <c r="G165" i="7"/>
  <c r="G166" i="7"/>
  <c r="G167" i="7"/>
  <c r="G168" i="7"/>
  <c r="G169" i="7"/>
  <c r="G170" i="7"/>
  <c r="G156" i="7"/>
  <c r="G157" i="7"/>
  <c r="G158" i="7"/>
  <c r="G159" i="7"/>
  <c r="G160" i="7"/>
  <c r="G150" i="7"/>
  <c r="G151" i="7"/>
  <c r="G152" i="7"/>
  <c r="G153" i="7"/>
  <c r="G154" i="7"/>
  <c r="G155" i="7"/>
  <c r="G128" i="7"/>
  <c r="G129" i="7"/>
  <c r="G130" i="7"/>
  <c r="G131" i="7"/>
  <c r="G132" i="7"/>
  <c r="G133" i="7"/>
  <c r="G134" i="7"/>
  <c r="G135" i="7"/>
  <c r="G136" i="7"/>
  <c r="G137" i="7"/>
  <c r="G138" i="7"/>
  <c r="G139" i="7"/>
  <c r="G140" i="7"/>
  <c r="G141" i="7"/>
  <c r="G142" i="7"/>
  <c r="G143" i="7"/>
  <c r="G144" i="7"/>
  <c r="G145" i="7"/>
  <c r="G146" i="7"/>
  <c r="G147" i="7"/>
  <c r="G127" i="7"/>
  <c r="G112" i="7"/>
  <c r="G113" i="7"/>
  <c r="G114" i="7"/>
  <c r="G115" i="7"/>
  <c r="G116" i="7"/>
  <c r="G117" i="7"/>
  <c r="G118" i="7"/>
  <c r="G119" i="7"/>
  <c r="G120" i="7"/>
  <c r="G121" i="7"/>
  <c r="G122" i="7"/>
  <c r="G123" i="7"/>
  <c r="G124" i="7"/>
  <c r="G125" i="7"/>
  <c r="G111" i="7"/>
  <c r="G109" i="7"/>
  <c r="G50" i="7"/>
  <c r="G51" i="7"/>
  <c r="G52" i="7"/>
  <c r="G53" i="7"/>
  <c r="G54" i="7"/>
  <c r="G55" i="7"/>
  <c r="G56" i="7"/>
  <c r="G57" i="7"/>
  <c r="G58" i="7"/>
  <c r="G59" i="7"/>
  <c r="G60" i="7"/>
  <c r="G61" i="7"/>
  <c r="G62" i="7"/>
  <c r="G63" i="7"/>
  <c r="G64" i="7"/>
  <c r="G65" i="7"/>
  <c r="G66" i="7"/>
  <c r="G67" i="7"/>
  <c r="G69" i="7"/>
  <c r="G70" i="7"/>
  <c r="G71" i="7"/>
  <c r="G72" i="7"/>
  <c r="G73" i="7"/>
  <c r="G74" i="7"/>
  <c r="G75" i="7"/>
  <c r="G76" i="7"/>
  <c r="G77" i="7"/>
  <c r="G78" i="7"/>
  <c r="G79" i="7"/>
  <c r="G80" i="7"/>
  <c r="G81" i="7"/>
  <c r="G82" i="7"/>
  <c r="G83" i="7"/>
  <c r="G84" i="7"/>
  <c r="G85" i="7"/>
  <c r="G86" i="7"/>
  <c r="G87" i="7"/>
  <c r="G88" i="7"/>
  <c r="G89" i="7"/>
  <c r="G90" i="7"/>
  <c r="G91" i="7"/>
  <c r="G93" i="7"/>
  <c r="G94" i="7"/>
  <c r="G95" i="7"/>
  <c r="G97" i="7"/>
  <c r="G98" i="7"/>
  <c r="G99" i="7"/>
  <c r="G100" i="7"/>
  <c r="G101" i="7"/>
  <c r="G102" i="7"/>
  <c r="G103" i="7"/>
  <c r="G104" i="7"/>
  <c r="G105" i="7"/>
  <c r="G106" i="7"/>
  <c r="G107" i="7"/>
  <c r="G108" i="7"/>
  <c r="G20" i="7"/>
  <c r="G21" i="7"/>
  <c r="G24" i="7"/>
  <c r="G26" i="7"/>
  <c r="G27" i="7"/>
  <c r="G28" i="7"/>
  <c r="G29" i="7"/>
  <c r="G30" i="7"/>
  <c r="G31" i="7"/>
  <c r="G32" i="7"/>
  <c r="G33" i="7"/>
  <c r="G34" i="7"/>
  <c r="G35" i="7"/>
  <c r="G36" i="7"/>
  <c r="G37" i="7"/>
  <c r="G38" i="7"/>
  <c r="G39" i="7"/>
  <c r="G40" i="7"/>
  <c r="G41" i="7"/>
  <c r="G42" i="7"/>
  <c r="G43" i="7"/>
  <c r="G44" i="7"/>
  <c r="G47" i="7"/>
  <c r="G48" i="7"/>
  <c r="G49" i="7"/>
  <c r="G6" i="7"/>
  <c r="G7" i="7"/>
  <c r="G8" i="7"/>
  <c r="G9" i="7"/>
  <c r="G10" i="7"/>
  <c r="G11" i="7"/>
  <c r="G12" i="7"/>
  <c r="G13" i="7"/>
  <c r="G14" i="7"/>
  <c r="G15" i="7"/>
  <c r="G16" i="7"/>
  <c r="G17" i="7"/>
  <c r="G18" i="7"/>
  <c r="G19" i="7"/>
  <c r="G5" i="7"/>
  <c r="G18" i="6"/>
  <c r="G19" i="6"/>
  <c r="G20" i="6"/>
  <c r="G21" i="6"/>
  <c r="G22" i="6"/>
  <c r="G23" i="6"/>
  <c r="G24" i="6"/>
  <c r="G25" i="6"/>
  <c r="G26" i="6"/>
  <c r="G27" i="6"/>
  <c r="G28" i="6"/>
  <c r="G29" i="6"/>
  <c r="G30" i="6"/>
  <c r="G31" i="6"/>
  <c r="G32" i="6"/>
  <c r="G33" i="6"/>
  <c r="G34" i="6"/>
  <c r="G35" i="6"/>
  <c r="G36" i="6"/>
  <c r="G37" i="6"/>
  <c r="G38" i="6"/>
  <c r="G39" i="6"/>
  <c r="G40" i="6"/>
  <c r="G42" i="6"/>
  <c r="G41" i="6" s="1"/>
  <c r="G43" i="6"/>
  <c r="G44" i="6"/>
  <c r="G45" i="6"/>
  <c r="G46" i="6"/>
  <c r="G47" i="6"/>
  <c r="G48" i="6"/>
  <c r="G49" i="6"/>
  <c r="G50" i="6"/>
  <c r="G52" i="6"/>
  <c r="G53" i="6"/>
  <c r="G54" i="6"/>
  <c r="G17" i="6"/>
  <c r="G6" i="6"/>
  <c r="G7" i="6"/>
  <c r="G8" i="6"/>
  <c r="G9" i="6"/>
  <c r="G15" i="6"/>
  <c r="G5" i="6"/>
  <c r="G126" i="7" l="1"/>
  <c r="G25" i="7"/>
  <c r="G4" i="6"/>
  <c r="G194" i="7"/>
  <c r="G92" i="7"/>
  <c r="G110" i="7"/>
  <c r="G96" i="7"/>
  <c r="G189" i="7"/>
  <c r="G68" i="7"/>
  <c r="G175" i="7"/>
  <c r="G4" i="7"/>
  <c r="G46" i="7"/>
  <c r="G171" i="7"/>
  <c r="G51" i="6"/>
  <c r="G16" i="6"/>
  <c r="J32" i="2"/>
  <c r="G2" i="6" l="1"/>
  <c r="J96" i="2" s="1"/>
  <c r="J35" i="2"/>
  <c r="J34" i="2"/>
  <c r="AY95" i="1" s="1"/>
  <c r="J33" i="2"/>
  <c r="AX95" i="1"/>
  <c r="J90" i="2"/>
  <c r="J89" i="2"/>
  <c r="F89" i="2"/>
  <c r="F87" i="2"/>
  <c r="J16" i="2"/>
  <c r="E16" i="2"/>
  <c r="J15" i="2"/>
  <c r="L90" i="1"/>
  <c r="AM90" i="1"/>
  <c r="AM89" i="1"/>
  <c r="L89" i="1"/>
  <c r="L87" i="1"/>
  <c r="L85" i="1"/>
  <c r="L84" i="1"/>
  <c r="AS94" i="1"/>
  <c r="F90" i="2" l="1"/>
  <c r="BA95" i="1"/>
  <c r="BA94" i="1" s="1"/>
  <c r="AW94" i="1" s="1"/>
  <c r="AK30" i="1" s="1"/>
  <c r="F35" i="2"/>
  <c r="BD95" i="1" s="1"/>
  <c r="BD94" i="1" s="1"/>
  <c r="W33" i="1" s="1"/>
  <c r="F33" i="2"/>
  <c r="BB95" i="1" s="1"/>
  <c r="BB94" i="1" s="1"/>
  <c r="W31" i="1" s="1"/>
  <c r="AW95" i="1"/>
  <c r="F34" i="2"/>
  <c r="BC95" i="1" s="1"/>
  <c r="BC94" i="1" s="1"/>
  <c r="W32" i="1" s="1"/>
  <c r="AU95" i="1" l="1"/>
  <c r="AU94" i="1" s="1"/>
  <c r="AX94" i="1"/>
  <c r="AY94" i="1"/>
  <c r="W30" i="1"/>
  <c r="G148" i="7" l="1"/>
  <c r="G2" i="7" s="1"/>
  <c r="J97" i="2" s="1"/>
  <c r="J95" i="2" l="1"/>
  <c r="J94" i="2"/>
  <c r="F31" i="2" l="1"/>
  <c r="J28" i="2"/>
  <c r="AZ95" i="1" l="1"/>
  <c r="AZ94" i="1" s="1"/>
  <c r="J31" i="2"/>
  <c r="AV95" i="1" s="1"/>
  <c r="AT95" i="1" s="1"/>
  <c r="AG95" i="1"/>
  <c r="AN95" i="1" l="1"/>
  <c r="AG94" i="1"/>
  <c r="J37" i="2"/>
  <c r="AV94" i="1"/>
  <c r="W29" i="1"/>
  <c r="AT94" i="1" l="1"/>
  <c r="AN94" i="1" s="1"/>
  <c r="AK29" i="1"/>
  <c r="AK26" i="1"/>
  <c r="AK35" i="1" l="1"/>
</calcChain>
</file>

<file path=xl/sharedStrings.xml><?xml version="1.0" encoding="utf-8"?>
<sst xmlns="http://schemas.openxmlformats.org/spreadsheetml/2006/main" count="1135" uniqueCount="505">
  <si>
    <t>Export Komplet</t>
  </si>
  <si>
    <t/>
  </si>
  <si>
    <t>2.0</t>
  </si>
  <si>
    <t>False</t>
  </si>
  <si>
    <t>{a8433676-b531-43dc-a468-b0844211eac8}</t>
  </si>
  <si>
    <t>&gt;&gt;  skryté sloupce  &lt;&lt;</t>
  </si>
  <si>
    <t>0,01</t>
  </si>
  <si>
    <t>21</t>
  </si>
  <si>
    <t>15</t>
  </si>
  <si>
    <t>REKAPITULACE STAVBY</t>
  </si>
  <si>
    <t>v ---  níže se nacházejí doplnkové a pomocné údaje k sestavám  --- v</t>
  </si>
  <si>
    <t>0,001</t>
  </si>
  <si>
    <t>Kód:</t>
  </si>
  <si>
    <t>0121</t>
  </si>
  <si>
    <t>Stavba:</t>
  </si>
  <si>
    <t>KSO:</t>
  </si>
  <si>
    <t>CC-CZ:</t>
  </si>
  <si>
    <t>Místo:</t>
  </si>
  <si>
    <t xml:space="preserve"> </t>
  </si>
  <si>
    <t>Datum:</t>
  </si>
  <si>
    <t>Zadavatel:</t>
  </si>
  <si>
    <t>IČ:</t>
  </si>
  <si>
    <t>DIČ:</t>
  </si>
  <si>
    <t>Zhotovitel:</t>
  </si>
  <si>
    <t>Projektant:</t>
  </si>
  <si>
    <t>A.Dindáková, Staré Sedlo</t>
  </si>
  <si>
    <t>True</t>
  </si>
  <si>
    <t>Zpracovatel:</t>
  </si>
  <si>
    <t>Šimková Dita, K.Vary</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</si>
  <si>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</si>
  <si>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</si>
  <si>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</si>
  <si>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</si>
  <si>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</si>
  <si>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</si>
  <si>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</si>
  <si>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</si>
  <si>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</si>
  <si>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</si>
  <si>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</si>
  <si>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</si>
  <si>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</si>
  <si>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</si>
  <si>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</si>
  <si>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</si>
  <si>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</si>
  <si>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</si>
  <si>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</si>
  <si>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Zhotovitel</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</si>
  <si>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</si>
  <si>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</si>
  <si>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</si>
  <si>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</si>
  <si>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</si>
  <si>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</si>
  <si>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</si>
  <si>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</si>
  <si>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</si>
  <si>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</si>
  <si>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</si>
  <si>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</si>
  <si>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</si>
  <si>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</si>
  <si>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</si>
  <si>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</si>
  <si>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</si>
  <si>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</si>
  <si>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</si>
  <si>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</si>
  <si>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</si>
  <si>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</si>
  <si>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IMPORT</t>
  </si>
  <si>
    <t>{00000000-0000-0000-0000-000000000000}</t>
  </si>
  <si>
    <t>/</t>
  </si>
  <si>
    <t>STA</t>
  </si>
  <si>
    <t>1</t>
  </si>
  <si>
    <t>###NOINSERT###</t>
  </si>
  <si>
    <t>2</t>
  </si>
  <si>
    <t>KRYCÍ LIST SOUPISU PRACÍ</t>
  </si>
  <si>
    <t>REKAPITULACE ČLENĚNÍ SOUPISU PRACÍ</t>
  </si>
  <si>
    <t>Kód dílu - Popis</t>
  </si>
  <si>
    <t>Cena celkem [CZK]</t>
  </si>
  <si>
    <t>Náklady ze soupisu prací</t>
  </si>
  <si>
    <t>-1</t>
  </si>
  <si>
    <t>PSV - Práce a dodávky PSV</t>
  </si>
  <si>
    <t>Statutární město Karlovy Vary</t>
  </si>
  <si>
    <t>Množství</t>
  </si>
  <si>
    <t>ks</t>
  </si>
  <si>
    <t>Kabinet 1.04</t>
  </si>
  <si>
    <t>Stůl</t>
  </si>
  <si>
    <t>Stůl o rozměru (vxšxh) 76 x 140 x 68 cm, konstrukce stolu celodřevěná z LTD tl. 18 mm s ABS hranou 2 mm, součástí je pevný zásuvkový kontejner s centrálním uzamykáním. Pracovní deska stolu  o tloušťce 25 mm. Kovové úchyty zásuvek v odstínu dle vzorníku RAL. Rozměry v toleranci +/-5%.</t>
  </si>
  <si>
    <t>Kancelářská židle otočná</t>
  </si>
  <si>
    <t>Kancelářská židle otočná s výškovým stavením pomocí plynového pístu, nylonový kříž s kolečky, bez područek, čalouněná látkou s odolností vůči prodření 150tis.cyklů, mechanika asynchro, nosnost 130 kg.</t>
  </si>
  <si>
    <t>Skříň vysoká</t>
  </si>
  <si>
    <t>Skříň o rozměru  180x90x43 cm ( v x š x h )
Konstrukce: LTD  18 mm, lepená konstrukce, 2 mm ABS hrany. Celá konstrukce je zpevněna ocelovým jeklem  40 x 20 mm umístěným z čelní pohledové strany skříně - v horní, střední i spodní části. Profily jsou do korpusu zapuštěny do hloubky 20mm a druhým rozměrem 40 mm rámují uvedené části. Skříň je rovněž osazena čtyřmi rektifikačními šrouby.                                                                                                                Horní díl skříně je otevřený, spodní část má dvoje dvířka se zámkem.  Skříň je vybavená - stavitelné police. Prášková vypalovaná barva na kovových částech  včetně úchytek je v odstínu dle RAL. Rozměry v toleranci +/-5%.</t>
  </si>
  <si>
    <t>Nástěnka</t>
  </si>
  <si>
    <t>Nástěnka 120x900 cm, rám z eloxovaného hliníku s plastovými rohy a závěsy pro upevnění na zeď, tabulová deska o síle 16 mm je tvořena zdravotně nezávadnou textilií s krátkým vlasem</t>
  </si>
  <si>
    <t>Montáž nábytkové části, ustavení, fixace, seřízení</t>
  </si>
  <si>
    <t>Učebna polytechniky</t>
  </si>
  <si>
    <t>Pracovní výškově stavitelný dílenský stůl</t>
  </si>
  <si>
    <t xml:space="preserve">Výškově stavitelný dílenský pracovní stůl je plynule nastavitelná v rozsahu buď 64-84cm, nebo 76-96cm. Hloubka stolu je 68cm a šířka 160cm. Rám dílenského stolu je vyroben jako celosvařenec z ocelových profilů, nohy stolu jsou vyrobeny z ocelového jeklu 40x40x2mm a jsou podélně spojeny jeklem 40x20x1,5 a jeklem 40x40x2. Kovový rám je ošetřen práškovou vypalovanou barvou. Stůl je výškově stavitelný pomocí hydraulického systému, který umožňuje plynulé nastavení výšky pracovní desky stolu. Hydraulický systém se skládá za čtyř výsuvných hydraulických válců ukrytých uvnitř noh stolu a ručního ovládání výsuvu těchto válců.  Nastavení výšky pracovní plochy je rychlé, pohodlné a není potřeba žádného nářadí. Nosnost stolu je 200kg v každé nastavené poloze. Pracovní deska dílenského stolu je vyrobena z bukové spárovky (z bukového masívu) o tloušťce 40 mm. Kovová zásuvka je vyrobena z ocelového plechu tl. 2mm. Kovové celovýsuvy umožňují vysunutí zásuvky téměř v celé její délce, nosnost zásuvky je 45kg. Součástí stolu je svěrák s čelistí 80 mm v uchycovací liště. Dílenský stůl je opatřen rektifikačními šrouby pro vyrovnání nerovnosti podlahy. </t>
  </si>
  <si>
    <t xml:space="preserve">Skříňka demonstračního stolu pro vestavbu elektro-výbavy </t>
  </si>
  <si>
    <t>Skříňka demonstračního stolu o rozměru (vxšxh) 90x63x57 cm. Korpus LTD 18mm s ABS hranou 2mm, lepená konstrukce. Celá konstrukce je zpevněna ocelovým jeklem min. 40x20 mm umístěným z čelní strany skříňky ve spodní části. Profil je do korpusu zapuštěn do hloubky 20mm a druhým rozměrem 40 mm ohraničuje spodní část skříňky. Horní část skříňky je připravena na osazení pracovní deskou. Skříňka je vybavená uzamykatelnou zásuvkou s přípravou na vestavbu laboratorního zdroje (až dvou kusů), pod ní je druhá zásuvka se zámkem. Skříňka je rovněž osazena čtyřmi rektifikačními šrouby. Prášková vypalovaná barva na kovových částech včetně úchytek v odstínu dle RAL. Rozměry v toleranci +/-5%.</t>
  </si>
  <si>
    <t>Zdroj NN</t>
  </si>
  <si>
    <t>Zdroj NN 0-24V,plynulá regulace střídavého i stejnosměrného napětí, digitální displej,výstup pro učitele 6V a 12V/6A, výkon 10A, přepínač AC/DC na ovládacím panelu zdroje, výstupy pro připojení NN panelů na žákovských pracovištích, všechny napěťové vstupy jsou chráněny proti přetížení a zkratu. Celý agregát umístěn v plastovém boxu s čelním panelem s vestavnými prvky pro ovládání.</t>
  </si>
  <si>
    <t>Panel nízkého napětí</t>
  </si>
  <si>
    <t>Plechový panel se zdířkami NN 0-24V</t>
  </si>
  <si>
    <t xml:space="preserve">Výškově stavitelný dílenský pracovní stůl je plynule nastavitelná v rozsahu buď 64-84cm, nebo 76-96cm. Hloubka stolu je 68cm a šířka 130cm. Rám dílenského stolu je vyroben jako celosvařenec z ocelových profilů, nohy stolu jsou vyrobeny z ocelového jeklu 40x40x2mm a jsou podélně spojeny jeklem 40x20x1,5 a jeklem 40x40x2. Kovový rám je ošetřen práškovou vypalovanou barvou. Stůl je výškově stavitelný pomocí hydraulického systému, který umožňuje plynulé nastavení výšky pracovní desky stolu. Hydraulický systém se skládá za čtyř výsuvných hydraulických válců ukrytých uvnitř noh stolu a ručního ovládání výsuvu těchto válců.  Nastavení výšky pracovní plochy je rychlé, pohodlné a není potřeba žádného nářadí. Nosnost stolu je 200kg v každé nastavené poloze. Pracovní deska dílenského stolu je vyrobena z bukové spárovky (z bukového masívu) o tloušťce 40 mm. Součástí stolu je 2xsvěrák s čelistí 80 mm v uchycovací liště. Dílenský stůl je opatřen rektifikačními šrouby pro vyrovnání nerovnosti podlahy. </t>
  </si>
  <si>
    <t>Židle pracovní</t>
  </si>
  <si>
    <t>Pracovní stohovatelná židle bez opěrky, konstrukce z plochooválu 38x20x1,5 mm a jeklu 20x20x1,5 mm, sedák z  polypropylénu (PP) s atestem na uvolňování emisí zdraví škodlivých látek – těkavých organických sloučenin, kovové části ošetřeny práškovou vypalovací barvou dle vzorníku RAL</t>
  </si>
  <si>
    <t>Skříň závěsná</t>
  </si>
  <si>
    <t>Skříň o rozměru  60x65x30 cm ( v x š x h )
Konstrukce: LTD  18 mm, lepená konstrukce, 2 mm ABS hrany. Celá konstrukce je zpevněna ocelovým jeklem  40 x 20 mm umístěným z čelní pohledové strany skříně v horní části. Profily jsou do korpusu zapuštěny do hloubky 20mm a druhým rozměrem 40 mm rámují uvedené části. Skříň je jednodveřová, uzamykatelná, má stavitelnou polici. Prášková vypalovaná barva na kovových částech  včetně úchytek odstínu dle RAL. Rozměry v toleranci +/-5%.</t>
  </si>
  <si>
    <t>Lavice jednomístná</t>
  </si>
  <si>
    <t xml:space="preserve">Lavice jednomístná o rozměru (vxšxh) 76x90x60 cm, pracovní deska a odkládací plocha z LTD tl. 18 mm s ABS hranou. Konstrukce je ze svařovaného plochooválu 38x20 mm v kombinaci s jeklovým profilem 40x20 mm, konstrukce je opatřena gumovými černými návleky pro ochranu konstrukce 220 mm a rektifikačními šrouby. Výšku a sklon pracovní plochy je možno jednoduše nastavit pomoci pákového mechanismu. Součástí stolu je odkládací plocha umístěna ve spodní části pod pracovní deskou.  Prášková vypalovaná barva na kovových částech je v odstínu dle RAL. Rozměry v toleranci +/-5%.
</t>
  </si>
  <si>
    <t>Židle je výškově stavitelná. Výšku sedací plochy lze plynule měnit v rozmezí 41cm – 54cm. Výškovou stavitelnost zaručuje plynová vzpěra, jež je ovládaná pákou pod sedákem, je vybavena pružným blokováním v požadované poloze, je bezúdržbová.  Židle se požaduje s černým plastovým pěticípým křížem, který je vyroben z tvrzeného polyamidu s otočnými kolečky s běhounem z termoplastické šedé gumy, u kterých je zaručena dostatečná ochrana podlahy z PVC. Sedací plocha kruhového tvaru je vyrobena z materiálu MDF tl. 25 mm o průměru min. 32 mm.</t>
  </si>
  <si>
    <t>Skříňka umyvadlová</t>
  </si>
  <si>
    <t>Skříň o rozměru  90x130x60 cm ( v x š x h )
Konstrukce: LTD  18 mm, lepená konstrukce, 2 mm ABS hrany. Celá konstrukce je zpevněna ocelovým jeklem  40 x 20 mm umístěným z čelní pohledové strany skříně ve spodní části. Profily jsou do korpusu zapuštěny do hloubky 20mm a druhým rozměrem 40 mm rámují uvedené části. Pracovní deska  z materiálu HPL/fólie tl. 27 mm s ABS hranou s výřezy pro osazení umyvadel a baterií. Skříň je třídveřová, uzamykatelná, má stavitelnou polici. Prášková vypalovaná barva na kovových částech  včetně úchytek odstínu dle RAL. Rozměry v toleranci +/-5%.</t>
  </si>
  <si>
    <t>Umyvadlo</t>
  </si>
  <si>
    <t>Umyvadlo vč. sifonu</t>
  </si>
  <si>
    <t>Baterie</t>
  </si>
  <si>
    <t>Baterie teplá-studená voda</t>
  </si>
  <si>
    <t>Ozvučení systém</t>
  </si>
  <si>
    <t>Ozvučení</t>
  </si>
  <si>
    <t xml:space="preserve">Pár aktivní reproduktory pro ozvučení  - systém hudební výkon 2x45w </t>
  </si>
  <si>
    <t>Držák</t>
  </si>
  <si>
    <t xml:space="preserve">Držák/kovová konzola pro uchycení reproduktoru, možnost směrování </t>
  </si>
  <si>
    <t>Instalace</t>
  </si>
  <si>
    <t>Instalace reproduktorů vč. držáků a kabeláží pro napojení reprosoustavy</t>
  </si>
  <si>
    <t>Elektro výbava:</t>
  </si>
  <si>
    <t>Elektroinstalace projekce vč. ostatní kabeláže pro ozvučení</t>
  </si>
  <si>
    <t xml:space="preserve">Drobné elektroinstalační práce, lištování na stěně učebny, svazkování a propojení kabeláže projekce  a ozvučení s učitelským pracovištěm do funkčního systému, kabel CYKY 3x2,5; RGB nebo HDMI, USB, osazení kabelů koncovkami, </t>
  </si>
  <si>
    <t xml:space="preserve">Elektroinstalace učitelského pracoviště </t>
  </si>
  <si>
    <t>Drobné elektroinstalační práce - napojení elektroinstalace - kabeláž CYKY 3x2,5 do pracoviště katedry, vybavení katedry a napojení - zásuvky, ostatní kabeláže projekce a UTP</t>
  </si>
  <si>
    <t>Elektrorevize</t>
  </si>
  <si>
    <t>Elektrorevize provedené elektroinstalace do pracovišť učebny.</t>
  </si>
  <si>
    <t>Vodoinstalace</t>
  </si>
  <si>
    <t xml:space="preserve">Napojení umyvadel a baterií na již připravené přívody a odpady vody vč. instalačního materiálu </t>
  </si>
  <si>
    <t>Přípravna</t>
  </si>
  <si>
    <t xml:space="preserve">Výškově stavitelný dílenský pracovní stůl je plynule nastavitelná v rozsahu buď 64-84cm, nebo 76-96cm. Hloubka stolu je 68cm a šířka 200cm. Rám dílenského stolu je vyroben jako celosvařenec z ocelových profilů, nohy stolu jsou vyrobeny z ocelového jeklu 40x40x2mm a jsou podélně spojeny jeklem 40x20x1,5 a jeklem 40x40x2. Kovový rám je ošetřen práškovou vypalovanou barvou. Stůl je výškově stavitelný pomocí hydraulického systému, který umožňuje plynulé nastavení výšky pracovní desky stolu. Hydraulický systém se skládá za čtyř výsuvných hydraulických válců ukrytých uvnitř noh stolu a ručního ovládání výsuvu těchto válců.  Nastavení výšky pracovní plochy je rychlé, pohodlné a není potřeba žádného nářadí. Nosnost stolu je 200kg v každé nastavené poloze. Pracovní deska dílenského stolu je vyrobena z bukové spárovky (z bukového masívu) o tloušťce 40 mm. Kovová uzamykatelná skříňka je vyrobena z ocelového plechu tl. 2mm. Součástí stolu je svěrák s čelistí 80 mm v uchycovací liště. Dílenský stůl je opatřen rektifikačními šrouby pro vyrovnání nerovnosti podlahy. </t>
  </si>
  <si>
    <t xml:space="preserve">Výškově stavitelný dílenský pracovní stůl je plynule nastavitelná v rozsahu buď 64-84cm, nebo 76-96cm. Hloubka stolu je 68cm a šířka 100cm. Rám dílenského stolu je vyroben jako celosvařenec z ocelových profilů, nohy stolu jsou vyrobeny z ocelového jeklu 40x40x2mm a jsou podélně spojeny jeklem 40x20x1,5 a jeklem 40x40x2. Kovový rám je ošetřen práškovou vypalovanou barvou. Stůl je výškově stavitelný pomocí hydraulického systému, který umožňuje plynulé nastavení výšky pracovní desky stolu. Hydraulický systém se skládá za čtyř výsuvných hydraulických válců ukrytých uvnitř noh stolu a ručního ovládání výsuvu těchto válců.  Nastavení výšky pracovní plochy je rychlé, pohodlné a není potřeba žádného nářadí. Nosnost stolu je 200kg v každé nastavené poloze. Pracovní deska dílenského stolu je vyrobena z bukové spárovky (z bukového masívu) o tloušťce 40 mm. Dílenský stůl je opatřen rektifikačními šrouby pro vyrovnání nerovnosti podlahy. </t>
  </si>
  <si>
    <t>Skříň vysoká s nářadím</t>
  </si>
  <si>
    <t>Skříň vysoká uzamykatelná se základním vybavením pro práci se dřevem, r. š.100xv.1907xhl.54,5 cm, dekor buk, 2x plné dveře, 4x police, 1x zásuvka vnitřně rozdělena na třetiny, 1x výsuvný odvíjecí systém na brusný papír, vybavení pro 16 žáků:pila čepovka 300mm 8ks, ocelová obdélníková škrabka (cidlina) 16ks, brusný blok z aglomerovaného korku 16ks, úhelník 16ks,odvíjecí systém po brusný papír 2ks, 50m role brusného papíru zrnitost 60,80,120 1ks, skládací metr 2m 8ks, šídlo s kulatou špičkou 16ks, řezbářský nůž 16ks, dláto šíře 8,10mm 8ks, dláto šíře 14,16mm 16ks, truhlářská palička hranatá 16ks,truhlářské kladivo 16ks, rašple půlkulatá 250mm 16ks,rašple kulatá 250mm 16ks, rašple plochá 250mm 16ks,  pilník půlkulatý 250mm 16ks, popruhová svěrka 4ks,úhelník 45 stupňů 1ks,truhlářský rejsek 1ks, pokosník ohebný 1ks, hoblobací brousek 100x50x20mm 1ks, hoblík délka 240mm 1ks, list do lupínkové pilky (jemný, střední, hrubý) 8ks, truhlářská svěrka 200, 300mm 5ks, rám lupínkové pilky 16ks, pilka pokosová 16ks, úložná bedna zelená 3ks - sady nářadí jsou uloženy v označených blocích, držácích, boxech a vnitřní zásuvce.</t>
  </si>
  <si>
    <t>Skříň vysoká uzamykatelná se základním vybavením pro práci s kovem, r. š.100xv.1907xhl.54,5cm, dekor buk, 2x plné dveře, 5x police, 1x zásuvka vnitřně rozdělena na třetiny, vybavení pro 16 žáků - pilka na železo 16ks, pilník čtyřhranný 8mm 16ks, pilník kruhový 16ks, pilník tříhranný 15mm 16ks, pilník plochý 20x5mm 16ks, pilník půlkulatý (úsečový) 20x6mm 16ks, zámečnické kladivo 300g 16ks, pákové přední štípací kleště délka 180mm 4ks, kleště kombinované délka 180mm 16ks, kleště štípací stranové délka 160mm 16ks,  kleště ploché délka 160mm 16ks, kleště kulaté délka 160mm 16ks, nůžky rovné délka 180mm 16ks, sada průbojníků 6ti dílná 1ks, sada vyrážečů 6ti dílná 1ks, sada raznic čísel 0-9, výška znaků 5mm 1ks, sada raznic písmen A-Z, výška 5mm 1ks, sada závitníků M3-4-5-6-8-10-12 1ks, sada 6 jehlových pilníků 8ks, zámečnický úhelník příložný 150x100mm 16ks, důlčík 16ks, středící úhelník 8ks, rýsovací jehla rovná délka 175mm 16ks, přesné rýsovací kružítko 175mm 8ks, posuvné měřítko 150mm 8ks, nůžky na plech délka 240mm pravá verze 4ks, nůžky na plech délka 240mm levá verze, sada závitníků M 3-4-5-6-8-10-12 16ks,  přepravní bedna modrá 2ks, mazací sprej 400ml 4ks, sortér s průhedným víkem 1ks, sada vrtáků 2,5-3,3-4,2-5,0-6,8-8,5-10,2 8ks, úložná bedna modrá 3ks     - sady nářadí jsou uloženy v označených blocích,držácích, boxech a vnitřní zásuvce.</t>
  </si>
  <si>
    <t>Nastavec skříňový</t>
  </si>
  <si>
    <t>Nastavec o rozměru  60x90x50 cm ( v x š x h )
Konstrukce: LTD  18 mm, lepená konstrukce, 2 mm ABS hrany. Celá konstrukce je zpevněna ocelovým jeklem  40 x 20 mm umístěným z čelní pohledové strany skříně v horní části. Profily jsou do korpusu zapuštěny do hloubky 20mm a druhým rozměrem 40 mm rámují uvedené části. Skříň je dvoudveřová, uzamykatelná, má stavitelnou polici. Prášková vypalovaná barva na kovových částech  včetně úchytek odstínu dle RAL. Rozměry v toleranci +/-5%.</t>
  </si>
  <si>
    <t>Skříň závěsná o rozměru 60x100x30 cm ( v x š x h ). Konstrukce: LTD  18 mm, lepená konstrukce, 2 mm ABS hrany. Celá konstrukce je zpevněna ocelovým jeklem  40 x 20 mm umístěným z čelní pohledové strany skříně v horní části. Profily jsou do korpusu zapuštěny do hloubky 20mm a druhým rozměrem 40 mm rámují uvedené části. Skříň je otevřená, má stavitelnou polici. Prášková vypalovaná barva na kovových částech odstínu dle RAL. Rozměry v toleranci +/-5%.</t>
  </si>
  <si>
    <t>Regál</t>
  </si>
  <si>
    <t>Regál kovový (vxšxh) 210x90x60 cm, pozinkovaný, 6x stavitelná police MDF s nosnostní 175 kg. Rozměry v toleranci +/-5%.</t>
  </si>
  <si>
    <t>Ostatní náklady</t>
  </si>
  <si>
    <t>Ekologická likvidace</t>
  </si>
  <si>
    <t>Vykládka, vynesení do učebny školy</t>
  </si>
  <si>
    <t>Doprava vč. dopravy montáže</t>
  </si>
  <si>
    <r>
      <rPr>
        <b/>
        <sz val="9"/>
        <rFont val="Calibri"/>
        <family val="2"/>
        <charset val="238"/>
      </rPr>
      <t>Nářaďová skříň pro 16 sad nářadí pro elektroinstalační práce</t>
    </r>
    <r>
      <rPr>
        <sz val="9"/>
        <rFont val="Calibri"/>
        <family val="2"/>
        <charset val="238"/>
      </rPr>
      <t xml:space="preserve">, r.min.1907x1000x527mm, materiál LDT deska, individuální umístění polic, jednotlivé sady nářadí jsou uloženy v dřevěných blocích s otvory pro umístění patřičného počtu nářadí. Každý blok s nářadím má v dílenské skříni své pevně vymezené místo. 
</t>
    </r>
    <r>
      <rPr>
        <b/>
        <sz val="9"/>
        <rFont val="Calibri"/>
        <family val="2"/>
        <charset val="238"/>
      </rPr>
      <t xml:space="preserve">Skříň obsahuje toto vybavení: </t>
    </r>
    <r>
      <rPr>
        <sz val="9"/>
        <rFont val="Calibri"/>
        <family val="2"/>
        <charset val="238"/>
      </rPr>
      <t>stojan na pájku 16ks, odvíjecí systém na cín 8ks,digitální multimetr 8ks, stojan s lupou 16ks, stojan na měřící kabely a sond s hrotem 1ks, propojovací kabel červený 16ks, propojovací kabel černý 16ks, sonda s hrotem červená 16ks, sonda s hrotem černá 16ks, zásobník pro malé součástky 1ks, kleště elektrotechnické rovné 16ks,kleště elektrotechnické očkovky 16ks, kleště elektrotechnické štípací boční 16ks, kleště elektrotechnické odizolovací 16ks, kleště elektrotechnické odštipovací 8ks,forma pro ohýbání nožiček el. součástek 16ks, PVC izolační páska modrá 2ks, PVC izolační páska žlutá 2ks,PVC izolační páska červená 2ks, PVC izolační páska černá 2ks, sada kabelových oček 1ks, pomůcka pro rozpoznání označení odporů 16ks,plastový box malý žlutý 1ks, šroubovák plochý 2,5x75mm 16ks, šroubovák plochý 1,5x60mm 16ks, šroubovák 80mm 16ks, šroubovák 60mm 16ks, krokosvorka červená 16ks, krokosvorka černá 16ks, pinzeta 125mm 16ks, pinzeta 170mm rozpínací 16ks, odsávačka objem 11,3cm3 16ks, držák na kabelové cívky s kabely 1ks, pájecí podložka A3 16ks, přepravní bedna žlutá 3ks, páječka 230V, 30W 16ks</t>
    </r>
  </si>
  <si>
    <t>p.č.</t>
  </si>
  <si>
    <t>Označení</t>
  </si>
  <si>
    <t>Jedn.</t>
  </si>
  <si>
    <t>ZŠ Krušnohorská_ nábytek</t>
  </si>
  <si>
    <t>Cena Kč</t>
  </si>
  <si>
    <t>Cena celkem Kč</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</si>
  <si>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</si>
  <si>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</si>
  <si>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</si>
  <si>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</si>
  <si>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</si>
  <si>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</si>
  <si>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</si>
  <si>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</si>
  <si>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</si>
  <si>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</si>
  <si>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</si>
  <si>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</si>
  <si>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</si>
  <si>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</si>
  <si>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</si>
  <si>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</si>
  <si>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</si>
  <si>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</si>
  <si>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</si>
  <si>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</si>
  <si>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</si>
  <si>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</si>
  <si>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</si>
  <si>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</si>
  <si>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</si>
  <si>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</si>
  <si>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</si>
  <si>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</si>
  <si>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</si>
  <si>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</si>
  <si>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</si>
  <si>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</si>
  <si>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</si>
  <si>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</si>
  <si>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</si>
  <si>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</si>
  <si>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</si>
  <si>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</si>
  <si>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</si>
  <si>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</si>
  <si>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</si>
  <si>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</si>
  <si>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</si>
  <si>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</si>
  <si>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</si>
  <si>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</si>
  <si>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Nábytek_Krušnohorská_dílny</t>
  </si>
  <si>
    <t>Nábytek_Krušnohorská_družina</t>
  </si>
  <si>
    <t>Dílny</t>
  </si>
  <si>
    <t>Stůl učitelský</t>
  </si>
  <si>
    <t>Stůl o rozměru (vxšxh) 76 x 160 x 68 cm, konstrukce stolu celodřevěná z LTD tl. 25 mm s ABS hranou 2 mm, součástí je pevný zásuvkový kontejner s centrálním uzamykáním. Pracovní deska stolu  o tloušťce 25 mm. Kovové úchyty zásuvek v odstínu dle vzorníku RAL. Rozměry v toleranci +/-5%.</t>
  </si>
  <si>
    <t>Stůl o rozměru (vxšxh) 76 x 180 x 68 cm, konstrukce stolu celodřevěná z LTD tl. 25 mm s ABS hranou 2 mm. Pracovní deska stolu  o tloušťce 25 mm. Kovové úchyty zásuvek v odstínu dle vzorníku RAL. Rozměry v toleranci +/-5%.</t>
  </si>
  <si>
    <t>Židle učitelská</t>
  </si>
  <si>
    <t xml:space="preserve">Židle s ocelovým chromovaným pístem a křížem osazeným kolečky, pevné područky s PP topem, sedák potažený černou látkou, fixní síťovaný opěrák s podhlavníkem potaženým černou koženkou, základní mechanika, nosnost 120 kg.
</t>
  </si>
  <si>
    <t>Stůl žákovský</t>
  </si>
  <si>
    <t>Stůl (v x š x h) 71x80x80 cm, rám stolu je z ocelových profilů jako celosvařenec. Nosné profily rámu jsou trubka o průměru 50mm a tloušťce stěny 1,5mm a jekl 40x20 o tloušťce stěny 1,5mm. Prac.deska LTD tl. 18 mm s ABS hranou a hranou PUR.  Prášková vypalovaná barva na kovových částech v RAL 5015. Rozměry v toleranci +/-5%.</t>
  </si>
  <si>
    <t>Stůl (v x š x h) 71x80x80 cm, rám stolu je z ocelových profilů jako celosvařenec. Nosné profily rámu jsou trubka o průměru 50mm a tloušťce stěny 1,5mm a jekl 40x20 o tloušťce stěny 1,5mm. Prac.deska LTD tl. 18 mm s ABS hranou a hranou PUR.  Prášková vypalovaná barva na kovových částech v RAL 3000. Rozměry v toleranci +/-5%.</t>
  </si>
  <si>
    <t>Židle žákovská</t>
  </si>
  <si>
    <t>Židle pevná, stohovatelná, konstrukci tvoří plochoovál 38x20x1,5 mm a trubka o průměru 22x1,5mm.  Sedák i opěrák z tvarově upravené bukové překližky povrchově upravené bezbarvým polyuretanovým lakem, sedák opatřen prolisem v místě sedu a zaoblením přední části – krempou v místě kolen. Opěrák je tvarován (prohnut) ve dvou směrech tak, aby co nejlépe svým tvarem odpovídal anatomií lidského těla v bederní oblasti. Sedák i opěrák židle jsou k rámu přinýtovány ocelovými nýty. Kovové prvky jsou upraveny vypalovací barvou v RAL 5015.Velikost č.5.</t>
  </si>
  <si>
    <t>Židle pevná, stohovatelná, konstrukci tvoří plochoovál 38x20x1,5 mm a trubka o průměru 22x1,5mm.  Sedák i opěrák z tvarově upravené bukové překližky povrchově upravené bezbarvým polyuretanovým lakem, sedák opatřen prolisem v místě sedu a zaoblením přední části – krempou v místě kolen. Opěrák je tvarován (prohnut) ve dvou směrech tak, aby co nejlépe svým tvarem odpovídal anatomií lidského těla v bederní oblasti. Sedák i opěrák židle jsou k rámu přinýtovány ocelovými nýty. Kovové prvky jsou upraveny vypalovací barvou v RAL 3000.Velikost č.5.</t>
  </si>
  <si>
    <t>Skříňka</t>
  </si>
  <si>
    <t>Skříň o rozměru  95x80x42,4 cm ( v x š x h )
Konstrukce: LTD  18 mm, lepená konstrukce, 2 mm ABS hrany, rekrifikační šrouby. Skříň je osazena 8 zásuvkami ve dvou sloupcích. Korpus v provedení buk, zásuvky barevné. Prášková vypalovaná barva na kovových částech  včetně úchytek  v odstínu dle RAL. Rozměry v toleranci +/-5%.</t>
  </si>
  <si>
    <t>Skříň o rozměru  95x80x42,4 cm ( v x š x h )
Konstrukce: LTD  18 mm, lepená konstrukce, 2 mm ABS hrany, rekrifikační šrouby. Skříň je osazena 3 zásuvkami. Korpus v provedení buk, zásuvky barevné. Prášková vypalovaná barva na kovových částech  včetně úchytek  v odstínu dle RAL. Rozměry v toleranci +/-5%.</t>
  </si>
  <si>
    <t>Skříň o rozměru  95x80x42,4 cm ( v x š x h )
Konstrukce: LTD  18 mm, lepená konstrukce, 2 mm ABS hrany, rekrifikační šrouby. Skříň je dvoudveřová se stavitelnými policemi. Korpus v provedení buk, dvířka barevná. Prášková vypalovaná barva na kovových částech  včetně úchytek  v odstínu dle RAL. Rozměry v toleranci +/-5%.</t>
  </si>
  <si>
    <t>Skříň</t>
  </si>
  <si>
    <t>Skříň o rozměru 185x80x42,4 cm ( v x š x h )
Konstrukce: LTD  18 mm, lepená konstrukce, 2 mm ABS hrany, rekrifikační šrouby. Skříň je dvoudveřová se stavitelnými policemi. Korpus v provedení buk, dveře barevné. Prášková vypalovaná barva na kovových částech  včetně úchytek  v odstínu dle RAL. Rozměry v toleranci +/-5%.</t>
  </si>
  <si>
    <t>Skříň o rozměru 185x80x42,4 cm ( v x š x h )
Konstrukce: LTD  18 mm, lepená konstrukce, 2 mm ABS hrany, rekrifikační šrouby. Skříň je dvoudveřová ve spodní části, prosklená (dvířka ve svislém rámu) v horní části, stavitelné police. Korpus v provedení buk, dveře barevné. Prášková vypalovaná barva na kovových částech  včetně úchytek  v odstínu dle RAL. Rozměry v toleranci +/-5%.</t>
  </si>
  <si>
    <t>Skříň o rozměru 135x80x42,4 cm ( v x š x h )
Konstrukce: LTD  18 mm, lepená konstrukce, 2 mm ABS hrany, rekrifikační šrouby. Skříň je dvoudveřová s nikou v horní části, stavitelné police. Korpus v provedení buk, dveře barevné. Prášková vypalovaná barva na kovových částech  včetně úchytek  v odstínu dle RAL. Rozměry v toleranci +/-5%.</t>
  </si>
  <si>
    <t>Skříň o rozměru 185x90x42,4 cm ( v x š x h )
Konstrukce: LTD  18 mm, lepená konstrukce, 2 mm ABS hrany, rekrifikační šrouby. Skříň je šestidveřová, stavitelné police. Korpus v provedení buk, dveře barevné. Prášková vypalovaná barva na kovových částech v odstínu dle RAL. Rozměry v toleranci +/-5%.</t>
  </si>
  <si>
    <t>Skříňka boxová</t>
  </si>
  <si>
    <t>Skříň o rozměru  77x104x47 cm ( v x š x h ) 
Konstrukce vč. lišt: LTD  18 mm - provedení buk, lepená konstrukce, 2 mm ABS hrany rozdělená svislou příčkou na tři části. Plastové boxy - 12x 15,7x31,2x42,5 cm (vxšxh) - červená, žlutá, modrá. Rozměry v toleranci +/-5%.</t>
  </si>
  <si>
    <t>Kryt radiátorů</t>
  </si>
  <si>
    <t>Kryt radiátorů včetně větracích mřížek a parapetní voděodolné desky, rozměr cca 77cmx23cm, délka 412cm -nutno doměřit na místě.</t>
  </si>
  <si>
    <t>Montáž nábytku</t>
  </si>
  <si>
    <t>Místnost 2.01</t>
  </si>
  <si>
    <t>Stůl o rozměru (vxšxh) 76 x 120 x 68 cm, konstrukce stolu celodřevěná z LTD tl. 25 mm s ABS hranou 2 mm, součástí je pevný zásuvkový kontejner s centrálním uzamykáním. Pracovní deska stolu  o tloušťce 25 mm. Kovové úchyty zásuvek v odstínu dle vzorníku RAL. Rozměry v toleranci +/-5%.</t>
  </si>
  <si>
    <t>Židle s výškou sedací plochy  v rozmezí 41cm – 54cm. Plynová bezúdržbová vzpěra je vybavena pružným blokováním v požadované poloze. Židle je s černým plastovým pěticípým křížem z tvrzeného polyamidu s otočnými kolečky s běhounem z termoplastické šedé gumy. Jednodílná skořepina  z jedenácti vrstvé bukové překližky s průhmatem povrchově upravené bezbarvým polyuretanovým lakem zaručuje maximální ergonomii sezení. Dřevěná skořepina je ke spodní části židle přichycena pomocí šroubových spojů s metrickým závitem. Částečné čalounění židle (látka s odolností vůči prodření 150tis.cyklů) je pevně fixované pomocí skrytého kování k sedáku (nikoli pouze podlepení).</t>
  </si>
  <si>
    <t>Stůl obdélníkového tvaru 120x60 cm (šxh) s kovovou podnoží z trubky o průměru 40mm a tloušťce stěny 2mm a jeklu 20x20x1,5mm, pracovní deska z MDF tl. 18 mm s lakovanou frézovanou hranou a s hranou PUR, poslední průhledná ochranná vrstva laminace tzv. OVERLAY významně chrání desku před opotřebením. Prášková vypalovaná barva na kovových částech  je v odstínu dle RAL. Rozměry v toleranci +/-5%.Výška stolu 59cm.</t>
  </si>
  <si>
    <t>Stůl lichoběžníkového tvaru 120x52 cm (šxh) s kovovou podnoží z trubky o průměru 40mm a tloušťce stěny 2mm a jeklu 20x20x1,5mm, pracovní deska z MDF tl. 18 mm s lakovanou frézovanou hranou a s hranou PUR, poslední průhledná ochranná vrstva laminace tzv. OVERLAY významně chrání desku před opotřebením.. Prášková vypalovaná barva na kovových částech  je v odstínu dle RAL. Rozměry v toleranci +/-5%. Výška stolu 59cm.</t>
  </si>
  <si>
    <t>Židle</t>
  </si>
  <si>
    <t>Židle pevná, rám je vyroben z odlehčených profilů jako celosvařenec v kombinaci plochoovál 38x20x2 mmo s trubkovým profilem. Sedák i opěrák je z tvarově upravené bukové překližky s povrchovou úpravou bezbarvým polyuretanovým lakem. Dřevěný sedák je opatřen prolisem v místě sedu a zaoblením přední části – krempou v místě kolen. Opěrák je tvarován (prohnut) ve dvou směrech. Obě části  jsou k rámu přinýtovány ocelovými nýty. Kovové prvky jsou upraveny vypalovací barvou v barevné škále dle vzorníku RAL. Hmotnost židle max. 3,2 kg. Velikost č.3.</t>
  </si>
  <si>
    <t>Skříň o rozměru  90x90x43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dvoudveřová.  Skříň je vybavená - stavitelné police. Skříň je rovněž osazena čtyřmi rektifikačními šrouby. Prášková vypalovaná barva na kovových částech včetně úchytek  v odstínu dle RAL. Rozměry v toleranci +/-5%.</t>
  </si>
  <si>
    <t>Skříň o rozměru  90x90x43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otevřená.  Skříň je vybavená - stavitelné police. Prášková vypalovaná barva na kovových částech je v odstínu dle RAL. Rozměry v toleranci +/-5%.</t>
  </si>
  <si>
    <t>Skříňový rohový doplněk 90x65x65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otevřená.  Skříň je vybavená - stavitelné police. Prášková vypalovaná barva na kovových částech je v odstínu dle RAL. Rozměry v toleranci +/-5%.</t>
  </si>
  <si>
    <t>Police</t>
  </si>
  <si>
    <t>Police závěsná o rozměru 28x150x25 cm, konstrukce: LTD  18 mm, lepená konstrukce, 2 mm ABS hrany. (1x pravé, 1x levé provedení)</t>
  </si>
  <si>
    <t>Skříň o rozměru  77x70x47 cm ( v x š x h ) 
Konstrukce vč. lišt: LTD  18 mm - provedení buk, lepená konstrukce, 2 mm ABS hrany rozdělená svislou příčkou na dvě části. Plastové boxy - 8x15,7x31,2x42,5 cm (vxšxh).                                                                          Rozměry v toleranci +/-5%.</t>
  </si>
  <si>
    <t>Skříň o rozměru  90x45x43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jednodveřová.  Skříň je vybavená - stavitelné police. Prášková vypalovaná barva na kovových částech včetně úchytek je  v odstínu dle RAL. Rozměry v toleranci +/-5%.</t>
  </si>
  <si>
    <t>Skříň o rozměru  77x70x47 cm ( v x š x h ) 
Konstrukce vč. lišt: LTD  18 mm - provedení buk, lepená konstrukce, 2 mm ABS hrany rozdělená svislou příčkou na dvě části. Plastové boxy - 4x15,7x31,2x42,5 cm (vxšxh).                                                                          Rozměry v toleranci +/-5%.</t>
  </si>
  <si>
    <t>Skříň o rozměru  180x90x43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dvoudveřová, uzamykatelná, má stavitelné police. Prášková vypalovaná barva na kovových částech  včetně úchytek odstínu dle RAL. Rozměry v toleranci +/-5%.</t>
  </si>
  <si>
    <t>Skříňový nástavec</t>
  </si>
  <si>
    <t>Skříňový nastavec o rozměru 60x90x43 cm ( v x š x h ). Konstrukce: LTD  18 mm, lepená konstrukce, 2 mm ABS hrany. Celá konstrukce je zpevněna ocelovým jeklem  40 x 20 mm umístěným z čelní pohledové strany skříně - v horní části. Profil je do korpusu zapuštěn do hloubky 20mm a druhým rozměrem 40 mm rámuje uvedené části. Nastavec je dvoudveřový, stavitelná police. Prášková vypalovaná barva na kovových částech včetně úchytek je u v odstínu dle RAL. Rozměry v toleranci +/-5%.</t>
  </si>
  <si>
    <t>Skříňka závěsná</t>
  </si>
  <si>
    <t>Skříňka závěsná  o rozměru 80x60x30 cm ( v x š x h ). Konstrukce: LTD 18 mm, lepená konstrukce, 2 mm ABS hrany. Skříň je otevřená se 2 stavitelnými policemi.  Rozměry v toleranci +/-5%.</t>
  </si>
  <si>
    <t>Koberec</t>
  </si>
  <si>
    <t>Koberec 200x400 cm</t>
  </si>
  <si>
    <t>Místnost 2.02</t>
  </si>
  <si>
    <t>Stůl o rozměru (vxšxh) 76 x 160 x 68 cm, konstrukce stolu celodřevěná z LTD tl. 25 mm s ABS hranou 2 mm, součástí je pevný zásuvkový kontejner s centrálním uzamykáním a otevřený PC box s perforovaným odětráním. Pracovní deska stolu  o tloušťce 25 mm. Kovové úchyty zásuvek v odstínu dle vzorníku RAL. Rozměry v toleranci +/-5%.</t>
  </si>
  <si>
    <t xml:space="preserve">Stůl </t>
  </si>
  <si>
    <t>Stůl o rozměru (vxšxh) 76 x 160 x 68 cm, konstrukce stolu celodřevěná z LTD tl. 18 mm s ABS hranou 2 mm, součástí je pevný zásuvkový kontejner s centrálním uzamykáním. Pracovní deska stolu  o tloušťce 25 mm. Kovové úchyty zásuvek v odstínu dle vzorníku RAL. Rozměry v toleranci +/-5%.</t>
  </si>
  <si>
    <t xml:space="preserve">Židle </t>
  </si>
  <si>
    <t xml:space="preserve">Židle s výškou sedací plochy  v rozmezí 41cm – 54cm. Plynová bezúdržbová vzpěra je vybavena pružným blokováním v požadované poloze. Židle je s černým plastovým pěticípým křížem z tvrzeného polyamidu s otočnými kolečky s běhounem z termoplastické šedé gumy. Jednodílná skořepina  z jedenácti vrstvé bukové překližky s průhmatem povrchově upravené bezbarvým polyuretanovým lakem zaručuje maximální ergonomii sezení. Dřevěná skořepina je ke spodní části židle přichycena pomocí šroubových spojů s metrickým závitem. </t>
  </si>
  <si>
    <t>Židle pevná, rám je vyroben z odlehčených profilů jako celosvařenec v kombinaci plochoovál 38x20x2 mmo s trubkovým profilem. Sedák i opěrák je z tvarově upravené bukové překližky s povrchovou úpravou bezbarvým polyuretanovým lakem. Dřevěný sedák je opatřen prolisem v místě sedu a zaoblením přední části – krempou v místě kolen. Opěrák je tvarován (prohnut) ve dvou směrech. Obě části  jsou k rámu přinýtovány ocelovými nýty. Kovové prvky jsou upraveny vypalovací barvou v barevné škále dle vzorníku RAL. Hmotnost židle max. 3,2 kg. Velikost židle č.3.</t>
  </si>
  <si>
    <t>Skříň o rozměru  90x90x43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zásuvková, osazena čtyřmi rektifikačními šrouby. Prášková vypalovaná barva na kovových částech  včetně úchytek  v odstínu dle RAL. Rozměry v toleranci +/-5%.</t>
  </si>
  <si>
    <t>Skříň o rozměru  180x90x43 cm ( v x š x h )
Konstrukce: LTD  18 mm, lepená konstrukce, 2 mm ABS hrany. Celá konstrukce je zpevněna ocelovým jeklem  40 x 20 mm umístěným z čelní pohledové strany skříně - v horní, střední i spodní části. Profily jsou do korpusu zapuštěny do hloubky 20mm a druhým rozměrem 40 mm rámují uvedené části. Skříň je rovněž osazena čtyřmi rektifikačními šrouby. Skříň je otevřená, vybavená - stavitelné police. Prášková vypalovaná barva na kovových částech  je v odstínu dle RAL. Rozměry v toleranci +/-5%.</t>
  </si>
  <si>
    <t>Skříň o rozměru 180x90x43 cm ( v x š x h )
Konstrukce: LTD 18 mm, lepená konstrukce, 2 mm ABS hrany. Celá konstrukce je zpevněna ocelovým jeklem 40 x 20 mm umístěným z čelní pohledové strany skříně - v horní, prostřední i spodní části. Jekly jsou do korpusu zapuštěny do hloubky 20mm a druhým rozměrem 40 mm rámují uvedené části. Skříň je rovněž osazena čtyřmi rektifikačními šrouby. Horní část: otevřená, 2x stavitelná police. Dolní část: zásuvky s úchytkami. Prášková vypalovaná barva na kovových částech včetně úchytek v odstínu dle RAL. Rozměry v toleranci +/-5%</t>
  </si>
  <si>
    <t>Sezení</t>
  </si>
  <si>
    <t>Sezení trojmístné o rozměru v70xš202xh78, výška sezení 40 cm, potah ekokůže</t>
  </si>
  <si>
    <t>Sezení jednomístné o rozměru v70xš86xh78, výška sezení 40 cm, potah ekokůže</t>
  </si>
  <si>
    <t>Vak</t>
  </si>
  <si>
    <t xml:space="preserve">Sedací vak, průměr 700 mm, výška 750 mm, objem 200 l, výplň polystyrenový granulát, materiál ekokůže, nosnost 120 kg. Rozměry v toleranci +/- 5%.  </t>
  </si>
  <si>
    <t>Stavebnice</t>
  </si>
  <si>
    <t xml:space="preserve">Molitanová stavebnice 28 dílů - PUR pěna, eko kůže - omyvatelný materiál, </t>
  </si>
  <si>
    <t>Koberec 300x600 cm</t>
  </si>
  <si>
    <t>Konferenční stolek</t>
  </si>
  <si>
    <t>Konferenční stolek o rozměru (vxšxh) 50x60x50cm s odkládací policí na kovové podnoži. Deska stolu je z materiálu LTD o tloušťce 18 cm s ABS hranou. Prášková vypalovaná barva na kovových částech včetně úchytek v odstínu dle RAL. Rozměry v toleranci +/-5%.</t>
  </si>
  <si>
    <t>Místnost 2.03</t>
  </si>
  <si>
    <t>Stůl lichoběžníkového tvaru 120x52 cm (šxh) s kovovou podnoží z trubky o průměru 40mm a tloušťce stěny 2mm a jeklu 20x20x1,5mm, pracovní deska z MDF tl. 18 mm s lakovanou frézovanou hranou a s hranou PUR, poslední průhledná ochranná vrstva laminace tzv. OVERLAY významně chrání desku před opotřebením.. Prášková vypalovaná barva na kovových částech  je v odstínu dle RAL. Rozměry v toleranci +/-5%.Výška stolu 59cm.</t>
  </si>
  <si>
    <t>Židle pevná, rám je vyroben z odlehčených profilů jako celosvařenec v kombinaci plochoovál 38x20x2 mmo s trubkovým profilem. Sedák i opěrák je z tvarově upravené bukové překližky s povrchovou úpravou bezbarvým polyuretanovým lakem. Dřevěný sedák je opatřen prolisem v místě sedu a zaoblením přední části – krempou v místě kolen. Opěrák je tvarován (prohnut) ve dvou směrech. Obě části  jsou k rámu přinýtovány ocelovými nýty. Kovové prvky jsou upraveny vypalovací barvou v barevné škále dle vzorníku RAL. Hmotnost židle max. 3,2 kg.Velikost židle č.3.</t>
  </si>
  <si>
    <t>Skříň o rozměru  90x45x43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zásuvková. Prášková vypalovaná barva na kovových částech  včetně úchytek v odstínu dle RAL. Rozměry v toleranci +/-5%.</t>
  </si>
  <si>
    <t>Skříň o rozměru  180x90x43 cm ( v x š x h )
Konstrukce: LTD  18 mm, lepená konstrukce, 2 mm ABS hrany. Celá konstrukce je zpevněna ocelovým jeklem  40 x 20 mm umístěným z čelní pohledové strany skříně - v horní, střední i spodní části. Profily jsou do korpusu zapuštěny do hloubky 20mm a druhým rozměrem 40 mm rámují uvedené části. Skříň je rovněž osazena čtyřmi rektifikačními šrouby. Horní díl skříně je otevřený, spodní část má dvoje dvířka se zámkem.  Skříň je vybavená - stavitelné police. Prášková vypalovaná barva na kovových částech  včetně úchytek je v odstínu dle RAL. Rozměry v toleranci +/-5%.</t>
  </si>
  <si>
    <t>Skříň o rozměru  180x45x43 cm ( v x š x h )
Konstrukce: LTD  18 mm, lepená konstrukce, 2 mm ABS hrany. Celá konstrukce je zpevněna ocelovým jeklem  40 x 20 mm umístěným z čelní pohledové strany skříně - v horní, střední i spodní části. Profily jsou do korpusu zapuštěny do hloubky 20mm a druhým rozměrem 40 mm rámují uvedené části. Skříň je rovněž osazena čtyřmi rektifikačními šrouby.                                                                                                                Horní i spodní díl skříně je otevřený.  Skříň je vybavená - stavitelné police. Prášková vypalovaná barva na kovových částech je s antibakteriální / anticovid ochranou v odstínu dle RAL. Rozměry v toleranci +/-5%.</t>
  </si>
  <si>
    <t>Skříňový nástavec o rozměru 60x45x43 cm ( v x š x h ). Konstrukce: LTD  18 mm, lepená konstrukce, 2 mm ABS hrany. Celá konstrukce je zpevněna ocelovým jeklem  40 x 20 mm umístěným z čelní pohledové strany skříně - v horní části. Profil je do korpusu zapuštěn do hloubky 20mm a druhým rozměrem 40 mm rámuje uvedené části. Nastavec je jednodveřový, stavitelná police. Prášková vypalovaná barva na kovových částech včetně úchytek je u v odstínu dle RAL. Rozměry v toleranci +/-5%.</t>
  </si>
  <si>
    <t>Skříň o rozměru  90x45x43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otevřená, pevná záda.  Skříň je vybavená - stavitelné police. Prášková vypalovaná barva na kovových částech je v odstínu dle RAL. Rozměry v toleranci +/-5%.</t>
  </si>
  <si>
    <t>Skříň o rozměru  90x90x43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otevřená, pevná záda. Skříň je vybavená - stavitelné police. Prášková vypalovaná barva na kovových částech je v odstínu dle RAL. Rozměry v toleranci +/-5%.</t>
  </si>
  <si>
    <t>Skříň o rozměru  90x90x43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dvoudveřová s pevnými zády.  Skříň je vybavená - stavitelné police. Skříň je rovněž osazena čtyřmi rektifikačními šrouby. Prášková vypalovaná barva na kovových částech včetně úchytek  v odstínu dle RAL. Rozměry v toleranci +/-5%.</t>
  </si>
  <si>
    <t>Skříň rohováo rozměru  90x90/90x43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otevřená, pevná záda. Skříň je vybavená - stavitelné police. Prášková vypalovaná barva na kovových částech je v odstínu dle RAL. Rozměry v toleranci +/-5%.</t>
  </si>
  <si>
    <t xml:space="preserve">Police závěsná o rozměru 28x120x25 cm, konstrukce: LTD  18 mm, lepená konstrukce, 2 mm ABS hrany. </t>
  </si>
  <si>
    <t>Sezení o rozměru v70xš202xh78, výška sezení 40 cm, potah ekokůže</t>
  </si>
  <si>
    <t>Místnost 2.04</t>
  </si>
  <si>
    <t>Regál otevřený r.v.200xš.70xh.50cm, konstrukce plochoovál, desky LDT buk, rektifikace, 5x police</t>
  </si>
  <si>
    <t>Regál otevřený r.v.200xš.90xh.60cm, konstrukce plochoovál, desky LDT buk, rektifikace, 5x police</t>
  </si>
  <si>
    <t>Místnost 2.05</t>
  </si>
  <si>
    <t>Jednací stůl r.180x80cm, kovová podnož, deska dekor buk tl. 25mm, rektifikace</t>
  </si>
  <si>
    <t>Jednací židle čalouněná s područkami, potahová látka odolnost 100.000 cyklů</t>
  </si>
  <si>
    <t>Kuchyňská linka šíře 180cm, výsuv zásuvka s pomalým dojezdem pro příbory, všechny panty pomalý dojezd, prostor pro vestavěnou ledničku, prostor na stěně řešen stejným dekorem jako pracovní deska linky, ve spodní části nad sebou několik zásuvek s pomalým dojezdem, spodní zásuvka vyšší, 1x dvířka, v horní části dvakrát dvířka, 1x otevřený prostor (uprostřed).</t>
  </si>
  <si>
    <t>Lednice</t>
  </si>
  <si>
    <t>Vestavěná lednice, energetická třída F, rozměr v.87xš.54cm</t>
  </si>
  <si>
    <t>Skříň o rozměru  180x90x43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čtyřdveřová, uzamykatelná, má stavitelné police. Prášková vypalovaná barva na kovových částech  včetně úchytek odstínu dle RAL. Rozměry v toleranci +/-5%.</t>
  </si>
  <si>
    <t>Stůl o rozměru (vxšxh) 76 x 120 x 68 cm, konstrukce stolu celodřevěná z LTD tl. 25 mm s ABS hranou 2 mm, součástí je pevný box pro PC. Se zády z perf. plechu. Pracovní deska stolu  o tloušťce 25 mm.  Rozměry v toleranci +/-5%.</t>
  </si>
  <si>
    <t xml:space="preserve">Skříň </t>
  </si>
  <si>
    <t>Skříň o rozměru  60x70x60cm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dvoudvéřová, uzamykatelná, má stavitelné police. Prášková vypalovaná barva na kovových částech  včetně úchytek odstínu dle RAL. Rozměry v toleranci +/-5%.</t>
  </si>
  <si>
    <t>Místnost 3.01</t>
  </si>
  <si>
    <t>Katedra</t>
  </si>
  <si>
    <t>Učitelské kompaktní pracoviště s přípravou pro  vnitřní skrytou elektro vestavbu, kabeláže a výsuv LCD monitoru. Katedra o rozměru (vxšxh) 76 x 90 x 68 cm je vestavěna do samonosné ocelové kostry. Boční nohy jsou z plochooválného profilu min. 50x30x2mm ohýbaného do tvaru "C" s min. 250mm dlouhým rektifikovaným návlekem na spodní části. Dvojitá záda i boxy  jsou z materiálu LTD 18 mm, hrany ošetřené ABS 2mm. Na pracovní desku je předepsán laminovaný  materiál MDF v designu buk, kdy poslední průhledná ochranná vrstva -overlay chrání desku před opotřebením. Pracovní deska katedry o tloušťce 25mm s ABS hranou  je horizontálně posuvná (na ložisku nebo obdobně mechanicky kvalitní řešení), uzamykatelná. Pod pracovní deskou má katedra vestavěný vertikálně výsuvný mechanismus se sklopným VESA držákem a možností umístění min. v pěti výškových stupních pro různé velikosti LCD monitoru. Výsuv je realizován pomocí skryté plynové vzpěry, která je vybavena hydraulickým tlumením před dosažením koncové polohy (omezení dynamických rázů od skokového zastavení výsuvu). Odblokování pracuje na principu „propiskového mechanismu“, kdy při lehkém zatlačení na výsuv dojde k odblokování výsuvu a jeho následnému vysunutí do pracovní pozice, tzn. LCD monitor se samočinně (ne elektricky) vysune nad pracovní desku. Při zasunutí výsuvu (monitoru) dojde k automatické blokaci výsuvu. Plastové kluzné segmenty pro hladký a tichý chod výsuvu jsou snadno vyměnitelné pro případný servis po dlouholetém používání. Pracoviště má přípravu pro kotvení k podlaze, skrytý prostup kabeláže z podlahy do boxu katedry. Katedra má uzamykatelný box pro PC. Kovové části jsou ošetřeny práškovou vypalovanou barvou - odstín dle RAL. Rozměry v toleranci +/-5%.</t>
  </si>
  <si>
    <t>Skříňka s roletkou</t>
  </si>
  <si>
    <t>Skříňka s uzamykatelnou roletkou pro AV přístroje, rozměr (vxšxh) 76 x 68 x 68 cm, je vestavěna do samonosné ocelové kostry z plochooválného profilu min. 50x30x2mm. Boční nohy tvaru "C", výplně z LTD 18mm  i pracovní deska o tl. 25mm s ABS hranou jsou shodného provedení a designu jako katedra včetně overlay - rozšiřuje ji o tento modul. Má rovněž vyřešen skrytý prostup kabeláže do boxu s přípravou pro elektrovestavbu. Podnož je opatřena návleky o dělce 250mm s rektifikací a přípravou pro kotvení k podlaze. Prášková vypalovaná barva na kovových částech v odstínu dle RAL. Rozměry v toleranci +/-5%.</t>
  </si>
  <si>
    <t>Skříňový nastavec o rozměru 60x90x43 cm ( v x š x h ). Konstrukce: LTD  18 mm, lepená konstrukce, 2 mm ABS hrany. Celá konstrukce je zpevněna ocelovým jeklem  40 x 20 mm umístěným z čelní pohledové strany skříně - v horní části. Profil je do korpusu zapuštěn do hloubky 20mm a druhým rozměrem 40 mm rámuje uvedené části. Nastavec je otevřený, stavitelná police. Prášková vypalovaná barva na kovových částech včetně úchytek je u v odstínu dle RAL. Rozměry v toleranci +/-5%.</t>
  </si>
  <si>
    <t>Koberec 300x500 cm</t>
  </si>
  <si>
    <t>Místnost 3.02</t>
  </si>
  <si>
    <t xml:space="preserve">Katedra o rozměru (vxšxh) 76x160x60 cm je vyrobena v kombinaci materiálu LTD o tloušťce 18mm, laminovaného MDF o tloušťce 25mm, ocelového jeklu 20x40mm a ocelového perforovaného plechu. Laminovaný materiál MDF v dekoru buk o tloušťce 25mm s ABS hranou pro pracovní desku je předepsán je předepsán v provedení, kdy poslední průhledná ochranná vrstva laminace tzv. OVERLAY významně chrání desku před opotřebením. V pracovní desce stolu bude provedena průchodka průměru 70mm pro kabeláž učitelského monitoru.  Katedra je speciálně upravená pro přístroje - má dvojitá záda pro vedení veškeré kabeláže a je připravena pro elektrovestavbu včetně prostupů a nezbytného kotvení k podlaze. Pro umístění počítače je do katedry implementován otevřený PC box o šířce 27cm, kdy v horní části je umístěna stavitelná police. Zadní čelo PC boxu je zavětrováno ocelovým perforovaným plechem (otvory min.7mm – max. 10mm). Součástí katedry je roletová skříňka pro přístroje a didaktickou techniku, která dotváří toto kompaktní učitelské pracoviště. Skříňka o šířce 60 cm je vybavena dvěma stavitelnými policemi a uzamykatelnou horizontální roletkou, má vyřešen prostup pro kabeláže a elektroinstalaci. Pro zpevnění konstrukce katedry je ve spodní části PC boxu  i roletové skříňky zapuštěn do hloubky 20mm ocelový jekl rozměru 20 x 40 mm.  Kovové prvky včetně úchytky jsou upraveny vypalovací barvou v barevné škále dle vzorníku RAL. </t>
  </si>
  <si>
    <t>Židle - výškově stavitelný síťovaný opěrák s mechanickým zámkem, samostatně výškově stavitelná bederní opěrka, nylonový černý kříž s kolečky, bez područek, mechanika synchro, nosnost 150 kg.</t>
  </si>
  <si>
    <t>Stůl o rozměru 120x60 cm, konstrukce celodřevěná, pracovní deska lichoběžníkového tvaru z MDF tl. 18 mm s lakovanou frézovanou hranou a s hranou PUR, poslední průhledná ochranná vrstva laminace tzv. OVERLAY významně chrání desku před opotřebením.Výška stolu 59cm.</t>
  </si>
  <si>
    <t>Stůl o rozměru 120x80 cm, konstrukce celodřevěná, pracovní deska obdélníkového tvaru z MDF tl. 18 mm s lakovanou frézovanou hranou a s hranou PUR, poslední průhledná ochranná vrstva laminace tzv. OVERLAY významně chrání desku před opotřebením.Výška stolu 59cm.</t>
  </si>
  <si>
    <t>Židle pevná, rám je vyroben z odlehčených profilů jako celosvařenec v kombinaci plochoovál 38x20x2 mmo s trubkovým profilem. Sedák i opěrák je z tvarově upravené bukové překližky s povrchovou úpravou bezbarvým polyuretanovým lakem. Dřevěný sedák je opatřen prolisem v místě sedu a zaoblením přední části – krempou v místě kolen. Opěrák je tvarován (prohnut) ve dvou směrech. Obě části  jsou k rámu přinýtovány ocelovými nýty. Kovové prvky jsou upraveny vypalovací barvou v barevné škále dle vzorníku RAL. Hmotnost židle max. 3,2 kg.</t>
  </si>
  <si>
    <t>Skříň o rozměru  95x80x42,4 cm ( v x š x h )
Konstrukce: LTD  18 mm, lepená konstrukce, 2 mm ABS hrany, rekrifikační šrouby. Skříň je otevřená se stavitelnými policemi. Korpus v provedení buk. Rozměry v toleranci +/-5%.</t>
  </si>
  <si>
    <t>Skříň o rozměru  95x40x42,4 cm ( v x š x h )
Konstrukce: LTD  18 mm, lepená konstrukce, 2 mm ABS hrany, rekrifikační šrouby. Skříň je jednodveřová se stavitelnými policemi. Korpus v provedení buk, dvířka barevná. Prášková vypalovaná barva na kovových částech v odstínu dle RAL. Rozměry v toleranci +/-5%.</t>
  </si>
  <si>
    <t>Skříň o rozměru 135x80x42,4 cm ( v x š x h )
Konstrukce: LTD  18 mm, lepená konstrukce, 2 mm ABS hrany, rekrifikační šrouby. Skříň je dvoudveřová ve spodní části, v horní části otevřená nika, stavitelné police. Korpus v provedení buk, dveře barevné. Prášková vypalovaná barva na kovových částech v odstínu dle RAL. Rozměry v toleranci +/-5%.</t>
  </si>
  <si>
    <t>Skříňka o rozměru (vxšxh  90x90x60 cm. Korpus LTD 18mm s ABS hranou 2mm, lepená konstrukce. Celá konstrukce je zpevněna ocelovým profilem  40x20 mm umístěným z čelní strany skříňky ve spodní části. Profil je do korpusu zapuštěn do hloubky 20mm a druhým rozměrem 40 mm ohraničuje spodní část skříňky. Horní část skříňky tvoří pracovní deska z odolnějšího materiálu (tzv. postforming/HPL folie) s přípravou na vestavbu keramického umyvadla, které je součástí skříňky. Skříňka je dvoudveřová, uzamykatelná, vnitřní prostor skříňky je určen pro vedení vodoinstalace a odpadu ke dřezu. Skříňka je rovněž osazena čtyřmi rektifikačními šrouby. Prášková vypalovaná barva na kovových částech včetně úchytek v odstínu dle RAL. Rozměry v toleranci +/-5%.</t>
  </si>
  <si>
    <t>Skříň o rozměru  135x80x42,4 cm ( v x š x h )
Konstrukce: LTD  18 mm, lepená konstrukce, 2 mm ABS hrany, rekrifikační šrouby. Skříň je otevřená se stavitelnými policemi. Korpus v provedení buk. Rozměry v toleranci +/-5%.</t>
  </si>
  <si>
    <t>Celočalouněná sedačka trojmístná o šířce 177cm. Rám/podnož sedačky tvoří celosvařenec z ocelových profilů. Sedací plocha je tvořena devítivrstvou překližkou, molitanovou tlustostěnou výplní a vrchní potahovou látkou. Prášková vypalovaná barva na kovových částech  je s antibakteriální / anticovid ochranou v odstínu dle RAL. Rozměry v toleranci +/-5%.</t>
  </si>
  <si>
    <t>Místnost 3.03</t>
  </si>
  <si>
    <t>Skříňka s uzamykatelnou roletkou pro AV přístroje, rozměr (vxšxh) 76 x 68 x 68 cm, je vestavěna do samonosné ocelové kostry z plochooválného profilu min. 50x30x2mm. Boční nohy tvaru "C", výplně z LTD 18mm  i pracovní deska o tl. 25mm s ABS hranou jsou shodného provedení a designu jako katedra včetně overlay - rozšiřuje ji o tento modul. Má vyřešen skrytý prostup kabeláže do boxu s přípravou pro elektrovestavbu. Podnož je opatřena návleky o dělce 250mm s rektifikací a přípravou pro kotvení k podlaze. Prášková vypalovaná barva na kovových částech v odstínu dle RAL. Rozměry v toleranci +/-5%.</t>
  </si>
  <si>
    <t>Skříň rohová o rozměru  90x90/90x43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otevřená, pevná záda. Skříň je vybavená - stavitelné police. Prášková vypalovaná barva na kovových částech je v odstínu dle RAL. Rozměry v toleranci +/-5%.</t>
  </si>
  <si>
    <t>Místnost 3.04</t>
  </si>
  <si>
    <t>Regál otevřený r.v.200xš.80xh.60cm, konstrukce plochoovál, desky LDT buk, rektifikace, 5x police</t>
  </si>
  <si>
    <t>Místnost 3.05</t>
  </si>
  <si>
    <t>Kuchyň</t>
  </si>
  <si>
    <t>Stůl o rozměru (vxšxh) 76 x 160 x 68 cm, konstrukce stolu celodřevěná z LTD tl. 25 mm s ABS hranou 2 mm, otevřený box pro PC, součástí je pevný zásuvkový kontejner s centrálním uzamykáním. Pracovní deska stolu  o tloušťce 25 mm. Kovové úchyty zásuvek v odstínu dle vzorníku RAL. Rozměry v toleranci +/-5%.</t>
  </si>
  <si>
    <t>Chodba</t>
  </si>
  <si>
    <t>Skříň šatní vícedílná</t>
  </si>
  <si>
    <t xml:space="preserve">Vícedílná otevřená skříň rozdělena na 6 svislých prostorů s umístěným kovovým háčkem vždy na boku, horní a spodní prostor otevřený, v přední horní a dolní hraně umístěný kovový profil r.40x20mm pro zpevnění konstrukce. Konstrukce tvořena z LDTD v dekoru buk, rozměr  max. v.140xš.160xh.50cm , celý korpus lepený, nutno doměřit před výrobou             </t>
  </si>
  <si>
    <t>Vícedílná otevřená skříň rozdělena na 4 svislé prostory s umístěným kovovým háčkem vždy na boku, horní a spodní prostor otevřený, v přední horní a dolní hraně umístěný kovový profil r.40x20mm pro zpevnění konstrukce. Konstrukce tvořena z LDTD v dekoru buk, rozměr max. v.140xš.116xh.50cm , celý korpus lepený, nutno doměřit před výrobou</t>
  </si>
  <si>
    <t>Skříň šatní jednodílná</t>
  </si>
  <si>
    <t>Otevřená skříň  s umístěným kovovým háčkem vždy na vnitřní straně boku, horní a spodní prostor otevřený, v přední horní a dolní hraně umístěný kovový profil r.40x20mm pro zpevnění konstrukce. Konstrukce tvořena z LDTD v dekoru buk, rozměr max. v.140xš.160xh.50cm , celý korpus lepený, nutno doměřit před výrobou pro max. využití prostoru.</t>
  </si>
  <si>
    <t>Spojovací prvek</t>
  </si>
  <si>
    <t>Spojovací prvek mezi vícedílnými skříněmi v místě pylonu, rozměr .v.min.v.140xš.46xh.50cm, korpus s policemi navazující po obou stranách výškově i hloubkově na vícedílné skříňky, v přední horní a dolní hraně umístěný kovový profil r.40x20mm pro zpevnění konstrukce.</t>
  </si>
  <si>
    <t>Místnost 1.01</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</si>
  <si>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</si>
  <si>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</si>
  <si>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</si>
  <si>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</si>
  <si>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</si>
  <si>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</si>
  <si>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</si>
  <si>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</si>
  <si>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</si>
  <si>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</si>
  <si>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</si>
  <si>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</si>
  <si>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</si>
  <si>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</si>
  <si>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</si>
  <si>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</si>
  <si>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</si>
  <si>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</si>
  <si>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</si>
  <si>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</si>
  <si>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</si>
  <si>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</si>
  <si>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</si>
  <si>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</si>
  <si>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</si>
  <si>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</si>
  <si>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</si>
  <si>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</si>
  <si>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</si>
  <si>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</si>
  <si>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</si>
  <si>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</si>
  <si>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</si>
  <si>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</si>
  <si>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</si>
  <si>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</si>
  <si>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</si>
  <si>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</si>
  <si>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</si>
  <si>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</si>
  <si>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</si>
  <si>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</si>
  <si>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</si>
  <si>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</si>
  <si>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</si>
  <si>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</si>
  <si>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</si>
  <si>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</si>
  <si>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</si>
  <si>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</si>
  <si>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</si>
  <si>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</si>
  <si>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</si>
  <si>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</si>
  <si>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</si>
  <si>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</si>
  <si>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</si>
  <si>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</si>
  <si>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</si>
  <si>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</si>
  <si>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</si>
  <si>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</si>
  <si>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</si>
  <si>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</si>
  <si>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</si>
  <si>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</si>
  <si>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</si>
  <si>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</si>
  <si>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</si>
  <si>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</si>
  <si>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</si>
  <si>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</si>
  <si>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</si>
  <si>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</si>
  <si>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</si>
  <si>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</si>
  <si>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</si>
  <si>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</si>
  <si>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</si>
  <si>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</si>
  <si>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</si>
  <si>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</si>
  <si>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</si>
  <si>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</si>
  <si>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</si>
  <si>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</si>
  <si>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</si>
  <si>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</si>
  <si>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</si>
  <si>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</si>
  <si>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</si>
  <si>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</si>
  <si>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</si>
  <si>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</si>
  <si>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</si>
  <si>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</si>
  <si>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</si>
  <si>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</si>
  <si>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</si>
  <si>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</si>
  <si>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</si>
  <si>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</si>
  <si>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</si>
  <si>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</si>
  <si>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</si>
  <si>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</si>
  <si>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</si>
  <si>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</si>
  <si>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</si>
  <si>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</si>
  <si>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</si>
  <si>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</si>
  <si>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</si>
  <si>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</si>
  <si>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</si>
  <si>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</si>
  <si>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</si>
  <si>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</si>
  <si>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</si>
  <si>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</si>
  <si>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</si>
  <si>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</si>
  <si>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</si>
  <si>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</si>
  <si>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</si>
  <si>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</si>
  <si>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</si>
  <si>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</si>
  <si>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</si>
  <si>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</si>
  <si>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</si>
  <si>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</si>
  <si>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</si>
  <si>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</si>
  <si>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</si>
  <si>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</si>
  <si>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</si>
  <si>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</si>
  <si>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</si>
  <si>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</si>
  <si>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</si>
  <si>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</si>
  <si>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Vykládka, vynesení do učebny školy a likvidace obalového materiálu</t>
  </si>
  <si>
    <t>189.</t>
  </si>
  <si>
    <t>190.</t>
  </si>
  <si>
    <t>191.</t>
  </si>
  <si>
    <t>NÁBYTEK _KRUŠNOHORSKÁ</t>
  </si>
  <si>
    <t>Nábytek ZŠ Krušnohorská, projekty z MAP,  vybavení učeben, Karlovy Vary</t>
  </si>
  <si>
    <t>Nábytek_ZŠ Krušnohorská, projekty z MAP , vybavení učeben, Karlovy Vary</t>
  </si>
  <si>
    <t>Nábytek_ZŠ Krušnohorská, projekty z MAP, vybavení učeben, Karlovy Vary</t>
  </si>
  <si>
    <t>Družina</t>
  </si>
  <si>
    <r>
      <t xml:space="preserve">Místnost číslo  </t>
    </r>
    <r>
      <rPr>
        <b/>
        <sz val="10"/>
        <rFont val="Calibri"/>
        <family val="2"/>
        <charset val="238"/>
      </rPr>
      <t>1.01</t>
    </r>
  </si>
  <si>
    <r>
      <t xml:space="preserve">Místnost číslo </t>
    </r>
    <r>
      <rPr>
        <b/>
        <sz val="10"/>
        <rFont val="Calibri"/>
        <family val="2"/>
        <charset val="238"/>
      </rPr>
      <t xml:space="preserve"> 2.01</t>
    </r>
  </si>
  <si>
    <r>
      <t xml:space="preserve">Místnost číslo  </t>
    </r>
    <r>
      <rPr>
        <b/>
        <sz val="10"/>
        <rFont val="Calibri"/>
        <family val="2"/>
        <charset val="238"/>
      </rPr>
      <t>2.02</t>
    </r>
  </si>
  <si>
    <r>
      <t xml:space="preserve">Místnost číslo  </t>
    </r>
    <r>
      <rPr>
        <b/>
        <sz val="10"/>
        <rFont val="Calibri"/>
        <family val="2"/>
        <charset val="238"/>
      </rPr>
      <t>2.03</t>
    </r>
  </si>
  <si>
    <r>
      <t xml:space="preserve">Místnost číslo  </t>
    </r>
    <r>
      <rPr>
        <b/>
        <sz val="10"/>
        <rFont val="Calibri"/>
        <family val="2"/>
        <charset val="238"/>
      </rPr>
      <t>3.01</t>
    </r>
  </si>
  <si>
    <r>
      <t xml:space="preserve">Místnost číslo  </t>
    </r>
    <r>
      <rPr>
        <b/>
        <sz val="10"/>
        <rFont val="Calibri"/>
        <family val="2"/>
        <charset val="238"/>
      </rPr>
      <t>3.02</t>
    </r>
  </si>
  <si>
    <r>
      <t xml:space="preserve">Místnost číslo </t>
    </r>
    <r>
      <rPr>
        <b/>
        <sz val="10"/>
        <rFont val="Calibri"/>
        <family val="2"/>
        <charset val="238"/>
      </rPr>
      <t xml:space="preserve"> 3.03</t>
    </r>
  </si>
  <si>
    <t>Zrcadlová stěna</t>
  </si>
  <si>
    <t>Zrcadlová stěna 4000 x 1800 mm včetně nosné stěny z OSB desek 22 mm P+D a rámování</t>
  </si>
  <si>
    <t>192.</t>
  </si>
  <si>
    <t>193.</t>
  </si>
  <si>
    <t>Kabinet družina 1.05</t>
  </si>
  <si>
    <t>Žebřiny s příslušenstvím</t>
  </si>
  <si>
    <t>Koberec 300x670cm</t>
  </si>
  <si>
    <t>Dětská gymnastická sestava, materiál borovice, příčky buk, výška 220 cm, šířka 80cm, nosnost 120kg. Příslušenství: hrazda,gymnastická hrazda,gymnastické kruhy, šplhací lano, lanový žebřík s dřevěnými příčkami, závěsná hrazda, skluzaka.</t>
  </si>
  <si>
    <t>koberec 3x5 m</t>
  </si>
  <si>
    <t>Vestavěná lednice, energetická třída E, rozměr v.87xš.54cm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</si>
</sst>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0\ &quot;Kč&quot;_-;\-* #,##0\ &quot;Kč&quot;_-;_-* &quot;-&quot;\ &quot;Kč&quot;_-;_-@_-"/>
    <numFmt numFmtId="164" formatCode="#,##0.00%"/>
    <numFmt numFmtId="165" formatCode="dd\.mm\.yyyy"/>
    <numFmt numFmtId="166" formatCode="#,##0.00000"/>
    <numFmt numFmtId="167" formatCode="_-* #,##0\ _K_č_-;\-* #,##0\ _K_č_-;_-* &quot;-&quot;\ _K_č_-;_-@_-"/>
  </numFmts>
  <fonts count="3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FFFFFF"/>
      <name val="Arial CE"/>
    </font>
    <font>
      <sz val="8"/>
      <color rgb="FF3366FF"/>
      <name val="Arial CE"/>
    </font>
    <font>
      <b/>
      <sz val="14"/>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u/>
      <sz val="11"/>
      <color theme="10"/>
      <name val="Calibri"/>
      <scheme val="minor"/>
    </font>
    <font>
      <sz val="10"/>
      <name val="Arial CE"/>
      <family val="2"/>
      <charset val="238"/>
    </font>
    <font>
      <b/>
      <sz val="9"/>
      <name val="Calibri"/>
      <family val="2"/>
      <charset val="238"/>
      <scheme val="minor"/>
    </font>
    <font>
      <sz val="9"/>
      <name val="Calibri"/>
      <family val="2"/>
      <charset val="238"/>
      <scheme val="minor"/>
    </font>
    <font>
      <sz val="10"/>
      <name val="Calibri"/>
      <family val="2"/>
      <charset val="238"/>
    </font>
    <font>
      <b/>
      <sz val="9"/>
      <name val="Calibri"/>
      <family val="2"/>
      <charset val="238"/>
    </font>
    <font>
      <sz val="9"/>
      <name val="Calibri"/>
      <family val="2"/>
      <charset val="238"/>
    </font>
    <font>
      <sz val="8"/>
      <name val="Calibri"/>
      <family val="2"/>
      <charset val="238"/>
      <scheme val="minor"/>
    </font>
    <font>
      <sz val="10"/>
      <name val="Calibri"/>
      <family val="2"/>
      <charset val="238"/>
      <scheme val="minor"/>
    </font>
    <font>
      <b/>
      <sz val="10"/>
      <name val="Calibri"/>
      <family val="2"/>
      <charset val="238"/>
      <scheme val="minor"/>
    </font>
    <font>
      <sz val="10"/>
      <name val="Arial CE"/>
      <charset val="238"/>
    </font>
    <font>
      <b/>
      <sz val="10"/>
      <name val="Calibri"/>
      <family val="2"/>
      <charset val="238"/>
    </font>
    <font>
      <sz val="9"/>
      <color rgb="FFFF0000"/>
      <name val="Calibri"/>
      <family val="2"/>
      <charset val="238"/>
    </font>
    <font>
      <b/>
      <sz val="8"/>
      <name val="Arial CE"/>
      <charset val="238"/>
    </font>
  </fonts>
  <fills count="11">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92D050"/>
        <bgColor indexed="64"/>
      </patternFill>
    </fill>
  </fills>
  <borders count="38">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
    <xf numFmtId="0" fontId="0" fillId="0" borderId="0"/>
    <xf numFmtId="0" fontId="25" fillId="0" borderId="0" applyNumberFormat="0" applyFill="0" applyBorder="0" applyAlignment="0" applyProtection="0"/>
    <xf numFmtId="0" fontId="26" fillId="0" borderId="0"/>
    <xf numFmtId="0" fontId="35" fillId="0" borderId="0"/>
  </cellStyleXfs>
  <cellXfs count="247">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0" fillId="0" borderId="0" xfId="0" applyFont="1" applyAlignment="1">
      <alignment horizontal="left" vertical="center"/>
    </xf>
    <xf numFmtId="0" fontId="9"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1"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13"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1"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15" xfId="0" applyBorder="1" applyAlignment="1">
      <alignment vertical="center"/>
    </xf>
    <xf numFmtId="0" fontId="0" fillId="4" borderId="7" xfId="0" applyFill="1" applyBorder="1" applyAlignment="1">
      <alignment vertical="center"/>
    </xf>
    <xf numFmtId="0" fontId="16" fillId="4" borderId="0" xfId="0" applyFont="1" applyFill="1" applyAlignment="1">
      <alignment horizontal="center" vertical="center"/>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18" fillId="0" borderId="0" xfId="0" applyFont="1" applyAlignment="1">
      <alignment horizontal="left" vertical="center"/>
    </xf>
    <xf numFmtId="0" fontId="18" fillId="0" borderId="0" xfId="0" applyFont="1" applyAlignment="1">
      <alignment vertical="center"/>
    </xf>
    <xf numFmtId="4" fontId="18" fillId="0" borderId="0" xfId="0" applyNumberFormat="1" applyFont="1" applyAlignment="1">
      <alignment vertical="center"/>
    </xf>
    <xf numFmtId="0" fontId="4" fillId="0" borderId="0" xfId="0" applyFont="1" applyAlignment="1">
      <alignment horizontal="center" vertical="center"/>
    </xf>
    <xf numFmtId="4" fontId="14" fillId="0" borderId="14" xfId="0" applyNumberFormat="1" applyFont="1" applyBorder="1" applyAlignment="1">
      <alignment vertical="center"/>
    </xf>
    <xf numFmtId="4" fontId="14" fillId="0" borderId="0" xfId="0" applyNumberFormat="1" applyFont="1" applyAlignment="1">
      <alignment vertical="center"/>
    </xf>
    <xf numFmtId="166" fontId="14" fillId="0" borderId="0" xfId="0" applyNumberFormat="1" applyFont="1" applyAlignment="1">
      <alignment vertical="center"/>
    </xf>
    <xf numFmtId="4" fontId="14" fillId="0" borderId="15" xfId="0" applyNumberFormat="1" applyFont="1" applyBorder="1" applyAlignment="1">
      <alignment vertical="center"/>
    </xf>
    <xf numFmtId="0" fontId="4" fillId="0" borderId="0" xfId="0" applyFont="1" applyAlignment="1">
      <alignment horizontal="left" vertical="center"/>
    </xf>
    <xf numFmtId="0" fontId="19" fillId="0" borderId="0" xfId="1" applyFont="1" applyAlignment="1">
      <alignment horizontal="center" vertical="center"/>
    </xf>
    <xf numFmtId="0" fontId="5" fillId="0" borderId="3" xfId="0" applyFont="1" applyBorder="1" applyAlignment="1">
      <alignment vertical="center"/>
    </xf>
    <xf numFmtId="0" fontId="20" fillId="0" borderId="0" xfId="0" applyFont="1" applyAlignment="1">
      <alignment vertical="center"/>
    </xf>
    <xf numFmtId="0" fontId="21" fillId="0" borderId="0" xfId="0" applyFont="1" applyAlignment="1">
      <alignment vertical="center"/>
    </xf>
    <xf numFmtId="0" fontId="3" fillId="0" borderId="0" xfId="0" applyFont="1" applyAlignment="1">
      <alignment horizontal="center" vertical="center"/>
    </xf>
    <xf numFmtId="4" fontId="22" fillId="0" borderId="19" xfId="0" applyNumberFormat="1" applyFont="1" applyBorder="1" applyAlignment="1">
      <alignment vertical="center"/>
    </xf>
    <xf numFmtId="4" fontId="22" fillId="0" borderId="20" xfId="0" applyNumberFormat="1" applyFont="1" applyBorder="1" applyAlignment="1">
      <alignment vertical="center"/>
    </xf>
    <xf numFmtId="166" fontId="22" fillId="0" borderId="20" xfId="0" applyNumberFormat="1" applyFont="1" applyBorder="1" applyAlignment="1">
      <alignment vertical="center"/>
    </xf>
    <xf numFmtId="4" fontId="22" fillId="0" borderId="21" xfId="0" applyNumberFormat="1" applyFont="1" applyBorder="1" applyAlignment="1">
      <alignment vertical="center"/>
    </xf>
    <xf numFmtId="0" fontId="5" fillId="0" borderId="0" xfId="0" applyFont="1" applyAlignment="1">
      <alignment horizontal="left" vertical="center"/>
    </xf>
    <xf numFmtId="0" fontId="23" fillId="0" borderId="0" xfId="0" applyFont="1" applyAlignment="1">
      <alignment horizontal="left" vertical="center"/>
    </xf>
    <xf numFmtId="0" fontId="0" fillId="0" borderId="3" xfId="0" applyBorder="1" applyAlignment="1">
      <alignment vertical="center" wrapText="1"/>
    </xf>
    <xf numFmtId="0" fontId="11" fillId="0" borderId="0" xfId="0" applyFont="1" applyAlignment="1">
      <alignment horizontal="left" vertical="center"/>
    </xf>
    <xf numFmtId="0" fontId="15"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16" fillId="4" borderId="0" xfId="0" applyFont="1" applyFill="1" applyAlignment="1">
      <alignment horizontal="left" vertical="center"/>
    </xf>
    <xf numFmtId="0" fontId="16" fillId="4" borderId="0" xfId="0" applyFont="1" applyFill="1" applyAlignment="1">
      <alignment horizontal="right" vertical="center"/>
    </xf>
    <xf numFmtId="0" fontId="24"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14" fontId="2" fillId="0" borderId="0" xfId="0" applyNumberFormat="1" applyFont="1" applyAlignment="1">
      <alignment horizontal="left" vertical="center"/>
    </xf>
    <xf numFmtId="0" fontId="28" fillId="0" borderId="24" xfId="0" applyFont="1" applyBorder="1" applyAlignment="1">
      <alignment vertical="center" wrapText="1"/>
    </xf>
    <xf numFmtId="0" fontId="28" fillId="0" borderId="24" xfId="0" applyFont="1" applyBorder="1" applyAlignment="1">
      <alignment horizontal="center" vertical="center"/>
    </xf>
    <xf numFmtId="0" fontId="28" fillId="0" borderId="29" xfId="0" applyFont="1" applyBorder="1" applyAlignment="1">
      <alignment horizontal="center" vertical="center"/>
    </xf>
    <xf numFmtId="0" fontId="29" fillId="0" borderId="24" xfId="0" applyFont="1" applyBorder="1" applyAlignment="1">
      <alignment horizontal="left" vertical="center" wrapText="1"/>
    </xf>
    <xf numFmtId="0" fontId="31" fillId="0" borderId="24" xfId="0" applyFont="1" applyBorder="1" applyAlignment="1">
      <alignment vertical="top" wrapText="1"/>
    </xf>
    <xf numFmtId="0" fontId="28" fillId="0" borderId="24" xfId="0" applyFont="1" applyBorder="1" applyAlignment="1" applyProtection="1">
      <alignment vertical="center" wrapText="1"/>
      <protection hidden="1"/>
    </xf>
    <xf numFmtId="0" fontId="28" fillId="6" borderId="32" xfId="0" applyFont="1" applyFill="1" applyBorder="1" applyAlignment="1">
      <alignment horizontal="left" vertical="center" wrapText="1"/>
    </xf>
    <xf numFmtId="0" fontId="31" fillId="0" borderId="24" xfId="3" applyFont="1" applyBorder="1" applyAlignment="1">
      <alignment horizontal="left" vertical="center" wrapText="1"/>
    </xf>
    <xf numFmtId="0" fontId="31" fillId="0" borderId="24" xfId="0" applyFont="1" applyBorder="1" applyAlignment="1" applyProtection="1">
      <alignment vertical="center" wrapText="1"/>
      <protection hidden="1"/>
    </xf>
    <xf numFmtId="0" fontId="28" fillId="0" borderId="24" xfId="0" applyFont="1" applyBorder="1" applyAlignment="1" applyProtection="1">
      <alignment horizontal="left" vertical="center" wrapText="1"/>
      <protection hidden="1"/>
    </xf>
    <xf numFmtId="0" fontId="31" fillId="0" borderId="24" xfId="0" applyFont="1" applyBorder="1" applyAlignment="1">
      <alignment horizontal="left" vertical="center" wrapText="1"/>
    </xf>
    <xf numFmtId="0" fontId="31" fillId="0" borderId="24" xfId="0" applyFont="1" applyBorder="1" applyAlignment="1" applyProtection="1">
      <alignment horizontal="left" vertical="center" wrapText="1"/>
      <protection hidden="1"/>
    </xf>
    <xf numFmtId="0" fontId="28" fillId="0" borderId="32" xfId="0" applyFont="1" applyBorder="1" applyAlignment="1" applyProtection="1">
      <alignment horizontal="left" vertical="center" wrapText="1"/>
      <protection hidden="1"/>
    </xf>
    <xf numFmtId="0" fontId="28" fillId="0" borderId="24" xfId="0" applyFont="1" applyBorder="1" applyAlignment="1" applyProtection="1">
      <alignment vertical="top" wrapText="1"/>
      <protection hidden="1"/>
    </xf>
    <xf numFmtId="0" fontId="31" fillId="0" borderId="31" xfId="0" applyFont="1" applyBorder="1" applyAlignment="1">
      <alignment horizontal="left" vertical="center" wrapText="1"/>
    </xf>
    <xf numFmtId="0" fontId="31" fillId="0" borderId="24" xfId="0" applyFont="1" applyBorder="1" applyAlignment="1">
      <alignment vertical="center" wrapText="1"/>
    </xf>
    <xf numFmtId="0" fontId="28" fillId="0" borderId="33" xfId="0" applyFont="1" applyBorder="1" applyAlignment="1" applyProtection="1">
      <alignment vertical="center" wrapText="1"/>
      <protection hidden="1"/>
    </xf>
    <xf numFmtId="0" fontId="33" fillId="7" borderId="24" xfId="0" applyFont="1" applyFill="1" applyBorder="1" applyAlignment="1" applyProtection="1">
      <alignment horizontal="left" vertical="center" wrapText="1"/>
      <protection hidden="1"/>
    </xf>
    <xf numFmtId="0" fontId="0" fillId="0" borderId="22" xfId="0" applyBorder="1"/>
    <xf numFmtId="0" fontId="0" fillId="0" borderId="26" xfId="0" applyBorder="1"/>
    <xf numFmtId="0" fontId="0" fillId="0" borderId="27" xfId="0" applyBorder="1"/>
    <xf numFmtId="0" fontId="0" fillId="0" borderId="28" xfId="0" applyBorder="1"/>
    <xf numFmtId="0" fontId="0" fillId="0" borderId="24" xfId="0" applyBorder="1"/>
    <xf numFmtId="0" fontId="0" fillId="0" borderId="25" xfId="0" applyBorder="1"/>
    <xf numFmtId="0" fontId="0" fillId="0" borderId="32" xfId="0" applyBorder="1"/>
    <xf numFmtId="0" fontId="0" fillId="0" borderId="29" xfId="0" applyBorder="1"/>
    <xf numFmtId="0" fontId="27" fillId="0" borderId="24" xfId="0" applyFont="1" applyBorder="1" applyAlignment="1" applyProtection="1">
      <alignment vertical="center" wrapText="1"/>
      <protection hidden="1"/>
    </xf>
    <xf numFmtId="0" fontId="30" fillId="0" borderId="24" xfId="0" applyFont="1" applyBorder="1" applyAlignment="1">
      <alignment vertical="center" wrapText="1"/>
    </xf>
    <xf numFmtId="0" fontId="30" fillId="0" borderId="24" xfId="0" applyFont="1" applyBorder="1" applyAlignment="1">
      <alignment horizontal="left" vertical="center" wrapText="1"/>
    </xf>
    <xf numFmtId="0" fontId="31" fillId="0" borderId="29" xfId="0" applyFont="1" applyBorder="1" applyAlignment="1">
      <alignment horizontal="left" vertical="center" wrapText="1"/>
    </xf>
    <xf numFmtId="0" fontId="0" fillId="9" borderId="22" xfId="0" applyFill="1" applyBorder="1"/>
    <xf numFmtId="0" fontId="0" fillId="9" borderId="24" xfId="0" applyFill="1" applyBorder="1"/>
    <xf numFmtId="0" fontId="0" fillId="6" borderId="0" xfId="0" applyFill="1"/>
    <xf numFmtId="0" fontId="28" fillId="0" borderId="24" xfId="0" applyFont="1" applyBorder="1" applyAlignment="1">
      <alignment horizontal="center" vertical="top"/>
    </xf>
    <xf numFmtId="0" fontId="28" fillId="0" borderId="24" xfId="0" applyFont="1" applyBorder="1" applyAlignment="1">
      <alignment horizontal="left" vertical="top" wrapText="1"/>
    </xf>
    <xf numFmtId="0" fontId="32" fillId="0" borderId="24" xfId="0" applyFont="1" applyBorder="1" applyAlignment="1">
      <alignment horizontal="left" vertical="top" wrapText="1"/>
    </xf>
    <xf numFmtId="0" fontId="32" fillId="9" borderId="24" xfId="0" applyFont="1" applyFill="1" applyBorder="1" applyAlignment="1">
      <alignment horizontal="left" vertical="top" wrapText="1"/>
    </xf>
    <xf numFmtId="0" fontId="32" fillId="0" borderId="24" xfId="0" applyFont="1" applyBorder="1"/>
    <xf numFmtId="0" fontId="32" fillId="0" borderId="29" xfId="0" applyFont="1" applyBorder="1"/>
    <xf numFmtId="0" fontId="34" fillId="9" borderId="24" xfId="0" applyFont="1" applyFill="1" applyBorder="1" applyAlignment="1" applyProtection="1">
      <alignment horizontal="center" vertical="center" wrapText="1"/>
      <protection hidden="1"/>
    </xf>
    <xf numFmtId="0" fontId="0" fillId="0" borderId="34" xfId="0" applyBorder="1"/>
    <xf numFmtId="0" fontId="0" fillId="9" borderId="32" xfId="0" applyFill="1" applyBorder="1"/>
    <xf numFmtId="0" fontId="28" fillId="10" borderId="22" xfId="0" applyFont="1" applyFill="1" applyBorder="1"/>
    <xf numFmtId="0" fontId="28" fillId="10" borderId="24" xfId="0" applyFont="1" applyFill="1" applyBorder="1" applyAlignment="1">
      <alignment horizontal="center" vertical="center"/>
    </xf>
    <xf numFmtId="0" fontId="28" fillId="10" borderId="24" xfId="0" applyFont="1" applyFill="1" applyBorder="1" applyAlignment="1">
      <alignment horizontal="center"/>
    </xf>
    <xf numFmtId="0" fontId="28" fillId="10" borderId="24" xfId="0" applyFont="1" applyFill="1" applyBorder="1"/>
    <xf numFmtId="0" fontId="28" fillId="10" borderId="32" xfId="0" applyFont="1" applyFill="1" applyBorder="1" applyAlignment="1">
      <alignment horizontal="center"/>
    </xf>
    <xf numFmtId="0" fontId="28" fillId="10" borderId="25" xfId="0" applyFont="1" applyFill="1" applyBorder="1"/>
    <xf numFmtId="0" fontId="34" fillId="0" borderId="24" xfId="0" applyFont="1" applyBorder="1"/>
    <xf numFmtId="0" fontId="28" fillId="9" borderId="24" xfId="0" applyFont="1" applyFill="1" applyBorder="1" applyAlignment="1">
      <alignment horizontal="left" vertical="top" wrapText="1"/>
    </xf>
    <xf numFmtId="0" fontId="34" fillId="9" borderId="24" xfId="0" applyFont="1" applyFill="1" applyBorder="1" applyAlignment="1" applyProtection="1">
      <alignment horizontal="left" vertical="center" wrapText="1"/>
      <protection hidden="1"/>
    </xf>
    <xf numFmtId="0" fontId="28" fillId="9" borderId="24" xfId="0" applyFont="1" applyFill="1" applyBorder="1" applyAlignment="1">
      <alignment horizontal="center" vertical="center"/>
    </xf>
    <xf numFmtId="0" fontId="31" fillId="0" borderId="24" xfId="0" applyFont="1" applyBorder="1" applyAlignment="1">
      <alignment horizontal="center" vertical="center" wrapText="1"/>
    </xf>
    <xf numFmtId="3" fontId="31" fillId="0" borderId="24" xfId="0" applyNumberFormat="1" applyFont="1" applyBorder="1" applyAlignment="1">
      <alignment vertical="center"/>
    </xf>
    <xf numFmtId="0" fontId="37" fillId="0" borderId="24" xfId="0" applyFont="1" applyBorder="1" applyAlignment="1">
      <alignment horizontal="center" vertical="center"/>
    </xf>
    <xf numFmtId="0" fontId="31" fillId="0" borderId="24" xfId="0" applyFont="1" applyBorder="1" applyAlignment="1">
      <alignment horizontal="center" vertical="center"/>
    </xf>
    <xf numFmtId="3" fontId="31" fillId="0" borderId="24" xfId="0" applyNumberFormat="1" applyFont="1" applyBorder="1" applyAlignment="1">
      <alignment vertical="center" wrapText="1"/>
    </xf>
    <xf numFmtId="167" fontId="28" fillId="0" borderId="25" xfId="0" applyNumberFormat="1" applyFont="1" applyBorder="1" applyAlignment="1">
      <alignment vertical="center"/>
    </xf>
    <xf numFmtId="167" fontId="28" fillId="5" borderId="25" xfId="0" applyNumberFormat="1" applyFont="1" applyFill="1" applyBorder="1"/>
    <xf numFmtId="0" fontId="31" fillId="0" borderId="23" xfId="0" applyFont="1" applyBorder="1" applyAlignment="1">
      <alignment horizontal="center" vertical="center" wrapText="1"/>
    </xf>
    <xf numFmtId="0" fontId="29" fillId="0" borderId="0" xfId="0" applyFont="1" applyAlignment="1">
      <alignment horizontal="center" vertical="center" wrapText="1"/>
    </xf>
    <xf numFmtId="4" fontId="29" fillId="0" borderId="0" xfId="0" applyNumberFormat="1" applyFont="1" applyAlignment="1">
      <alignment vertical="center"/>
    </xf>
    <xf numFmtId="0" fontId="31" fillId="0" borderId="29" xfId="0" applyFont="1" applyBorder="1" applyAlignment="1">
      <alignment horizontal="center" vertical="center" wrapText="1"/>
    </xf>
    <xf numFmtId="3" fontId="31" fillId="0" borderId="29" xfId="0" applyNumberFormat="1" applyFont="1" applyBorder="1" applyAlignment="1">
      <alignment vertical="center"/>
    </xf>
    <xf numFmtId="167" fontId="28" fillId="0" borderId="30" xfId="0" applyNumberFormat="1" applyFont="1" applyBorder="1" applyAlignment="1">
      <alignment vertical="center"/>
    </xf>
    <xf numFmtId="0" fontId="31" fillId="9" borderId="24" xfId="0" applyFont="1" applyFill="1" applyBorder="1" applyAlignment="1">
      <alignment horizontal="center" vertical="center" wrapText="1"/>
    </xf>
    <xf numFmtId="3" fontId="28" fillId="9" borderId="24" xfId="0" applyNumberFormat="1" applyFont="1" applyFill="1" applyBorder="1" applyAlignment="1" applyProtection="1">
      <alignment horizontal="right" vertical="center"/>
      <protection locked="0" hidden="1"/>
    </xf>
    <xf numFmtId="167" fontId="28" fillId="5" borderId="25" xfId="0" applyNumberFormat="1" applyFont="1" applyFill="1" applyBorder="1" applyAlignment="1">
      <alignment vertical="center"/>
    </xf>
    <xf numFmtId="3" fontId="31" fillId="9" borderId="24" xfId="0" applyNumberFormat="1" applyFont="1" applyFill="1" applyBorder="1" applyAlignment="1">
      <alignment vertical="center"/>
    </xf>
    <xf numFmtId="167" fontId="0" fillId="5" borderId="25" xfId="0" applyNumberFormat="1" applyFill="1" applyBorder="1"/>
    <xf numFmtId="42" fontId="38" fillId="8" borderId="25" xfId="0" applyNumberFormat="1" applyFont="1" applyFill="1" applyBorder="1"/>
    <xf numFmtId="0" fontId="34" fillId="0" borderId="27" xfId="0" applyFont="1" applyBorder="1" applyAlignment="1">
      <alignment horizontal="center"/>
    </xf>
    <xf numFmtId="4" fontId="28" fillId="0" borderId="24" xfId="0" applyNumberFormat="1" applyFont="1" applyBorder="1" applyAlignment="1" applyProtection="1">
      <alignment vertical="center" wrapText="1"/>
      <protection hidden="1"/>
    </xf>
    <xf numFmtId="4" fontId="31" fillId="0" borderId="24" xfId="0" applyNumberFormat="1" applyFont="1" applyBorder="1" applyAlignment="1">
      <alignment vertical="center"/>
    </xf>
    <xf numFmtId="0" fontId="30" fillId="7" borderId="24" xfId="0" applyFont="1" applyFill="1" applyBorder="1" applyAlignment="1">
      <alignment horizontal="center" vertical="center" wrapText="1"/>
    </xf>
    <xf numFmtId="0" fontId="28" fillId="7" borderId="24" xfId="0" applyFont="1" applyFill="1" applyBorder="1" applyAlignment="1">
      <alignment horizontal="center" vertical="center"/>
    </xf>
    <xf numFmtId="0" fontId="31" fillId="7" borderId="24" xfId="0" applyFont="1" applyFill="1" applyBorder="1" applyAlignment="1">
      <alignment horizontal="center" vertical="center"/>
    </xf>
    <xf numFmtId="3" fontId="31" fillId="7" borderId="24" xfId="0" applyNumberFormat="1" applyFont="1" applyFill="1" applyBorder="1" applyAlignment="1">
      <alignment vertical="center"/>
    </xf>
    <xf numFmtId="0" fontId="28" fillId="0" borderId="23" xfId="0" applyFont="1" applyBorder="1" applyAlignment="1">
      <alignment horizontal="center" vertical="center"/>
    </xf>
    <xf numFmtId="4" fontId="31" fillId="0" borderId="23" xfId="0" applyNumberFormat="1" applyFont="1" applyBorder="1" applyAlignment="1">
      <alignment vertical="center"/>
    </xf>
    <xf numFmtId="167" fontId="28" fillId="0" borderId="35" xfId="0" applyNumberFormat="1" applyFont="1" applyBorder="1" applyAlignment="1">
      <alignment vertical="center"/>
    </xf>
    <xf numFmtId="49" fontId="31" fillId="0" borderId="24" xfId="0" applyNumberFormat="1" applyFont="1" applyBorder="1" applyAlignment="1">
      <alignment horizontal="center" vertical="center"/>
    </xf>
    <xf numFmtId="49" fontId="31" fillId="0" borderId="24" xfId="0" applyNumberFormat="1" applyFont="1" applyBorder="1" applyAlignment="1">
      <alignment horizontal="center" vertical="center" wrapText="1"/>
    </xf>
    <xf numFmtId="49" fontId="31" fillId="6" borderId="24" xfId="0" applyNumberFormat="1" applyFont="1" applyFill="1" applyBorder="1" applyAlignment="1">
      <alignment horizontal="center" vertical="center"/>
    </xf>
    <xf numFmtId="0" fontId="0" fillId="6" borderId="22" xfId="0" applyFill="1" applyBorder="1"/>
    <xf numFmtId="0" fontId="0" fillId="6" borderId="36" xfId="0" applyFill="1" applyBorder="1"/>
    <xf numFmtId="49" fontId="31" fillId="7" borderId="24" xfId="0" applyNumberFormat="1" applyFont="1" applyFill="1" applyBorder="1" applyAlignment="1">
      <alignment horizontal="center" vertical="center"/>
    </xf>
    <xf numFmtId="0" fontId="31" fillId="7" borderId="24" xfId="0" applyFont="1" applyFill="1" applyBorder="1" applyAlignment="1">
      <alignment horizontal="center" vertical="center" wrapText="1"/>
    </xf>
    <xf numFmtId="4" fontId="31" fillId="7" borderId="24" xfId="0" applyNumberFormat="1" applyFont="1" applyFill="1" applyBorder="1" applyAlignment="1">
      <alignment vertical="center"/>
    </xf>
    <xf numFmtId="0" fontId="0" fillId="7" borderId="0" xfId="0" applyFill="1"/>
    <xf numFmtId="49" fontId="31" fillId="0" borderId="23" xfId="0" applyNumberFormat="1" applyFont="1" applyBorder="1" applyAlignment="1">
      <alignment horizontal="center" vertical="center"/>
    </xf>
    <xf numFmtId="0" fontId="29" fillId="0" borderId="29" xfId="0" applyFont="1" applyBorder="1" applyAlignment="1">
      <alignment horizontal="left" vertical="center" wrapText="1"/>
    </xf>
    <xf numFmtId="0" fontId="0" fillId="7" borderId="24" xfId="0" applyFill="1" applyBorder="1"/>
    <xf numFmtId="4" fontId="28" fillId="0" borderId="24" xfId="0" applyNumberFormat="1" applyFont="1" applyBorder="1" applyAlignment="1">
      <alignment horizontal="right" vertical="center"/>
    </xf>
    <xf numFmtId="4" fontId="28" fillId="0" borderId="29" xfId="0" applyNumberFormat="1" applyFont="1" applyBorder="1" applyAlignment="1">
      <alignment horizontal="right" vertical="center"/>
    </xf>
    <xf numFmtId="0" fontId="36" fillId="7" borderId="27" xfId="0" applyFont="1" applyFill="1" applyBorder="1" applyAlignment="1">
      <alignment horizontal="center" vertical="center" wrapText="1"/>
    </xf>
    <xf numFmtId="0" fontId="0" fillId="7" borderId="32" xfId="0" applyFill="1" applyBorder="1"/>
    <xf numFmtId="14" fontId="29" fillId="0" borderId="0" xfId="0" applyNumberFormat="1" applyFont="1" applyAlignment="1">
      <alignment horizontal="left"/>
    </xf>
    <xf numFmtId="0" fontId="29" fillId="0" borderId="0" xfId="0" applyFont="1"/>
    <xf numFmtId="167" fontId="28" fillId="0" borderId="0" xfId="0" applyNumberFormat="1" applyFont="1" applyAlignment="1">
      <alignment vertical="center"/>
    </xf>
    <xf numFmtId="0" fontId="30" fillId="9" borderId="24" xfId="0" applyFont="1" applyFill="1" applyBorder="1" applyAlignment="1" applyProtection="1">
      <alignment vertical="center" wrapText="1"/>
      <protection hidden="1"/>
    </xf>
    <xf numFmtId="167" fontId="28" fillId="0" borderId="37" xfId="0" applyNumberFormat="1" applyFont="1" applyBorder="1" applyAlignment="1">
      <alignment vertical="center"/>
    </xf>
    <xf numFmtId="0" fontId="29" fillId="0" borderId="0" xfId="0" applyFont="1" applyAlignment="1">
      <alignment horizontal="left" vertical="center" wrapText="1"/>
    </xf>
    <xf numFmtId="0" fontId="28" fillId="0" borderId="0" xfId="0" applyFont="1" applyAlignment="1">
      <alignment horizontal="center" vertical="center"/>
    </xf>
    <xf numFmtId="0" fontId="31" fillId="0" borderId="0" xfId="0" applyFont="1" applyAlignment="1">
      <alignment horizontal="center" vertical="center" wrapText="1"/>
    </xf>
    <xf numFmtId="4" fontId="28" fillId="0" borderId="0" xfId="0" applyNumberFormat="1" applyFont="1" applyAlignment="1">
      <alignment horizontal="right" vertical="center"/>
    </xf>
    <xf numFmtId="0" fontId="9" fillId="2" borderId="0" xfId="0" applyFont="1" applyFill="1" applyAlignment="1">
      <alignment horizontal="center" vertical="center"/>
    </xf>
    <xf numFmtId="0" fontId="0" fillId="0" borderId="0" xfId="0"/>
    <xf numFmtId="0" fontId="16" fillId="4" borderId="6" xfId="0" applyFont="1" applyFill="1" applyBorder="1" applyAlignment="1">
      <alignment horizontal="center" vertical="center"/>
    </xf>
    <xf numFmtId="0" fontId="16" fillId="4" borderId="7" xfId="0" applyFont="1" applyFill="1" applyBorder="1" applyAlignment="1">
      <alignment horizontal="left" vertical="center"/>
    </xf>
    <xf numFmtId="0" fontId="16" fillId="4" borderId="7" xfId="0" applyFont="1" applyFill="1" applyBorder="1" applyAlignment="1">
      <alignment horizontal="center" vertical="center"/>
    </xf>
    <xf numFmtId="0" fontId="16" fillId="4" borderId="7" xfId="0" applyFont="1" applyFill="1" applyBorder="1" applyAlignment="1">
      <alignment horizontal="right" vertical="center"/>
    </xf>
    <xf numFmtId="0" fontId="16" fillId="4" borderId="8" xfId="0" applyFont="1" applyFill="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4" fillId="0" borderId="11" xfId="0" applyFont="1" applyBorder="1" applyAlignment="1">
      <alignment horizontal="center" vertical="center"/>
    </xf>
    <xf numFmtId="0" fontId="14" fillId="0" borderId="12" xfId="0" applyFont="1" applyBorder="1" applyAlignment="1">
      <alignment horizontal="left" vertical="center"/>
    </xf>
    <xf numFmtId="0" fontId="15" fillId="0" borderId="14" xfId="0" applyFont="1" applyBorder="1" applyAlignment="1">
      <alignment horizontal="left" vertical="center"/>
    </xf>
    <xf numFmtId="0" fontId="15" fillId="0" borderId="0" xfId="0" applyFont="1" applyAlignment="1">
      <alignment horizontal="left" vertical="center"/>
    </xf>
    <xf numFmtId="4" fontId="12"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4" fillId="3" borderId="7" xfId="0" applyFont="1" applyFill="1" applyBorder="1" applyAlignment="1">
      <alignment horizontal="left" vertical="center"/>
    </xf>
    <xf numFmtId="0" fontId="0" fillId="3" borderId="7" xfId="0" applyFill="1" applyBorder="1" applyAlignment="1">
      <alignment vertical="center"/>
    </xf>
    <xf numFmtId="4" fontId="4" fillId="3" borderId="7" xfId="0" applyNumberFormat="1" applyFont="1" applyFill="1" applyBorder="1" applyAlignment="1">
      <alignment vertical="center"/>
    </xf>
    <xf numFmtId="0" fontId="0" fillId="3" borderId="8" xfId="0" applyFill="1" applyBorder="1" applyAlignment="1">
      <alignment vertical="center"/>
    </xf>
    <xf numFmtId="4" fontId="21" fillId="0" borderId="0" xfId="0" applyNumberFormat="1" applyFont="1" applyAlignment="1">
      <alignment vertical="center"/>
    </xf>
    <xf numFmtId="0" fontId="21" fillId="0" borderId="0" xfId="0" applyFont="1" applyAlignment="1">
      <alignment vertical="center"/>
    </xf>
    <xf numFmtId="0" fontId="20" fillId="0" borderId="0" xfId="0" applyFont="1" applyAlignment="1">
      <alignment horizontal="left" vertical="center" wrapText="1"/>
    </xf>
    <xf numFmtId="4" fontId="18" fillId="0" borderId="0" xfId="0" applyNumberFormat="1" applyFont="1" applyAlignment="1">
      <alignment horizontal="right" vertical="center"/>
    </xf>
    <xf numFmtId="4" fontId="18" fillId="0" borderId="0" xfId="0" applyNumberFormat="1" applyFont="1" applyAlignment="1">
      <alignment vertical="center"/>
    </xf>
    <xf numFmtId="0" fontId="2" fillId="0" borderId="0" xfId="0" applyFont="1" applyAlignment="1">
      <alignment horizontal="left" vertical="center"/>
    </xf>
    <xf numFmtId="0" fontId="3" fillId="0" borderId="0" xfId="0" applyFont="1" applyAlignment="1">
      <alignment horizontal="left" vertical="top" wrapText="1"/>
    </xf>
    <xf numFmtId="0" fontId="2" fillId="0" borderId="0" xfId="0" applyFont="1" applyAlignment="1">
      <alignment horizontal="left" vertical="center" wrapText="1"/>
    </xf>
    <xf numFmtId="4" fontId="11"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0" fontId="0" fillId="0" borderId="0" xfId="0" applyAlignment="1">
      <alignment vertical="center"/>
    </xf>
    <xf numFmtId="0" fontId="0" fillId="6" borderId="0" xfId="0" applyFill="1" applyBorder="1"/>
    <xf numFmtId="0" fontId="0" fillId="0" borderId="0" xfId="0" applyBorder="1"/>
    <xf numFmtId="0" fontId="29" fillId="0" borderId="0" xfId="0" applyFont="1" applyBorder="1" applyAlignment="1">
      <alignment horizontal="left" vertical="center" wrapText="1"/>
    </xf>
    <xf numFmtId="0" fontId="28" fillId="0" borderId="0" xfId="0" applyFont="1" applyBorder="1" applyAlignment="1">
      <alignment horizontal="center" vertical="center"/>
    </xf>
    <xf numFmtId="0" fontId="31" fillId="0" borderId="0" xfId="0" applyFont="1" applyBorder="1" applyAlignment="1">
      <alignment horizontal="center" vertical="center" wrapText="1"/>
    </xf>
    <xf numFmtId="4" fontId="28" fillId="0" borderId="0" xfId="0" applyNumberFormat="1" applyFont="1" applyBorder="1" applyAlignment="1">
      <alignment horizontal="right" vertical="center"/>
    </xf>
    <xf numFmtId="167" fontId="28" fillId="0" borderId="0" xfId="0" applyNumberFormat="1" applyFont="1" applyBorder="1" applyAlignment="1">
      <alignment vertical="center"/>
    </xf>
  </cellXfs>
  <cellStyles count="4">
    <cellStyle name="Excel Built-in Normal" xfId="2" xr:uid="{B389F8EE-33DC-41CF-BE94-D2C61507A4F1}"/>
    <cellStyle name="Hypertextový odkaz" xfId="1" builtinId="8"/>
    <cellStyle name="Normální" xfId="0" builtinId="0" customBuiltin="1"/>
    <cellStyle name="Normální 2" xfId="3" xr:uid="{A2D4154D-AC05-4B9F-9A14-67C0F736356A}"/>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8" Type="http://schemas.openxmlformats.org/officeDocument/2006/relationships/image" Target="../media/image12.jpeg"/><Relationship Id="rId3" Type="http://schemas.openxmlformats.org/officeDocument/2006/relationships/image" Target="../media/image7.jpeg"/><Relationship Id="rId7" Type="http://schemas.openxmlformats.org/officeDocument/2006/relationships/image" Target="../media/image11.jpeg"/><Relationship Id="rId2" Type="http://schemas.openxmlformats.org/officeDocument/2006/relationships/image" Target="../media/image6.jpeg"/><Relationship Id="rId1" Type="http://schemas.openxmlformats.org/officeDocument/2006/relationships/image" Target="../media/image5.jpeg"/><Relationship Id="rId6" Type="http://schemas.openxmlformats.org/officeDocument/2006/relationships/image" Target="../media/image10.jpeg"/><Relationship Id="rId5" Type="http://schemas.openxmlformats.org/officeDocument/2006/relationships/image" Target="../media/image9.jpeg"/><Relationship Id="rId4"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twoCellAnchor editAs="oneCell">
    <xdr:from>
      <xdr:col>2</xdr:col>
      <xdr:colOff>1</xdr:colOff>
      <xdr:row>60</xdr:row>
      <xdr:rowOff>0</xdr:rowOff>
    </xdr:from>
    <xdr:to>
      <xdr:col>6</xdr:col>
      <xdr:colOff>601981</xdr:colOff>
      <xdr:row>78</xdr:row>
      <xdr:rowOff>10414</xdr:rowOff>
    </xdr:to>
    <xdr:pic>
      <xdr:nvPicPr>
        <xdr:cNvPr id="2" name="Obrázek 6">
          <a:extLst>
            <a:ext uri="{FF2B5EF4-FFF2-40B4-BE49-F238E27FC236}">
              <a16:creationId xmlns:a16="http://schemas.microsoft.com/office/drawing/2014/main" id="{177CABFE-E93C-4033-BD5E-FD8B6CF2D1EC}"/>
            </a:ext>
          </a:extLst>
        </xdr:cNvPr>
        <xdr:cNvPicPr>
          <a:picLocks noChangeAspect="1"/>
        </xdr:cNvPicPr>
      </xdr:nvPicPr>
      <xdr:blipFill>
        <a:blip xmlns:r="http://schemas.openxmlformats.org/officeDocument/2006/relationships" r:embed="rId1" cstate="print"/>
        <a:srcRect/>
        <a:stretch>
          <a:fillRect/>
        </a:stretch>
      </xdr:blipFill>
      <xdr:spPr bwMode="auto">
        <a:xfrm>
          <a:off x="868681" y="51107340"/>
          <a:ext cx="5013960" cy="2342134"/>
        </a:xfrm>
        <a:prstGeom prst="rect">
          <a:avLst/>
        </a:prstGeom>
        <a:noFill/>
        <a:ln w="9525">
          <a:noFill/>
          <a:miter lim="800000"/>
          <a:headEnd/>
          <a:tailEnd/>
        </a:ln>
      </xdr:spPr>
    </xdr:pic>
    <xdr:clientData/>
  </xdr:twoCellAnchor>
  <xdr:twoCellAnchor editAs="oneCell">
    <xdr:from>
      <xdr:col>2</xdr:col>
      <xdr:colOff>1</xdr:colOff>
      <xdr:row>80</xdr:row>
      <xdr:rowOff>1</xdr:rowOff>
    </xdr:from>
    <xdr:to>
      <xdr:col>6</xdr:col>
      <xdr:colOff>601981</xdr:colOff>
      <xdr:row>99</xdr:row>
      <xdr:rowOff>61215</xdr:rowOff>
    </xdr:to>
    <xdr:pic>
      <xdr:nvPicPr>
        <xdr:cNvPr id="3" name="Obrázek 7">
          <a:extLst>
            <a:ext uri="{FF2B5EF4-FFF2-40B4-BE49-F238E27FC236}">
              <a16:creationId xmlns:a16="http://schemas.microsoft.com/office/drawing/2014/main" id="{3DF287D9-5257-43B8-9693-EE0FF19C1AE9}"/>
            </a:ext>
          </a:extLst>
        </xdr:cNvPr>
        <xdr:cNvPicPr>
          <a:picLocks noChangeAspect="1"/>
        </xdr:cNvPicPr>
      </xdr:nvPicPr>
      <xdr:blipFill>
        <a:blip xmlns:r="http://schemas.openxmlformats.org/officeDocument/2006/relationships" r:embed="rId2" cstate="print"/>
        <a:srcRect/>
        <a:stretch>
          <a:fillRect/>
        </a:stretch>
      </xdr:blipFill>
      <xdr:spPr bwMode="auto">
        <a:xfrm>
          <a:off x="868681" y="54475381"/>
          <a:ext cx="5013960" cy="2522474"/>
        </a:xfrm>
        <a:prstGeom prst="rect">
          <a:avLst/>
        </a:prstGeom>
        <a:noFill/>
        <a:ln w="9525">
          <a:noFill/>
          <a:miter lim="800000"/>
          <a:headEnd/>
          <a:tailEnd/>
        </a:ln>
      </xdr:spPr>
    </xdr:pic>
    <xdr:clientData/>
  </xdr:twoCellAnchor>
  <xdr:twoCellAnchor editAs="oneCell">
    <xdr:from>
      <xdr:col>2</xdr:col>
      <xdr:colOff>0</xdr:colOff>
      <xdr:row>101</xdr:row>
      <xdr:rowOff>1</xdr:rowOff>
    </xdr:from>
    <xdr:to>
      <xdr:col>6</xdr:col>
      <xdr:colOff>480060</xdr:colOff>
      <xdr:row>119</xdr:row>
      <xdr:rowOff>819</xdr:rowOff>
    </xdr:to>
    <xdr:pic>
      <xdr:nvPicPr>
        <xdr:cNvPr id="4" name="Obrázek 8">
          <a:extLst>
            <a:ext uri="{FF2B5EF4-FFF2-40B4-BE49-F238E27FC236}">
              <a16:creationId xmlns:a16="http://schemas.microsoft.com/office/drawing/2014/main" id="{8E2D4FBD-A4B7-4CDD-AF68-FB4CC51A85A4}"/>
            </a:ext>
          </a:extLst>
        </xdr:cNvPr>
        <xdr:cNvPicPr>
          <a:picLocks noChangeAspect="1"/>
        </xdr:cNvPicPr>
      </xdr:nvPicPr>
      <xdr:blipFill>
        <a:blip xmlns:r="http://schemas.openxmlformats.org/officeDocument/2006/relationships" r:embed="rId3" cstate="print"/>
        <a:srcRect/>
        <a:stretch>
          <a:fillRect/>
        </a:stretch>
      </xdr:blipFill>
      <xdr:spPr bwMode="auto">
        <a:xfrm>
          <a:off x="868680" y="58102501"/>
          <a:ext cx="4892040" cy="2332538"/>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202</xdr:row>
      <xdr:rowOff>0</xdr:rowOff>
    </xdr:from>
    <xdr:to>
      <xdr:col>5</xdr:col>
      <xdr:colOff>190500</xdr:colOff>
      <xdr:row>217</xdr:row>
      <xdr:rowOff>83820</xdr:rowOff>
    </xdr:to>
    <xdr:pic>
      <xdr:nvPicPr>
        <xdr:cNvPr id="2" name="Obrázek 1">
          <a:extLst>
            <a:ext uri="{FF2B5EF4-FFF2-40B4-BE49-F238E27FC236}">
              <a16:creationId xmlns:a16="http://schemas.microsoft.com/office/drawing/2014/main" id="{83EF4954-7D4B-4EA1-9E4A-9DA5BF57A1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8680" y="195422520"/>
          <a:ext cx="3855720" cy="2026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249</xdr:row>
      <xdr:rowOff>0</xdr:rowOff>
    </xdr:from>
    <xdr:to>
      <xdr:col>5</xdr:col>
      <xdr:colOff>289560</xdr:colOff>
      <xdr:row>263</xdr:row>
      <xdr:rowOff>91440</xdr:rowOff>
    </xdr:to>
    <xdr:pic>
      <xdr:nvPicPr>
        <xdr:cNvPr id="3" name="Obrázek 8">
          <a:extLst>
            <a:ext uri="{FF2B5EF4-FFF2-40B4-BE49-F238E27FC236}">
              <a16:creationId xmlns:a16="http://schemas.microsoft.com/office/drawing/2014/main" id="{5E4309E0-3B7E-4DF3-8E2F-3AEF3E3D60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8680" y="199483980"/>
          <a:ext cx="395478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268</xdr:row>
      <xdr:rowOff>0</xdr:rowOff>
    </xdr:from>
    <xdr:to>
      <xdr:col>5</xdr:col>
      <xdr:colOff>243840</xdr:colOff>
      <xdr:row>283</xdr:row>
      <xdr:rowOff>0</xdr:rowOff>
    </xdr:to>
    <xdr:pic>
      <xdr:nvPicPr>
        <xdr:cNvPr id="4" name="Obrázek 10">
          <a:extLst>
            <a:ext uri="{FF2B5EF4-FFF2-40B4-BE49-F238E27FC236}">
              <a16:creationId xmlns:a16="http://schemas.microsoft.com/office/drawing/2014/main" id="{F31DF79F-FDEE-44F3-865A-DC56777C8B4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68680" y="201990960"/>
          <a:ext cx="390906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15240</xdr:colOff>
      <xdr:row>287</xdr:row>
      <xdr:rowOff>38100</xdr:rowOff>
    </xdr:from>
    <xdr:to>
      <xdr:col>4</xdr:col>
      <xdr:colOff>411480</xdr:colOff>
      <xdr:row>302</xdr:row>
      <xdr:rowOff>76200</xdr:rowOff>
    </xdr:to>
    <xdr:pic>
      <xdr:nvPicPr>
        <xdr:cNvPr id="5" name="Obrázek 1">
          <a:extLst>
            <a:ext uri="{FF2B5EF4-FFF2-40B4-BE49-F238E27FC236}">
              <a16:creationId xmlns:a16="http://schemas.microsoft.com/office/drawing/2014/main" id="{133D240C-5DDA-4A8F-83F4-6409AEC6388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83920" y="204536040"/>
          <a:ext cx="3596640" cy="198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322</xdr:row>
      <xdr:rowOff>0</xdr:rowOff>
    </xdr:from>
    <xdr:to>
      <xdr:col>5</xdr:col>
      <xdr:colOff>205740</xdr:colOff>
      <xdr:row>337</xdr:row>
      <xdr:rowOff>91440</xdr:rowOff>
    </xdr:to>
    <xdr:pic>
      <xdr:nvPicPr>
        <xdr:cNvPr id="6" name="Obrázek 1">
          <a:extLst>
            <a:ext uri="{FF2B5EF4-FFF2-40B4-BE49-F238E27FC236}">
              <a16:creationId xmlns:a16="http://schemas.microsoft.com/office/drawing/2014/main" id="{082D7B88-63CE-4F23-9456-CD294A4CF59E}"/>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68680" y="209077560"/>
          <a:ext cx="3870960" cy="2034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344</xdr:row>
      <xdr:rowOff>0</xdr:rowOff>
    </xdr:from>
    <xdr:to>
      <xdr:col>5</xdr:col>
      <xdr:colOff>457200</xdr:colOff>
      <xdr:row>358</xdr:row>
      <xdr:rowOff>106680</xdr:rowOff>
    </xdr:to>
    <xdr:pic>
      <xdr:nvPicPr>
        <xdr:cNvPr id="7" name="Obrázek 16">
          <a:extLst>
            <a:ext uri="{FF2B5EF4-FFF2-40B4-BE49-F238E27FC236}">
              <a16:creationId xmlns:a16="http://schemas.microsoft.com/office/drawing/2014/main" id="{45B3035B-3A90-4FC0-AC26-1174F306A4FC}"/>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68680" y="211973160"/>
          <a:ext cx="4122420" cy="1920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364</xdr:row>
      <xdr:rowOff>0</xdr:rowOff>
    </xdr:from>
    <xdr:to>
      <xdr:col>5</xdr:col>
      <xdr:colOff>198120</xdr:colOff>
      <xdr:row>379</xdr:row>
      <xdr:rowOff>76200</xdr:rowOff>
    </xdr:to>
    <xdr:pic>
      <xdr:nvPicPr>
        <xdr:cNvPr id="8" name="Obrázek 18">
          <a:extLst>
            <a:ext uri="{FF2B5EF4-FFF2-40B4-BE49-F238E27FC236}">
              <a16:creationId xmlns:a16="http://schemas.microsoft.com/office/drawing/2014/main" id="{F452C666-3566-4C5A-9C4C-D000353C4DB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68680" y="214609680"/>
          <a:ext cx="3863340" cy="201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655320</xdr:colOff>
      <xdr:row>218</xdr:row>
      <xdr:rowOff>30480</xdr:rowOff>
    </xdr:from>
    <xdr:to>
      <xdr:col>4</xdr:col>
      <xdr:colOff>114300</xdr:colOff>
      <xdr:row>238</xdr:row>
      <xdr:rowOff>99060</xdr:rowOff>
    </xdr:to>
    <xdr:pic>
      <xdr:nvPicPr>
        <xdr:cNvPr id="11" name="Obrázek 10">
          <a:extLst>
            <a:ext uri="{FF2B5EF4-FFF2-40B4-BE49-F238E27FC236}">
              <a16:creationId xmlns:a16="http://schemas.microsoft.com/office/drawing/2014/main" id="{5ED55487-4489-4333-BEDC-0B0BEC7EB6B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524000" y="198363840"/>
          <a:ext cx="2659380" cy="265938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97"/>
  <sheetViews>
    <sheetView showGridLines="0" topLeftCell="A89" workbookViewId="0">
      <selection activeCell="AI112" sqref="AI112"/>
    </sheetView>
  </sheetViews>
  <sheetFormatPr defaultRowHeight="10.199999999999999"/>
  <cols>
    <col min="1" max="1" width="8.85546875" customWidth="1"/>
    <col min="2" max="2" width="1.7109375" customWidth="1"/>
    <col min="3" max="3" width="4.42578125" customWidth="1"/>
    <col min="4" max="33" width="2.85546875" customWidth="1"/>
    <col min="34" max="34" width="3.42578125" customWidth="1"/>
    <col min="35" max="35" width="42.28515625" customWidth="1"/>
    <col min="36" max="37" width="2.42578125" customWidth="1"/>
    <col min="38" max="38" width="8.85546875" customWidth="1"/>
    <col min="39" max="39" width="3.42578125" customWidth="1"/>
    <col min="40" max="40" width="14.28515625" customWidth="1"/>
    <col min="41" max="41" width="8" customWidth="1"/>
    <col min="42" max="42" width="4.42578125" customWidth="1"/>
    <col min="43" max="43" width="16.7109375" hidden="1" customWidth="1"/>
    <col min="44" max="44" width="14.42578125" customWidth="1"/>
    <col min="45" max="47" width="27.7109375" hidden="1" customWidth="1"/>
    <col min="48" max="49" width="23.140625" hidden="1" customWidth="1"/>
    <col min="50" max="51" width="26.7109375" hidden="1" customWidth="1"/>
    <col min="52" max="52" width="23.140625" hidden="1" customWidth="1"/>
    <col min="53" max="53" width="20.42578125" hidden="1" customWidth="1"/>
    <col min="54" max="54" width="26.7109375" hidden="1" customWidth="1"/>
    <col min="55" max="55" width="23.140625" hidden="1" customWidth="1"/>
    <col min="56" max="56" width="20.42578125" hidden="1" customWidth="1"/>
    <col min="57" max="57" width="71.140625" customWidth="1"/>
    <col min="71" max="91" width="9.140625" hidden="1"/>
  </cols>
  <sheetData>
    <row r="1" spans="1:74">
      <c r="A1" s="10" t="s">
        <v>0</v>
      </c>
      <c r="AZ1" s="10" t="s">
        <v>1</v>
      </c>
      <c r="BA1" s="10" t="s">
        <v>2</v>
      </c>
      <c r="BB1" s="10" t="s">
        <v>1</v>
      </c>
      <c r="BT1" s="10" t="s">
        <v>3</v>
      </c>
      <c r="BU1" s="10" t="s">
        <v>3</v>
      </c>
      <c r="BV1" s="10" t="s">
        <v>4</v>
      </c>
    </row>
    <row r="2" spans="1:74" ht="36.9" customHeight="1">
      <c r="AR2" s="205" t="s">
        <v>5</v>
      </c>
      <c r="AS2" s="206"/>
      <c r="AT2" s="206"/>
      <c r="AU2" s="206"/>
      <c r="AV2" s="206"/>
      <c r="AW2" s="206"/>
      <c r="AX2" s="206"/>
      <c r="AY2" s="206"/>
      <c r="AZ2" s="206"/>
      <c r="BA2" s="206"/>
      <c r="BB2" s="206"/>
      <c r="BC2" s="206"/>
      <c r="BD2" s="206"/>
      <c r="BE2" s="206"/>
      <c r="BS2" s="11" t="s">
        <v>6</v>
      </c>
      <c r="BT2" s="11" t="s">
        <v>7</v>
      </c>
    </row>
    <row r="3" spans="1:74" ht="6.9" customHeight="1">
      <c r="B3" s="12"/>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4"/>
      <c r="BS3" s="11" t="s">
        <v>6</v>
      </c>
      <c r="BT3" s="11" t="s">
        <v>8</v>
      </c>
    </row>
    <row r="4" spans="1:74" ht="24.9" customHeight="1">
      <c r="B4" s="14"/>
      <c r="D4" s="15" t="s">
        <v>9</v>
      </c>
      <c r="AR4" s="14"/>
      <c r="AS4" s="16" t="s">
        <v>10</v>
      </c>
      <c r="BS4" s="11" t="s">
        <v>11</v>
      </c>
    </row>
    <row r="5" spans="1:74" ht="12" customHeight="1">
      <c r="B5" s="14"/>
      <c r="D5" s="17" t="s">
        <v>12</v>
      </c>
      <c r="K5" s="233" t="s">
        <v>13</v>
      </c>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R5" s="14"/>
      <c r="BS5" s="11" t="s">
        <v>6</v>
      </c>
    </row>
    <row r="6" spans="1:74" ht="36.9" customHeight="1">
      <c r="B6" s="14"/>
      <c r="D6" s="19" t="s">
        <v>14</v>
      </c>
      <c r="K6" s="234" t="s">
        <v>484</v>
      </c>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R6" s="14"/>
      <c r="BS6" s="11" t="s">
        <v>6</v>
      </c>
    </row>
    <row r="7" spans="1:74" ht="12" customHeight="1">
      <c r="B7" s="14"/>
      <c r="D7" s="20" t="s">
        <v>15</v>
      </c>
      <c r="K7" s="18" t="s">
        <v>1</v>
      </c>
      <c r="AK7" s="20" t="s">
        <v>16</v>
      </c>
      <c r="AN7" s="18" t="s">
        <v>1</v>
      </c>
      <c r="AR7" s="14"/>
      <c r="BS7" s="11" t="s">
        <v>6</v>
      </c>
    </row>
    <row r="8" spans="1:74" ht="12" customHeight="1">
      <c r="B8" s="14"/>
      <c r="D8" s="20" t="s">
        <v>17</v>
      </c>
      <c r="K8" s="18" t="s">
        <v>18</v>
      </c>
      <c r="AK8" s="20" t="s">
        <v>19</v>
      </c>
      <c r="AN8" s="98">
        <v>45015</v>
      </c>
      <c r="AR8" s="14"/>
      <c r="BS8" s="11" t="s">
        <v>6</v>
      </c>
    </row>
    <row r="9" spans="1:74" ht="14.4" customHeight="1">
      <c r="B9" s="14"/>
      <c r="AR9" s="14"/>
      <c r="BS9" s="11" t="s">
        <v>6</v>
      </c>
    </row>
    <row r="10" spans="1:74" ht="12" customHeight="1">
      <c r="B10" s="14"/>
      <c r="D10" s="20" t="s">
        <v>20</v>
      </c>
      <c r="AK10" s="20" t="s">
        <v>21</v>
      </c>
      <c r="AN10" s="18" t="s">
        <v>1</v>
      </c>
      <c r="AR10" s="14"/>
      <c r="BS10" s="11" t="s">
        <v>6</v>
      </c>
    </row>
    <row r="11" spans="1:74" ht="18.45" customHeight="1">
      <c r="B11" s="14"/>
      <c r="E11" s="18" t="s">
        <v>85</v>
      </c>
      <c r="AK11" s="20" t="s">
        <v>22</v>
      </c>
      <c r="AN11" s="18" t="s">
        <v>1</v>
      </c>
      <c r="AR11" s="14"/>
      <c r="BS11" s="11" t="s">
        <v>6</v>
      </c>
    </row>
    <row r="12" spans="1:74" ht="6.9" customHeight="1">
      <c r="B12" s="14"/>
      <c r="AR12" s="14"/>
      <c r="BS12" s="11" t="s">
        <v>6</v>
      </c>
    </row>
    <row r="13" spans="1:74" ht="12" customHeight="1">
      <c r="B13" s="14"/>
      <c r="D13" s="20" t="s">
        <v>23</v>
      </c>
      <c r="AK13" s="20" t="s">
        <v>21</v>
      </c>
      <c r="AN13" s="18" t="s">
        <v>1</v>
      </c>
      <c r="AR13" s="14"/>
      <c r="BS13" s="11" t="s">
        <v>6</v>
      </c>
    </row>
    <row r="14" spans="1:74" ht="13.2">
      <c r="B14" s="14"/>
      <c r="E14" s="18" t="s">
        <v>18</v>
      </c>
      <c r="AK14" s="20" t="s">
        <v>22</v>
      </c>
      <c r="AN14" s="18" t="s">
        <v>1</v>
      </c>
      <c r="AR14" s="14"/>
      <c r="BS14" s="11" t="s">
        <v>6</v>
      </c>
    </row>
    <row r="15" spans="1:74" ht="6.9" customHeight="1">
      <c r="B15" s="14"/>
      <c r="AR15" s="14"/>
      <c r="BS15" s="11" t="s">
        <v>3</v>
      </c>
    </row>
    <row r="16" spans="1:74" ht="12" customHeight="1">
      <c r="B16" s="14"/>
      <c r="D16" s="20" t="s">
        <v>24</v>
      </c>
      <c r="AK16" s="20" t="s">
        <v>21</v>
      </c>
      <c r="AN16" s="18" t="s">
        <v>1</v>
      </c>
      <c r="AR16" s="14"/>
      <c r="BS16" s="11" t="s">
        <v>3</v>
      </c>
    </row>
    <row r="17" spans="2:71" ht="18.45" customHeight="1">
      <c r="B17" s="14"/>
      <c r="E17" s="18" t="s">
        <v>25</v>
      </c>
      <c r="AK17" s="20" t="s">
        <v>22</v>
      </c>
      <c r="AN17" s="18" t="s">
        <v>1</v>
      </c>
      <c r="AR17" s="14"/>
      <c r="BS17" s="11" t="s">
        <v>26</v>
      </c>
    </row>
    <row r="18" spans="2:71" ht="6.9" customHeight="1">
      <c r="B18" s="14"/>
      <c r="AR18" s="14"/>
      <c r="BS18" s="11" t="s">
        <v>6</v>
      </c>
    </row>
    <row r="19" spans="2:71" ht="12" customHeight="1">
      <c r="B19" s="14"/>
      <c r="D19" s="20" t="s">
        <v>27</v>
      </c>
      <c r="AK19" s="20" t="s">
        <v>21</v>
      </c>
      <c r="AN19" s="18" t="s">
        <v>1</v>
      </c>
      <c r="AR19" s="14"/>
      <c r="BS19" s="11" t="s">
        <v>6</v>
      </c>
    </row>
    <row r="20" spans="2:71" ht="18.45" customHeight="1">
      <c r="B20" s="14"/>
      <c r="E20" s="18" t="s">
        <v>28</v>
      </c>
      <c r="AK20" s="20" t="s">
        <v>22</v>
      </c>
      <c r="AN20" s="18" t="s">
        <v>1</v>
      </c>
      <c r="AR20" s="14"/>
      <c r="BS20" s="11" t="s">
        <v>26</v>
      </c>
    </row>
    <row r="21" spans="2:71" ht="6.9" customHeight="1">
      <c r="B21" s="14"/>
      <c r="AR21" s="14"/>
    </row>
    <row r="22" spans="2:71" ht="12" customHeight="1">
      <c r="B22" s="14"/>
      <c r="D22" s="20" t="s">
        <v>29</v>
      </c>
      <c r="AR22" s="14"/>
    </row>
    <row r="23" spans="2:71" ht="14.4" customHeight="1">
      <c r="B23" s="14"/>
      <c r="E23" s="235" t="s">
        <v>1</v>
      </c>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R23" s="14"/>
    </row>
    <row r="24" spans="2:71" ht="6.9" customHeight="1">
      <c r="B24" s="14"/>
      <c r="AR24" s="14"/>
    </row>
    <row r="25" spans="2:71" ht="6.9" customHeight="1">
      <c r="B25" s="14"/>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R25" s="14"/>
    </row>
    <row r="26" spans="2:71" s="1" customFormat="1" ht="25.95" customHeight="1">
      <c r="B26" s="23"/>
      <c r="D26" s="24" t="s">
        <v>30</v>
      </c>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36">
        <f>ROUND(AG94,2)</f>
        <v>0</v>
      </c>
      <c r="AL26" s="237"/>
      <c r="AM26" s="237"/>
      <c r="AN26" s="237"/>
      <c r="AO26" s="237"/>
      <c r="AR26" s="23"/>
    </row>
    <row r="27" spans="2:71" s="1" customFormat="1" ht="6.9" customHeight="1">
      <c r="B27" s="23"/>
      <c r="AR27" s="23"/>
    </row>
    <row r="28" spans="2:71" s="1" customFormat="1" ht="13.2">
      <c r="B28" s="23"/>
      <c r="L28" s="238" t="s">
        <v>31</v>
      </c>
      <c r="M28" s="238"/>
      <c r="N28" s="238"/>
      <c r="O28" s="238"/>
      <c r="P28" s="238"/>
      <c r="W28" s="238" t="s">
        <v>32</v>
      </c>
      <c r="X28" s="238"/>
      <c r="Y28" s="238"/>
      <c r="Z28" s="238"/>
      <c r="AA28" s="238"/>
      <c r="AB28" s="238"/>
      <c r="AC28" s="238"/>
      <c r="AD28" s="238"/>
      <c r="AE28" s="238"/>
      <c r="AK28" s="238" t="s">
        <v>33</v>
      </c>
      <c r="AL28" s="238"/>
      <c r="AM28" s="238"/>
      <c r="AN28" s="238"/>
      <c r="AO28" s="238"/>
      <c r="AR28" s="23"/>
    </row>
    <row r="29" spans="2:71" s="2" customFormat="1" ht="14.4" customHeight="1">
      <c r="B29" s="27"/>
      <c r="D29" s="20" t="s">
        <v>34</v>
      </c>
      <c r="F29" s="20" t="s">
        <v>35</v>
      </c>
      <c r="L29" s="223">
        <v>0.21</v>
      </c>
      <c r="M29" s="222"/>
      <c r="N29" s="222"/>
      <c r="O29" s="222"/>
      <c r="P29" s="222"/>
      <c r="W29" s="221">
        <f>ROUND(AZ94, 2)</f>
        <v>0</v>
      </c>
      <c r="X29" s="222"/>
      <c r="Y29" s="222"/>
      <c r="Z29" s="222"/>
      <c r="AA29" s="222"/>
      <c r="AB29" s="222"/>
      <c r="AC29" s="222"/>
      <c r="AD29" s="222"/>
      <c r="AE29" s="222"/>
      <c r="AK29" s="221">
        <f>ROUND(AV94, 2)</f>
        <v>0</v>
      </c>
      <c r="AL29" s="222"/>
      <c r="AM29" s="222"/>
      <c r="AN29" s="222"/>
      <c r="AO29" s="222"/>
      <c r="AR29" s="27"/>
    </row>
    <row r="30" spans="2:71" s="2" customFormat="1" ht="14.4" customHeight="1">
      <c r="B30" s="27"/>
      <c r="F30" s="20" t="s">
        <v>36</v>
      </c>
      <c r="L30" s="223">
        <v>0.15</v>
      </c>
      <c r="M30" s="222"/>
      <c r="N30" s="222"/>
      <c r="O30" s="222"/>
      <c r="P30" s="222"/>
      <c r="W30" s="221">
        <f>ROUND(BA94, 2)</f>
        <v>0</v>
      </c>
      <c r="X30" s="222"/>
      <c r="Y30" s="222"/>
      <c r="Z30" s="222"/>
      <c r="AA30" s="222"/>
      <c r="AB30" s="222"/>
      <c r="AC30" s="222"/>
      <c r="AD30" s="222"/>
      <c r="AE30" s="222"/>
      <c r="AK30" s="221">
        <f>ROUND(AW94, 2)</f>
        <v>0</v>
      </c>
      <c r="AL30" s="222"/>
      <c r="AM30" s="222"/>
      <c r="AN30" s="222"/>
      <c r="AO30" s="222"/>
      <c r="AR30" s="27"/>
    </row>
    <row r="31" spans="2:71" s="2" customFormat="1" ht="14.4" hidden="1" customHeight="1">
      <c r="B31" s="27"/>
      <c r="F31" s="20" t="s">
        <v>37</v>
      </c>
      <c r="L31" s="223">
        <v>0.21</v>
      </c>
      <c r="M31" s="222"/>
      <c r="N31" s="222"/>
      <c r="O31" s="222"/>
      <c r="P31" s="222"/>
      <c r="W31" s="221" t="e">
        <f>ROUND(BB94, 2)</f>
        <v>#REF!</v>
      </c>
      <c r="X31" s="222"/>
      <c r="Y31" s="222"/>
      <c r="Z31" s="222"/>
      <c r="AA31" s="222"/>
      <c r="AB31" s="222"/>
      <c r="AC31" s="222"/>
      <c r="AD31" s="222"/>
      <c r="AE31" s="222"/>
      <c r="AK31" s="221">
        <v>0</v>
      </c>
      <c r="AL31" s="222"/>
      <c r="AM31" s="222"/>
      <c r="AN31" s="222"/>
      <c r="AO31" s="222"/>
      <c r="AR31" s="27"/>
    </row>
    <row r="32" spans="2:71" s="2" customFormat="1" ht="14.4" hidden="1" customHeight="1">
      <c r="B32" s="27"/>
      <c r="F32" s="20" t="s">
        <v>38</v>
      </c>
      <c r="L32" s="223">
        <v>0.15</v>
      </c>
      <c r="M32" s="222"/>
      <c r="N32" s="222"/>
      <c r="O32" s="222"/>
      <c r="P32" s="222"/>
      <c r="W32" s="221" t="e">
        <f>ROUND(BC94, 2)</f>
        <v>#REF!</v>
      </c>
      <c r="X32" s="222"/>
      <c r="Y32" s="222"/>
      <c r="Z32" s="222"/>
      <c r="AA32" s="222"/>
      <c r="AB32" s="222"/>
      <c r="AC32" s="222"/>
      <c r="AD32" s="222"/>
      <c r="AE32" s="222"/>
      <c r="AK32" s="221">
        <v>0</v>
      </c>
      <c r="AL32" s="222"/>
      <c r="AM32" s="222"/>
      <c r="AN32" s="222"/>
      <c r="AO32" s="222"/>
      <c r="AR32" s="27"/>
    </row>
    <row r="33" spans="2:44" s="2" customFormat="1" ht="14.4" hidden="1" customHeight="1">
      <c r="B33" s="27"/>
      <c r="F33" s="20" t="s">
        <v>39</v>
      </c>
      <c r="L33" s="223">
        <v>0</v>
      </c>
      <c r="M33" s="222"/>
      <c r="N33" s="222"/>
      <c r="O33" s="222"/>
      <c r="P33" s="222"/>
      <c r="W33" s="221" t="e">
        <f>ROUND(BD94, 2)</f>
        <v>#REF!</v>
      </c>
      <c r="X33" s="222"/>
      <c r="Y33" s="222"/>
      <c r="Z33" s="222"/>
      <c r="AA33" s="222"/>
      <c r="AB33" s="222"/>
      <c r="AC33" s="222"/>
      <c r="AD33" s="222"/>
      <c r="AE33" s="222"/>
      <c r="AK33" s="221">
        <v>0</v>
      </c>
      <c r="AL33" s="222"/>
      <c r="AM33" s="222"/>
      <c r="AN33" s="222"/>
      <c r="AO33" s="222"/>
      <c r="AR33" s="27"/>
    </row>
    <row r="34" spans="2:44" s="1" customFormat="1" ht="6.9" customHeight="1">
      <c r="B34" s="23"/>
      <c r="AR34" s="23"/>
    </row>
    <row r="35" spans="2:44" s="1" customFormat="1" ht="25.95" customHeight="1">
      <c r="B35" s="23"/>
      <c r="C35" s="28"/>
      <c r="D35" s="29" t="s">
        <v>40</v>
      </c>
      <c r="E35" s="30"/>
      <c r="F35" s="30"/>
      <c r="G35" s="30"/>
      <c r="H35" s="30"/>
      <c r="I35" s="30"/>
      <c r="J35" s="30"/>
      <c r="K35" s="30"/>
      <c r="L35" s="30"/>
      <c r="M35" s="30"/>
      <c r="N35" s="30"/>
      <c r="O35" s="30"/>
      <c r="P35" s="30"/>
      <c r="Q35" s="30"/>
      <c r="R35" s="30"/>
      <c r="S35" s="30"/>
      <c r="T35" s="31" t="s">
        <v>41</v>
      </c>
      <c r="U35" s="30"/>
      <c r="V35" s="30"/>
      <c r="W35" s="30"/>
      <c r="X35" s="224" t="s">
        <v>42</v>
      </c>
      <c r="Y35" s="225"/>
      <c r="Z35" s="225"/>
      <c r="AA35" s="225"/>
      <c r="AB35" s="225"/>
      <c r="AC35" s="30"/>
      <c r="AD35" s="30"/>
      <c r="AE35" s="30"/>
      <c r="AF35" s="30"/>
      <c r="AG35" s="30"/>
      <c r="AH35" s="30"/>
      <c r="AI35" s="30"/>
      <c r="AJ35" s="30"/>
      <c r="AK35" s="226">
        <f>SUM(AK26:AK33)</f>
        <v>0</v>
      </c>
      <c r="AL35" s="225"/>
      <c r="AM35" s="225"/>
      <c r="AN35" s="225"/>
      <c r="AO35" s="227"/>
      <c r="AP35" s="28"/>
      <c r="AQ35" s="28"/>
      <c r="AR35" s="23"/>
    </row>
    <row r="36" spans="2:44" s="1" customFormat="1" ht="6.9" customHeight="1">
      <c r="B36" s="23"/>
      <c r="AR36" s="23"/>
    </row>
    <row r="37" spans="2:44" s="1" customFormat="1" ht="14.4" customHeight="1">
      <c r="B37" s="23"/>
      <c r="AR37" s="23"/>
    </row>
    <row r="38" spans="2:44" ht="14.4" customHeight="1">
      <c r="B38" s="14"/>
      <c r="AR38" s="14"/>
    </row>
    <row r="39" spans="2:44" ht="14.4" customHeight="1">
      <c r="B39" s="14"/>
      <c r="AR39" s="14"/>
    </row>
    <row r="40" spans="2:44" ht="14.4" customHeight="1">
      <c r="B40" s="14"/>
      <c r="AR40" s="14"/>
    </row>
    <row r="41" spans="2:44" ht="14.4" customHeight="1">
      <c r="B41" s="14"/>
      <c r="AR41" s="14"/>
    </row>
    <row r="42" spans="2:44" ht="14.4" customHeight="1">
      <c r="B42" s="14"/>
      <c r="AR42" s="14"/>
    </row>
    <row r="43" spans="2:44" ht="14.4" customHeight="1">
      <c r="B43" s="14"/>
      <c r="AR43" s="14"/>
    </row>
    <row r="44" spans="2:44" ht="14.4" customHeight="1">
      <c r="B44" s="14"/>
      <c r="AR44" s="14"/>
    </row>
    <row r="45" spans="2:44" ht="14.4" customHeight="1">
      <c r="B45" s="14"/>
      <c r="AR45" s="14"/>
    </row>
    <row r="46" spans="2:44" ht="14.4" customHeight="1">
      <c r="B46" s="14"/>
      <c r="AR46" s="14"/>
    </row>
    <row r="47" spans="2:44" ht="14.4" customHeight="1">
      <c r="B47" s="14"/>
      <c r="AR47" s="14"/>
    </row>
    <row r="48" spans="2:44" ht="14.4" customHeight="1">
      <c r="B48" s="14"/>
      <c r="AR48" s="14"/>
    </row>
    <row r="49" spans="2:44" s="1" customFormat="1" ht="14.4" customHeight="1">
      <c r="B49" s="23"/>
      <c r="D49" s="32" t="s">
        <v>43</v>
      </c>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2" t="s">
        <v>44</v>
      </c>
      <c r="AI49" s="33"/>
      <c r="AJ49" s="33"/>
      <c r="AK49" s="33"/>
      <c r="AL49" s="33"/>
      <c r="AM49" s="33"/>
      <c r="AN49" s="33"/>
      <c r="AO49" s="33"/>
      <c r="AR49" s="23"/>
    </row>
    <row r="50" spans="2:44">
      <c r="B50" s="14"/>
      <c r="AR50" s="14"/>
    </row>
    <row r="51" spans="2:44">
      <c r="B51" s="14"/>
      <c r="AR51" s="14"/>
    </row>
    <row r="52" spans="2:44">
      <c r="B52" s="14"/>
      <c r="AR52" s="14"/>
    </row>
    <row r="53" spans="2:44">
      <c r="B53" s="14"/>
      <c r="AR53" s="14"/>
    </row>
    <row r="54" spans="2:44">
      <c r="B54" s="14"/>
      <c r="AR54" s="14"/>
    </row>
    <row r="55" spans="2:44">
      <c r="B55" s="14"/>
      <c r="AR55" s="14"/>
    </row>
    <row r="56" spans="2:44">
      <c r="B56" s="14"/>
      <c r="AR56" s="14"/>
    </row>
    <row r="57" spans="2:44">
      <c r="B57" s="14"/>
      <c r="AR57" s="14"/>
    </row>
    <row r="58" spans="2:44">
      <c r="B58" s="14"/>
      <c r="AR58" s="14"/>
    </row>
    <row r="59" spans="2:44">
      <c r="B59" s="14"/>
      <c r="AR59" s="14"/>
    </row>
    <row r="60" spans="2:44" s="1" customFormat="1" ht="13.2">
      <c r="B60" s="23"/>
      <c r="D60" s="34" t="s">
        <v>45</v>
      </c>
      <c r="E60" s="25"/>
      <c r="F60" s="25"/>
      <c r="G60" s="25"/>
      <c r="H60" s="25"/>
      <c r="I60" s="25"/>
      <c r="J60" s="25"/>
      <c r="K60" s="25"/>
      <c r="L60" s="25"/>
      <c r="M60" s="25"/>
      <c r="N60" s="25"/>
      <c r="O60" s="25"/>
      <c r="P60" s="25"/>
      <c r="Q60" s="25"/>
      <c r="R60" s="25"/>
      <c r="S60" s="25"/>
      <c r="T60" s="25"/>
      <c r="U60" s="25"/>
      <c r="V60" s="34" t="s">
        <v>46</v>
      </c>
      <c r="W60" s="25"/>
      <c r="X60" s="25"/>
      <c r="Y60" s="25"/>
      <c r="Z60" s="25"/>
      <c r="AA60" s="25"/>
      <c r="AB60" s="25"/>
      <c r="AC60" s="25"/>
      <c r="AD60" s="25"/>
      <c r="AE60" s="25"/>
      <c r="AF60" s="25"/>
      <c r="AG60" s="25"/>
      <c r="AH60" s="34" t="s">
        <v>45</v>
      </c>
      <c r="AI60" s="25"/>
      <c r="AJ60" s="25"/>
      <c r="AK60" s="25"/>
      <c r="AL60" s="25"/>
      <c r="AM60" s="34" t="s">
        <v>46</v>
      </c>
      <c r="AN60" s="25"/>
      <c r="AO60" s="25"/>
      <c r="AR60" s="23"/>
    </row>
    <row r="61" spans="2:44">
      <c r="B61" s="14"/>
      <c r="AR61" s="14"/>
    </row>
    <row r="62" spans="2:44">
      <c r="B62" s="14"/>
      <c r="AR62" s="14"/>
    </row>
    <row r="63" spans="2:44">
      <c r="B63" s="14"/>
      <c r="AR63" s="14"/>
    </row>
    <row r="64" spans="2:44" s="1" customFormat="1" ht="13.2">
      <c r="B64" s="23"/>
      <c r="D64" s="32" t="s">
        <v>47</v>
      </c>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2" t="s">
        <v>48</v>
      </c>
      <c r="AI64" s="33"/>
      <c r="AJ64" s="33"/>
      <c r="AK64" s="33"/>
      <c r="AL64" s="33"/>
      <c r="AM64" s="33"/>
      <c r="AN64" s="33"/>
      <c r="AO64" s="33"/>
      <c r="AR64" s="23"/>
    </row>
    <row r="65" spans="2:44">
      <c r="B65" s="14"/>
      <c r="AR65" s="14"/>
    </row>
    <row r="66" spans="2:44">
      <c r="B66" s="14"/>
      <c r="AR66" s="14"/>
    </row>
    <row r="67" spans="2:44">
      <c r="B67" s="14"/>
      <c r="AR67" s="14"/>
    </row>
    <row r="68" spans="2:44">
      <c r="B68" s="14"/>
      <c r="AR68" s="14"/>
    </row>
    <row r="69" spans="2:44">
      <c r="B69" s="14"/>
      <c r="AR69" s="14"/>
    </row>
    <row r="70" spans="2:44">
      <c r="B70" s="14"/>
      <c r="AR70" s="14"/>
    </row>
    <row r="71" spans="2:44">
      <c r="B71" s="14"/>
      <c r="AR71" s="14"/>
    </row>
    <row r="72" spans="2:44">
      <c r="B72" s="14"/>
      <c r="AR72" s="14"/>
    </row>
    <row r="73" spans="2:44">
      <c r="B73" s="14"/>
      <c r="AR73" s="14"/>
    </row>
    <row r="74" spans="2:44">
      <c r="B74" s="14"/>
      <c r="AR74" s="14"/>
    </row>
    <row r="75" spans="2:44" s="1" customFormat="1" ht="13.2">
      <c r="B75" s="23"/>
      <c r="D75" s="34" t="s">
        <v>45</v>
      </c>
      <c r="E75" s="25"/>
      <c r="F75" s="25"/>
      <c r="G75" s="25"/>
      <c r="H75" s="25"/>
      <c r="I75" s="25"/>
      <c r="J75" s="25"/>
      <c r="K75" s="25"/>
      <c r="L75" s="25"/>
      <c r="M75" s="25"/>
      <c r="N75" s="25"/>
      <c r="O75" s="25"/>
      <c r="P75" s="25"/>
      <c r="Q75" s="25"/>
      <c r="R75" s="25"/>
      <c r="S75" s="25"/>
      <c r="T75" s="25"/>
      <c r="U75" s="25"/>
      <c r="V75" s="34" t="s">
        <v>46</v>
      </c>
      <c r="W75" s="25"/>
      <c r="X75" s="25"/>
      <c r="Y75" s="25"/>
      <c r="Z75" s="25"/>
      <c r="AA75" s="25"/>
      <c r="AB75" s="25"/>
      <c r="AC75" s="25"/>
      <c r="AD75" s="25"/>
      <c r="AE75" s="25"/>
      <c r="AF75" s="25"/>
      <c r="AG75" s="25"/>
      <c r="AH75" s="34" t="s">
        <v>45</v>
      </c>
      <c r="AI75" s="25"/>
      <c r="AJ75" s="25"/>
      <c r="AK75" s="25"/>
      <c r="AL75" s="25"/>
      <c r="AM75" s="34" t="s">
        <v>46</v>
      </c>
      <c r="AN75" s="25"/>
      <c r="AO75" s="25"/>
      <c r="AR75" s="23"/>
    </row>
    <row r="76" spans="2:44" s="1" customFormat="1">
      <c r="B76" s="23"/>
      <c r="AR76" s="23"/>
    </row>
    <row r="77" spans="2:44" s="1" customFormat="1" ht="6.9" customHeight="1">
      <c r="B77" s="35"/>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23"/>
    </row>
    <row r="81" spans="1:90" s="1" customFormat="1" ht="6.9" customHeight="1">
      <c r="B81" s="37"/>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23"/>
    </row>
    <row r="82" spans="1:90" s="1" customFormat="1" ht="24.9" customHeight="1">
      <c r="B82" s="23"/>
      <c r="C82" s="15" t="s">
        <v>49</v>
      </c>
      <c r="AR82" s="23"/>
    </row>
    <row r="83" spans="1:90" s="1" customFormat="1" ht="6.9" customHeight="1">
      <c r="B83" s="23"/>
      <c r="AR83" s="23"/>
    </row>
    <row r="84" spans="1:90" s="3" customFormat="1" ht="12" customHeight="1">
      <c r="B84" s="39"/>
      <c r="C84" s="20" t="s">
        <v>12</v>
      </c>
      <c r="L84" s="3" t="str">
        <f>K5</f>
        <v>0121</v>
      </c>
      <c r="AR84" s="39"/>
    </row>
    <row r="85" spans="1:90" s="4" customFormat="1" ht="36.9" customHeight="1">
      <c r="B85" s="40"/>
      <c r="C85" s="41" t="s">
        <v>14</v>
      </c>
      <c r="L85" s="212" t="str">
        <f>K6</f>
        <v>Nábytek ZŠ Krušnohorská, projekty z MAP,  vybavení učeben, Karlovy Vary</v>
      </c>
      <c r="M85" s="213"/>
      <c r="N85" s="213"/>
      <c r="O85" s="213"/>
      <c r="P85" s="213"/>
      <c r="Q85" s="213"/>
      <c r="R85" s="213"/>
      <c r="S85" s="213"/>
      <c r="T85" s="213"/>
      <c r="U85" s="213"/>
      <c r="V85" s="213"/>
      <c r="W85" s="213"/>
      <c r="X85" s="213"/>
      <c r="Y85" s="213"/>
      <c r="Z85" s="213"/>
      <c r="AA85" s="213"/>
      <c r="AB85" s="213"/>
      <c r="AC85" s="213"/>
      <c r="AD85" s="213"/>
      <c r="AE85" s="213"/>
      <c r="AF85" s="213"/>
      <c r="AG85" s="213"/>
      <c r="AH85" s="213"/>
      <c r="AI85" s="213"/>
      <c r="AJ85" s="213"/>
      <c r="AK85" s="213"/>
      <c r="AL85" s="213"/>
      <c r="AM85" s="213"/>
      <c r="AN85" s="213"/>
      <c r="AO85" s="213"/>
      <c r="AR85" s="40"/>
    </row>
    <row r="86" spans="1:90" s="1" customFormat="1" ht="6.9" customHeight="1">
      <c r="B86" s="23"/>
      <c r="AR86" s="23"/>
    </row>
    <row r="87" spans="1:90" s="1" customFormat="1" ht="12" customHeight="1">
      <c r="B87" s="23"/>
      <c r="C87" s="20" t="s">
        <v>17</v>
      </c>
      <c r="L87" s="42" t="str">
        <f>IF(K8="","",K8)</f>
        <v xml:space="preserve"> </v>
      </c>
      <c r="AI87" s="20" t="s">
        <v>19</v>
      </c>
      <c r="AM87" s="214">
        <v>45015</v>
      </c>
      <c r="AN87" s="214"/>
      <c r="AR87" s="23"/>
    </row>
    <row r="88" spans="1:90" s="1" customFormat="1" ht="6.9" customHeight="1">
      <c r="B88" s="23"/>
      <c r="AR88" s="23"/>
    </row>
    <row r="89" spans="1:90" s="1" customFormat="1" ht="15.6" customHeight="1">
      <c r="B89" s="23"/>
      <c r="C89" s="20" t="s">
        <v>20</v>
      </c>
      <c r="L89" s="3" t="str">
        <f>IF(E11= "","",E11)</f>
        <v>Statutární město Karlovy Vary</v>
      </c>
      <c r="AI89" s="20" t="s">
        <v>24</v>
      </c>
      <c r="AM89" s="215" t="str">
        <f>IF(E17="","",E17)</f>
        <v>A.Dindáková, Staré Sedlo</v>
      </c>
      <c r="AN89" s="216"/>
      <c r="AO89" s="216"/>
      <c r="AP89" s="216"/>
      <c r="AR89" s="23"/>
      <c r="AS89" s="217" t="s">
        <v>50</v>
      </c>
      <c r="AT89" s="218"/>
      <c r="AU89" s="44"/>
      <c r="AV89" s="44"/>
      <c r="AW89" s="44"/>
      <c r="AX89" s="44"/>
      <c r="AY89" s="44"/>
      <c r="AZ89" s="44"/>
      <c r="BA89" s="44"/>
      <c r="BB89" s="44"/>
      <c r="BC89" s="44"/>
      <c r="BD89" s="45"/>
    </row>
    <row r="90" spans="1:90" s="1" customFormat="1" ht="15.6" customHeight="1">
      <c r="B90" s="23"/>
      <c r="C90" s="20" t="s">
        <v>23</v>
      </c>
      <c r="L90" s="3" t="str">
        <f>IF(E14="","",E14)</f>
        <v xml:space="preserve"> </v>
      </c>
      <c r="AI90" s="20" t="s">
        <v>27</v>
      </c>
      <c r="AM90" s="215" t="str">
        <f>IF(E20="","",E20)</f>
        <v>Šimková Dita, K.Vary</v>
      </c>
      <c r="AN90" s="216"/>
      <c r="AO90" s="216"/>
      <c r="AP90" s="216"/>
      <c r="AR90" s="23"/>
      <c r="AS90" s="219"/>
      <c r="AT90" s="220"/>
      <c r="BD90" s="46"/>
    </row>
    <row r="91" spans="1:90" s="1" customFormat="1" ht="10.95" customHeight="1">
      <c r="B91" s="23"/>
      <c r="AR91" s="23"/>
      <c r="AS91" s="219"/>
      <c r="AT91" s="220"/>
      <c r="BD91" s="46"/>
    </row>
    <row r="92" spans="1:90" s="1" customFormat="1" ht="29.25" customHeight="1">
      <c r="B92" s="23"/>
      <c r="C92" s="207" t="s">
        <v>51</v>
      </c>
      <c r="D92" s="208"/>
      <c r="E92" s="208"/>
      <c r="F92" s="208"/>
      <c r="G92" s="208"/>
      <c r="H92" s="47"/>
      <c r="I92" s="209" t="s">
        <v>52</v>
      </c>
      <c r="J92" s="208"/>
      <c r="K92" s="208"/>
      <c r="L92" s="208"/>
      <c r="M92" s="208"/>
      <c r="N92" s="208"/>
      <c r="O92" s="208"/>
      <c r="P92" s="208"/>
      <c r="Q92" s="208"/>
      <c r="R92" s="208"/>
      <c r="S92" s="208"/>
      <c r="T92" s="208"/>
      <c r="U92" s="208"/>
      <c r="V92" s="208"/>
      <c r="W92" s="208"/>
      <c r="X92" s="208"/>
      <c r="Y92" s="208"/>
      <c r="Z92" s="208"/>
      <c r="AA92" s="208"/>
      <c r="AB92" s="208"/>
      <c r="AC92" s="208"/>
      <c r="AD92" s="208"/>
      <c r="AE92" s="208"/>
      <c r="AF92" s="208"/>
      <c r="AG92" s="210" t="s">
        <v>53</v>
      </c>
      <c r="AH92" s="208"/>
      <c r="AI92" s="208"/>
      <c r="AJ92" s="208"/>
      <c r="AK92" s="208"/>
      <c r="AL92" s="208"/>
      <c r="AM92" s="208"/>
      <c r="AN92" s="209" t="s">
        <v>54</v>
      </c>
      <c r="AO92" s="208"/>
      <c r="AP92" s="211"/>
      <c r="AQ92" s="48" t="s">
        <v>55</v>
      </c>
      <c r="AR92" s="23"/>
      <c r="AS92" s="49" t="s">
        <v>56</v>
      </c>
      <c r="AT92" s="50" t="s">
        <v>57</v>
      </c>
      <c r="AU92" s="50" t="s">
        <v>58</v>
      </c>
      <c r="AV92" s="50" t="s">
        <v>59</v>
      </c>
      <c r="AW92" s="50" t="s">
        <v>60</v>
      </c>
      <c r="AX92" s="50" t="s">
        <v>61</v>
      </c>
      <c r="AY92" s="50" t="s">
        <v>62</v>
      </c>
      <c r="AZ92" s="50" t="s">
        <v>63</v>
      </c>
      <c r="BA92" s="50" t="s">
        <v>64</v>
      </c>
      <c r="BB92" s="50" t="s">
        <v>65</v>
      </c>
      <c r="BC92" s="50" t="s">
        <v>66</v>
      </c>
      <c r="BD92" s="51" t="s">
        <v>67</v>
      </c>
    </row>
    <row r="93" spans="1:90" s="1" customFormat="1" ht="10.95" customHeight="1">
      <c r="B93" s="23"/>
      <c r="AR93" s="23"/>
      <c r="AS93" s="52"/>
      <c r="AT93" s="44"/>
      <c r="AU93" s="44"/>
      <c r="AV93" s="44"/>
      <c r="AW93" s="44"/>
      <c r="AX93" s="44"/>
      <c r="AY93" s="44"/>
      <c r="AZ93" s="44"/>
      <c r="BA93" s="44"/>
      <c r="BB93" s="44"/>
      <c r="BC93" s="44"/>
      <c r="BD93" s="45"/>
    </row>
    <row r="94" spans="1:90" s="5" customFormat="1" ht="32.4" customHeight="1">
      <c r="B94" s="53"/>
      <c r="C94" s="54" t="s">
        <v>68</v>
      </c>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231">
        <f>ROUND(AG95,2)</f>
        <v>0</v>
      </c>
      <c r="AH94" s="231"/>
      <c r="AI94" s="231"/>
      <c r="AJ94" s="231"/>
      <c r="AK94" s="231"/>
      <c r="AL94" s="231"/>
      <c r="AM94" s="231"/>
      <c r="AN94" s="232">
        <f>SUM(AG94,AT94)</f>
        <v>0</v>
      </c>
      <c r="AO94" s="232"/>
      <c r="AP94" s="232"/>
      <c r="AQ94" s="57" t="s">
        <v>1</v>
      </c>
      <c r="AR94" s="53"/>
      <c r="AS94" s="58">
        <f>ROUND(AS95,2)</f>
        <v>0</v>
      </c>
      <c r="AT94" s="59">
        <f>ROUND(SUM(AV94:AW94),2)</f>
        <v>0</v>
      </c>
      <c r="AU94" s="60" t="e">
        <f>ROUND(AU95,5)</f>
        <v>#REF!</v>
      </c>
      <c r="AV94" s="59">
        <f>ROUND(AZ94*L29,2)</f>
        <v>0</v>
      </c>
      <c r="AW94" s="59">
        <f>ROUND(BA94*L30,2)</f>
        <v>0</v>
      </c>
      <c r="AX94" s="59" t="e">
        <f>ROUND(BB94*L29,2)</f>
        <v>#REF!</v>
      </c>
      <c r="AY94" s="59" t="e">
        <f>ROUND(BC94*L30,2)</f>
        <v>#REF!</v>
      </c>
      <c r="AZ94" s="59">
        <f>ROUND(AZ95,2)</f>
        <v>0</v>
      </c>
      <c r="BA94" s="59">
        <f>ROUND(BA95,2)</f>
        <v>0</v>
      </c>
      <c r="BB94" s="59" t="e">
        <f>ROUND(BB95,2)</f>
        <v>#REF!</v>
      </c>
      <c r="BC94" s="59" t="e">
        <f>ROUND(BC95,2)</f>
        <v>#REF!</v>
      </c>
      <c r="BD94" s="61" t="e">
        <f>ROUND(BD95,2)</f>
        <v>#REF!</v>
      </c>
      <c r="BS94" s="62" t="s">
        <v>69</v>
      </c>
      <c r="BT94" s="62" t="s">
        <v>70</v>
      </c>
      <c r="BV94" s="62" t="s">
        <v>71</v>
      </c>
      <c r="BW94" s="62" t="s">
        <v>4</v>
      </c>
      <c r="BX94" s="62" t="s">
        <v>72</v>
      </c>
      <c r="CL94" s="62" t="s">
        <v>1</v>
      </c>
    </row>
    <row r="95" spans="1:90" s="6" customFormat="1" ht="24.6" customHeight="1">
      <c r="A95" s="63" t="s">
        <v>73</v>
      </c>
      <c r="B95" s="64"/>
      <c r="C95" s="65"/>
      <c r="D95" s="230" t="s">
        <v>13</v>
      </c>
      <c r="E95" s="230"/>
      <c r="F95" s="230"/>
      <c r="G95" s="230"/>
      <c r="H95" s="230"/>
      <c r="I95" s="66"/>
      <c r="J95" s="230" t="s">
        <v>483</v>
      </c>
      <c r="K95" s="230"/>
      <c r="L95" s="230"/>
      <c r="M95" s="230"/>
      <c r="N95" s="230"/>
      <c r="O95" s="230"/>
      <c r="P95" s="230"/>
      <c r="Q95" s="230"/>
      <c r="R95" s="230"/>
      <c r="S95" s="230"/>
      <c r="T95" s="230"/>
      <c r="U95" s="230"/>
      <c r="V95" s="230"/>
      <c r="W95" s="230"/>
      <c r="X95" s="230"/>
      <c r="Y95" s="230"/>
      <c r="Z95" s="230"/>
      <c r="AA95" s="230"/>
      <c r="AB95" s="230"/>
      <c r="AC95" s="230"/>
      <c r="AD95" s="230"/>
      <c r="AE95" s="230"/>
      <c r="AF95" s="230"/>
      <c r="AG95" s="228">
        <f>Nábytek!J28</f>
        <v>0</v>
      </c>
      <c r="AH95" s="229"/>
      <c r="AI95" s="229"/>
      <c r="AJ95" s="229"/>
      <c r="AK95" s="229"/>
      <c r="AL95" s="229"/>
      <c r="AM95" s="229"/>
      <c r="AN95" s="228">
        <f>SUM(AG95,AT95)</f>
        <v>0</v>
      </c>
      <c r="AO95" s="229"/>
      <c r="AP95" s="229"/>
      <c r="AQ95" s="67" t="s">
        <v>74</v>
      </c>
      <c r="AR95" s="64"/>
      <c r="AS95" s="68">
        <v>0</v>
      </c>
      <c r="AT95" s="69">
        <f>ROUND(SUM(AV95:AW95),2)</f>
        <v>0</v>
      </c>
      <c r="AU95" s="70" t="e">
        <f>Nábytek!#REF!</f>
        <v>#REF!</v>
      </c>
      <c r="AV95" s="69">
        <f>Nábytek!J31</f>
        <v>0</v>
      </c>
      <c r="AW95" s="69">
        <f>Nábytek!J32</f>
        <v>0</v>
      </c>
      <c r="AX95" s="69">
        <f>Nábytek!J33</f>
        <v>0</v>
      </c>
      <c r="AY95" s="69">
        <f>Nábytek!J34</f>
        <v>0</v>
      </c>
      <c r="AZ95" s="69">
        <f>Nábytek!F31</f>
        <v>0</v>
      </c>
      <c r="BA95" s="69">
        <f>Nábytek!F32</f>
        <v>0</v>
      </c>
      <c r="BB95" s="69" t="e">
        <f>Nábytek!F33</f>
        <v>#REF!</v>
      </c>
      <c r="BC95" s="69" t="e">
        <f>Nábytek!F34</f>
        <v>#REF!</v>
      </c>
      <c r="BD95" s="71" t="e">
        <f>Nábytek!F35</f>
        <v>#REF!</v>
      </c>
      <c r="BT95" s="72" t="s">
        <v>75</v>
      </c>
      <c r="BU95" s="72" t="s">
        <v>76</v>
      </c>
      <c r="BV95" s="72" t="s">
        <v>71</v>
      </c>
      <c r="BW95" s="72" t="s">
        <v>4</v>
      </c>
      <c r="BX95" s="72" t="s">
        <v>72</v>
      </c>
      <c r="CL95" s="72" t="s">
        <v>1</v>
      </c>
    </row>
    <row r="96" spans="1:90" s="1" customFormat="1" ht="30" customHeight="1">
      <c r="B96" s="23"/>
      <c r="AR96" s="23"/>
    </row>
    <row r="97" spans="2:44" s="1" customFormat="1" ht="6.9" customHeight="1">
      <c r="B97" s="35"/>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23"/>
    </row>
  </sheetData>
  <mergeCells count="40">
    <mergeCell ref="K5:AO5"/>
    <mergeCell ref="K6:AO6"/>
    <mergeCell ref="E23:AN23"/>
    <mergeCell ref="AK26:AO26"/>
    <mergeCell ref="L28:P28"/>
    <mergeCell ref="W28:AE28"/>
    <mergeCell ref="AK28:AO28"/>
    <mergeCell ref="W29:AE29"/>
    <mergeCell ref="AK29:AO29"/>
    <mergeCell ref="L29:P29"/>
    <mergeCell ref="W30:AE30"/>
    <mergeCell ref="AK30:AO30"/>
    <mergeCell ref="L30:P30"/>
    <mergeCell ref="AK31:AO31"/>
    <mergeCell ref="L31:P31"/>
    <mergeCell ref="W32:AE32"/>
    <mergeCell ref="AK32:AO32"/>
    <mergeCell ref="L32:P32"/>
    <mergeCell ref="AN95:AP95"/>
    <mergeCell ref="AG95:AM95"/>
    <mergeCell ref="D95:H95"/>
    <mergeCell ref="J95:AF95"/>
    <mergeCell ref="AG94:AM94"/>
    <mergeCell ref="AN94:AP94"/>
    <mergeCell ref="AR2:BE2"/>
    <mergeCell ref="C92:G92"/>
    <mergeCell ref="I92:AF92"/>
    <mergeCell ref="AG92:AM92"/>
    <mergeCell ref="AN92:AP92"/>
    <mergeCell ref="L85:AO85"/>
    <mergeCell ref="AM87:AN87"/>
    <mergeCell ref="AM89:AP89"/>
    <mergeCell ref="AS89:AT91"/>
    <mergeCell ref="AM90:AP90"/>
    <mergeCell ref="W33:AE33"/>
    <mergeCell ref="AK33:AO33"/>
    <mergeCell ref="L33:P33"/>
    <mergeCell ref="X35:AB35"/>
    <mergeCell ref="AK35:AO35"/>
    <mergeCell ref="W31:AE31"/>
  </mergeCells>
  <hyperlinks>
    <hyperlink ref="A95" location="'0121 - Zateplení objektu ...'!C2" display="/" xr:uid="{00000000-0004-0000-0000-00000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99"/>
  <sheetViews>
    <sheetView showGridLines="0" topLeftCell="A79" workbookViewId="0">
      <selection activeCell="J100" sqref="J100"/>
    </sheetView>
  </sheetViews>
  <sheetFormatPr defaultRowHeight="10.199999999999999"/>
  <cols>
    <col min="1" max="1" width="8.85546875" customWidth="1"/>
    <col min="2" max="2" width="1.140625" customWidth="1"/>
    <col min="3" max="4" width="4.42578125" customWidth="1"/>
    <col min="5" max="5" width="18.28515625" customWidth="1"/>
    <col min="6" max="6" width="108" customWidth="1"/>
    <col min="7" max="7" width="8" customWidth="1"/>
    <col min="8" max="8" width="15" customWidth="1"/>
    <col min="9" max="9" width="16.85546875" customWidth="1"/>
    <col min="10" max="10" width="23.85546875" customWidth="1"/>
    <col min="11" max="11" width="23.85546875" hidden="1" customWidth="1"/>
    <col min="12" max="12" width="10" customWidth="1"/>
    <col min="13" max="13" width="11.42578125" hidden="1" customWidth="1"/>
    <col min="14" max="14" width="9.140625" hidden="1"/>
    <col min="15" max="20" width="15.140625" hidden="1" customWidth="1"/>
    <col min="21" max="21" width="17.42578125" hidden="1" customWidth="1"/>
    <col min="22" max="22" width="13.140625" customWidth="1"/>
    <col min="23" max="23" width="17.42578125" customWidth="1"/>
    <col min="24" max="24" width="13.140625" customWidth="1"/>
    <col min="25" max="25" width="16" customWidth="1"/>
    <col min="26" max="26" width="11.7109375" customWidth="1"/>
    <col min="27" max="27" width="16" customWidth="1"/>
    <col min="28" max="28" width="17.42578125" customWidth="1"/>
    <col min="29" max="29" width="11.7109375" customWidth="1"/>
    <col min="30" max="30" width="16" customWidth="1"/>
    <col min="31" max="31" width="17.42578125" customWidth="1"/>
    <col min="44" max="65" width="9.140625" hidden="1"/>
  </cols>
  <sheetData>
    <row r="2" spans="2:46" ht="36.9" customHeight="1">
      <c r="L2" s="205" t="s">
        <v>5</v>
      </c>
      <c r="M2" s="206"/>
      <c r="N2" s="206"/>
      <c r="O2" s="206"/>
      <c r="P2" s="206"/>
      <c r="Q2" s="206"/>
      <c r="R2" s="206"/>
      <c r="S2" s="206"/>
      <c r="T2" s="206"/>
      <c r="U2" s="206"/>
      <c r="V2" s="206"/>
      <c r="AT2" s="11" t="s">
        <v>4</v>
      </c>
    </row>
    <row r="3" spans="2:46" ht="6.9" customHeight="1">
      <c r="B3" s="12"/>
      <c r="C3" s="13"/>
      <c r="D3" s="13"/>
      <c r="E3" s="13"/>
      <c r="F3" s="13"/>
      <c r="G3" s="13"/>
      <c r="H3" s="13"/>
      <c r="I3" s="13"/>
      <c r="J3" s="13"/>
      <c r="K3" s="13"/>
      <c r="L3" s="14"/>
      <c r="AT3" s="11" t="s">
        <v>77</v>
      </c>
    </row>
    <row r="4" spans="2:46" ht="24.9" customHeight="1">
      <c r="B4" s="14"/>
      <c r="D4" s="15" t="s">
        <v>78</v>
      </c>
      <c r="L4" s="14"/>
      <c r="M4" s="73" t="s">
        <v>10</v>
      </c>
      <c r="AT4" s="11" t="s">
        <v>3</v>
      </c>
    </row>
    <row r="5" spans="2:46" ht="6.9" customHeight="1">
      <c r="B5" s="14"/>
      <c r="L5" s="14"/>
    </row>
    <row r="6" spans="2:46" s="1" customFormat="1" ht="12" customHeight="1">
      <c r="B6" s="23"/>
      <c r="D6" s="20" t="s">
        <v>14</v>
      </c>
      <c r="L6" s="23"/>
    </row>
    <row r="7" spans="2:46" s="1" customFormat="1" ht="15.6" customHeight="1">
      <c r="B7" s="23"/>
      <c r="E7" s="212" t="s">
        <v>485</v>
      </c>
      <c r="F7" s="239"/>
      <c r="G7" s="239"/>
      <c r="H7" s="239"/>
      <c r="L7" s="23"/>
    </row>
    <row r="8" spans="2:46" s="1" customFormat="1">
      <c r="B8" s="23"/>
      <c r="L8" s="23"/>
    </row>
    <row r="9" spans="2:46" s="1" customFormat="1" ht="12" customHeight="1">
      <c r="B9" s="23"/>
      <c r="D9" s="20" t="s">
        <v>15</v>
      </c>
      <c r="F9" s="18" t="s">
        <v>1</v>
      </c>
      <c r="I9" s="20" t="s">
        <v>16</v>
      </c>
      <c r="J9" s="18" t="s">
        <v>1</v>
      </c>
      <c r="L9" s="23"/>
    </row>
    <row r="10" spans="2:46" s="1" customFormat="1" ht="12" customHeight="1">
      <c r="B10" s="23"/>
      <c r="D10" s="20" t="s">
        <v>17</v>
      </c>
      <c r="F10" s="18" t="s">
        <v>18</v>
      </c>
      <c r="I10" s="20" t="s">
        <v>19</v>
      </c>
      <c r="J10" s="43">
        <v>45015</v>
      </c>
      <c r="L10" s="23"/>
    </row>
    <row r="11" spans="2:46" s="1" customFormat="1" ht="10.95" customHeight="1">
      <c r="B11" s="23"/>
      <c r="L11" s="23"/>
    </row>
    <row r="12" spans="2:46" s="1" customFormat="1" ht="12" customHeight="1">
      <c r="B12" s="23"/>
      <c r="D12" s="20" t="s">
        <v>20</v>
      </c>
      <c r="I12" s="20" t="s">
        <v>21</v>
      </c>
      <c r="J12" s="18" t="s">
        <v>1</v>
      </c>
      <c r="L12" s="23"/>
    </row>
    <row r="13" spans="2:46" s="1" customFormat="1" ht="18" customHeight="1">
      <c r="B13" s="23"/>
      <c r="E13" s="18" t="s">
        <v>85</v>
      </c>
      <c r="I13" s="20" t="s">
        <v>22</v>
      </c>
      <c r="J13" s="18" t="s">
        <v>1</v>
      </c>
      <c r="L13" s="23"/>
    </row>
    <row r="14" spans="2:46" s="1" customFormat="1" ht="6.9" customHeight="1">
      <c r="B14" s="23"/>
      <c r="L14" s="23"/>
    </row>
    <row r="15" spans="2:46" s="1" customFormat="1" ht="12" customHeight="1">
      <c r="B15" s="23"/>
      <c r="D15" s="20" t="s">
        <v>23</v>
      </c>
      <c r="I15" s="20" t="s">
        <v>21</v>
      </c>
      <c r="J15" s="18" t="str">
        <f>'Rekapitulace stavby'!AN13</f>
        <v/>
      </c>
      <c r="L15" s="23"/>
    </row>
    <row r="16" spans="2:46" s="1" customFormat="1" ht="18" customHeight="1">
      <c r="B16" s="23"/>
      <c r="E16" s="233" t="str">
        <f>'Rekapitulace stavby'!E14</f>
        <v xml:space="preserve"> </v>
      </c>
      <c r="F16" s="233"/>
      <c r="G16" s="233"/>
      <c r="H16" s="233"/>
      <c r="I16" s="20" t="s">
        <v>22</v>
      </c>
      <c r="J16" s="18" t="str">
        <f>'Rekapitulace stavby'!AN14</f>
        <v/>
      </c>
      <c r="L16" s="23"/>
    </row>
    <row r="17" spans="2:12" s="1" customFormat="1" ht="6.9" customHeight="1">
      <c r="B17" s="23"/>
      <c r="L17" s="23"/>
    </row>
    <row r="18" spans="2:12" s="1" customFormat="1" ht="12" customHeight="1">
      <c r="B18" s="23"/>
      <c r="D18" s="20" t="s">
        <v>24</v>
      </c>
      <c r="I18" s="20" t="s">
        <v>21</v>
      </c>
      <c r="J18" s="18" t="s">
        <v>1</v>
      </c>
      <c r="L18" s="23"/>
    </row>
    <row r="19" spans="2:12" s="1" customFormat="1" ht="18" customHeight="1">
      <c r="B19" s="23"/>
      <c r="E19" s="18" t="s">
        <v>25</v>
      </c>
      <c r="I19" s="20" t="s">
        <v>22</v>
      </c>
      <c r="J19" s="18" t="s">
        <v>1</v>
      </c>
      <c r="L19" s="23"/>
    </row>
    <row r="20" spans="2:12" s="1" customFormat="1" ht="6.9" customHeight="1">
      <c r="B20" s="23"/>
      <c r="L20" s="23"/>
    </row>
    <row r="21" spans="2:12" s="1" customFormat="1" ht="12" customHeight="1">
      <c r="B21" s="23"/>
      <c r="D21" s="20" t="s">
        <v>27</v>
      </c>
      <c r="I21" s="20" t="s">
        <v>21</v>
      </c>
      <c r="J21" s="18" t="s">
        <v>1</v>
      </c>
      <c r="L21" s="23"/>
    </row>
    <row r="22" spans="2:12" s="1" customFormat="1" ht="18" customHeight="1">
      <c r="B22" s="23"/>
      <c r="E22" s="18" t="s">
        <v>28</v>
      </c>
      <c r="I22" s="20" t="s">
        <v>22</v>
      </c>
      <c r="J22" s="18" t="s">
        <v>1</v>
      </c>
      <c r="L22" s="23"/>
    </row>
    <row r="23" spans="2:12" s="1" customFormat="1" ht="6.9" customHeight="1">
      <c r="B23" s="23"/>
      <c r="L23" s="23"/>
    </row>
    <row r="24" spans="2:12" s="1" customFormat="1" ht="12" customHeight="1">
      <c r="B24" s="23"/>
      <c r="D24" s="20" t="s">
        <v>29</v>
      </c>
      <c r="L24" s="23"/>
    </row>
    <row r="25" spans="2:12" s="7" customFormat="1" ht="14.4" customHeight="1">
      <c r="B25" s="74"/>
      <c r="E25" s="235" t="s">
        <v>1</v>
      </c>
      <c r="F25" s="235"/>
      <c r="G25" s="235"/>
      <c r="H25" s="235"/>
      <c r="L25" s="74"/>
    </row>
    <row r="26" spans="2:12" s="1" customFormat="1" ht="6.9" customHeight="1">
      <c r="B26" s="23"/>
      <c r="L26" s="23"/>
    </row>
    <row r="27" spans="2:12" s="1" customFormat="1" ht="6.9" customHeight="1">
      <c r="B27" s="23"/>
      <c r="D27" s="44"/>
      <c r="E27" s="44"/>
      <c r="F27" s="44"/>
      <c r="G27" s="44"/>
      <c r="H27" s="44"/>
      <c r="I27" s="44"/>
      <c r="J27" s="44"/>
      <c r="K27" s="44"/>
      <c r="L27" s="23"/>
    </row>
    <row r="28" spans="2:12" s="1" customFormat="1" ht="25.35" customHeight="1">
      <c r="B28" s="23"/>
      <c r="D28" s="75" t="s">
        <v>30</v>
      </c>
      <c r="J28" s="56">
        <f>ROUND(J94, 2)</f>
        <v>0</v>
      </c>
      <c r="L28" s="23"/>
    </row>
    <row r="29" spans="2:12" s="1" customFormat="1" ht="6.9" customHeight="1">
      <c r="B29" s="23"/>
      <c r="D29" s="44"/>
      <c r="E29" s="44"/>
      <c r="F29" s="44"/>
      <c r="G29" s="44"/>
      <c r="H29" s="44"/>
      <c r="I29" s="44"/>
      <c r="J29" s="44"/>
      <c r="K29" s="44"/>
      <c r="L29" s="23"/>
    </row>
    <row r="30" spans="2:12" s="1" customFormat="1" ht="14.4" customHeight="1">
      <c r="B30" s="23"/>
      <c r="F30" s="26" t="s">
        <v>32</v>
      </c>
      <c r="I30" s="26" t="s">
        <v>31</v>
      </c>
      <c r="J30" s="26" t="s">
        <v>33</v>
      </c>
      <c r="L30" s="23"/>
    </row>
    <row r="31" spans="2:12" s="1" customFormat="1" ht="14.4" customHeight="1">
      <c r="B31" s="23"/>
      <c r="D31" s="76" t="s">
        <v>34</v>
      </c>
      <c r="E31" s="20" t="s">
        <v>35</v>
      </c>
      <c r="F31" s="77">
        <f>ROUND((SUM(J94)),  2)</f>
        <v>0</v>
      </c>
      <c r="I31" s="78">
        <v>0.21</v>
      </c>
      <c r="J31" s="77">
        <f>ROUND(((SUM(F31))*I31),  2)</f>
        <v>0</v>
      </c>
      <c r="L31" s="23"/>
    </row>
    <row r="32" spans="2:12" s="1" customFormat="1" ht="14.4" customHeight="1">
      <c r="B32" s="23"/>
      <c r="E32" s="20" t="s">
        <v>36</v>
      </c>
      <c r="F32" s="77">
        <v>0</v>
      </c>
      <c r="I32" s="78">
        <v>0.15</v>
      </c>
      <c r="J32" s="77">
        <f>ROUND(((SUM(0))*I32),  2)</f>
        <v>0</v>
      </c>
      <c r="L32" s="23"/>
    </row>
    <row r="33" spans="2:12" s="1" customFormat="1" ht="14.4" hidden="1" customHeight="1">
      <c r="B33" s="23"/>
      <c r="E33" s="20" t="s">
        <v>37</v>
      </c>
      <c r="F33" s="77" t="e">
        <f>ROUND((SUM(#REF!)),  2)</f>
        <v>#REF!</v>
      </c>
      <c r="I33" s="78">
        <v>0.21</v>
      </c>
      <c r="J33" s="77">
        <f>0</f>
        <v>0</v>
      </c>
      <c r="L33" s="23"/>
    </row>
    <row r="34" spans="2:12" s="1" customFormat="1" ht="14.4" hidden="1" customHeight="1">
      <c r="B34" s="23"/>
      <c r="E34" s="20" t="s">
        <v>38</v>
      </c>
      <c r="F34" s="77" t="e">
        <f>ROUND((SUM(#REF!)),  2)</f>
        <v>#REF!</v>
      </c>
      <c r="I34" s="78">
        <v>0.15</v>
      </c>
      <c r="J34" s="77">
        <f>0</f>
        <v>0</v>
      </c>
      <c r="L34" s="23"/>
    </row>
    <row r="35" spans="2:12" s="1" customFormat="1" ht="14.4" hidden="1" customHeight="1">
      <c r="B35" s="23"/>
      <c r="E35" s="20" t="s">
        <v>39</v>
      </c>
      <c r="F35" s="77" t="e">
        <f>ROUND((SUM(#REF!)),  2)</f>
        <v>#REF!</v>
      </c>
      <c r="I35" s="78">
        <v>0</v>
      </c>
      <c r="J35" s="77">
        <f>0</f>
        <v>0</v>
      </c>
      <c r="L35" s="23"/>
    </row>
    <row r="36" spans="2:12" s="1" customFormat="1" ht="6.9" customHeight="1">
      <c r="B36" s="23"/>
      <c r="L36" s="23"/>
    </row>
    <row r="37" spans="2:12" s="1" customFormat="1" ht="25.35" customHeight="1">
      <c r="B37" s="23"/>
      <c r="C37" s="79"/>
      <c r="D37" s="80" t="s">
        <v>40</v>
      </c>
      <c r="E37" s="47"/>
      <c r="F37" s="47"/>
      <c r="G37" s="81" t="s">
        <v>41</v>
      </c>
      <c r="H37" s="82" t="s">
        <v>42</v>
      </c>
      <c r="I37" s="47"/>
      <c r="J37" s="83">
        <f>SUM(J28:J35)</f>
        <v>0</v>
      </c>
      <c r="K37" s="84"/>
      <c r="L37" s="23"/>
    </row>
    <row r="38" spans="2:12" s="1" customFormat="1" ht="14.4" customHeight="1">
      <c r="B38" s="23"/>
      <c r="L38" s="23"/>
    </row>
    <row r="39" spans="2:12" ht="14.4" customHeight="1">
      <c r="B39" s="14"/>
      <c r="L39" s="14"/>
    </row>
    <row r="40" spans="2:12" ht="14.4" customHeight="1">
      <c r="B40" s="14"/>
      <c r="L40" s="14"/>
    </row>
    <row r="41" spans="2:12" ht="14.4" customHeight="1">
      <c r="B41" s="14"/>
      <c r="L41" s="14"/>
    </row>
    <row r="42" spans="2:12" ht="14.4" customHeight="1">
      <c r="B42" s="14"/>
      <c r="L42" s="14"/>
    </row>
    <row r="43" spans="2:12" ht="14.4" customHeight="1">
      <c r="B43" s="14"/>
      <c r="L43" s="14"/>
    </row>
    <row r="44" spans="2:12" ht="14.4" customHeight="1">
      <c r="B44" s="14"/>
      <c r="L44" s="14"/>
    </row>
    <row r="45" spans="2:12" ht="14.4" customHeight="1">
      <c r="B45" s="14"/>
      <c r="L45" s="14"/>
    </row>
    <row r="46" spans="2:12" ht="14.4" customHeight="1">
      <c r="B46" s="14"/>
      <c r="L46" s="14"/>
    </row>
    <row r="47" spans="2:12" ht="14.4" customHeight="1">
      <c r="B47" s="14"/>
      <c r="L47" s="14"/>
    </row>
    <row r="48" spans="2:12" ht="14.4" customHeight="1">
      <c r="B48" s="14"/>
      <c r="L48" s="14"/>
    </row>
    <row r="49" spans="2:12" ht="14.4" customHeight="1">
      <c r="B49" s="14"/>
      <c r="L49" s="14"/>
    </row>
    <row r="50" spans="2:12" s="1" customFormat="1" ht="14.4" customHeight="1">
      <c r="B50" s="23"/>
      <c r="D50" s="32" t="s">
        <v>43</v>
      </c>
      <c r="E50" s="33"/>
      <c r="F50" s="33"/>
      <c r="G50" s="32" t="s">
        <v>44</v>
      </c>
      <c r="H50" s="33"/>
      <c r="I50" s="33"/>
      <c r="J50" s="33"/>
      <c r="K50" s="33"/>
      <c r="L50" s="23"/>
    </row>
    <row r="51" spans="2:12">
      <c r="B51" s="14"/>
      <c r="L51" s="14"/>
    </row>
    <row r="52" spans="2:12">
      <c r="B52" s="14"/>
      <c r="L52" s="14"/>
    </row>
    <row r="53" spans="2:12">
      <c r="B53" s="14"/>
      <c r="L53" s="14"/>
    </row>
    <row r="54" spans="2:12">
      <c r="B54" s="14"/>
      <c r="L54" s="14"/>
    </row>
    <row r="55" spans="2:12">
      <c r="B55" s="14"/>
      <c r="L55" s="14"/>
    </row>
    <row r="56" spans="2:12">
      <c r="B56" s="14"/>
      <c r="L56" s="14"/>
    </row>
    <row r="57" spans="2:12">
      <c r="B57" s="14"/>
      <c r="L57" s="14"/>
    </row>
    <row r="58" spans="2:12">
      <c r="B58" s="14"/>
      <c r="L58" s="14"/>
    </row>
    <row r="59" spans="2:12">
      <c r="B59" s="14"/>
      <c r="L59" s="14"/>
    </row>
    <row r="60" spans="2:12">
      <c r="B60" s="14"/>
      <c r="L60" s="14"/>
    </row>
    <row r="61" spans="2:12" s="1" customFormat="1" ht="13.2">
      <c r="B61" s="23"/>
      <c r="D61" s="34" t="s">
        <v>45</v>
      </c>
      <c r="E61" s="25"/>
      <c r="F61" s="85" t="s">
        <v>46</v>
      </c>
      <c r="G61" s="34" t="s">
        <v>45</v>
      </c>
      <c r="H61" s="25"/>
      <c r="I61" s="25"/>
      <c r="J61" s="86" t="s">
        <v>46</v>
      </c>
      <c r="K61" s="25"/>
      <c r="L61" s="23"/>
    </row>
    <row r="62" spans="2:12">
      <c r="B62" s="14"/>
      <c r="L62" s="14"/>
    </row>
    <row r="63" spans="2:12">
      <c r="B63" s="14"/>
      <c r="L63" s="14"/>
    </row>
    <row r="64" spans="2:12">
      <c r="B64" s="14"/>
      <c r="L64" s="14"/>
    </row>
    <row r="65" spans="2:12" s="1" customFormat="1" ht="13.2">
      <c r="B65" s="23"/>
      <c r="D65" s="32" t="s">
        <v>47</v>
      </c>
      <c r="E65" s="33"/>
      <c r="F65" s="33"/>
      <c r="G65" s="32" t="s">
        <v>48</v>
      </c>
      <c r="H65" s="33"/>
      <c r="I65" s="33"/>
      <c r="J65" s="33"/>
      <c r="K65" s="33"/>
      <c r="L65" s="23"/>
    </row>
    <row r="66" spans="2:12">
      <c r="B66" s="14"/>
      <c r="L66" s="14"/>
    </row>
    <row r="67" spans="2:12">
      <c r="B67" s="14"/>
      <c r="L67" s="14"/>
    </row>
    <row r="68" spans="2:12">
      <c r="B68" s="14"/>
      <c r="L68" s="14"/>
    </row>
    <row r="69" spans="2:12">
      <c r="B69" s="14"/>
      <c r="L69" s="14"/>
    </row>
    <row r="70" spans="2:12">
      <c r="B70" s="14"/>
      <c r="L70" s="14"/>
    </row>
    <row r="71" spans="2:12">
      <c r="B71" s="14"/>
      <c r="L71" s="14"/>
    </row>
    <row r="72" spans="2:12">
      <c r="B72" s="14"/>
      <c r="L72" s="14"/>
    </row>
    <row r="73" spans="2:12">
      <c r="B73" s="14"/>
      <c r="L73" s="14"/>
    </row>
    <row r="74" spans="2:12">
      <c r="B74" s="14"/>
      <c r="L74" s="14"/>
    </row>
    <row r="75" spans="2:12">
      <c r="B75" s="14"/>
      <c r="L75" s="14"/>
    </row>
    <row r="76" spans="2:12" s="1" customFormat="1" ht="13.2">
      <c r="B76" s="23"/>
      <c r="D76" s="34" t="s">
        <v>45</v>
      </c>
      <c r="E76" s="25"/>
      <c r="F76" s="85" t="s">
        <v>46</v>
      </c>
      <c r="G76" s="34" t="s">
        <v>45</v>
      </c>
      <c r="H76" s="25"/>
      <c r="I76" s="25"/>
      <c r="J76" s="86" t="s">
        <v>46</v>
      </c>
      <c r="K76" s="25"/>
      <c r="L76" s="23"/>
    </row>
    <row r="77" spans="2:12" s="1" customFormat="1" ht="14.4" customHeight="1">
      <c r="B77" s="35"/>
      <c r="C77" s="36"/>
      <c r="D77" s="36"/>
      <c r="E77" s="36"/>
      <c r="F77" s="36"/>
      <c r="G77" s="36"/>
      <c r="H77" s="36"/>
      <c r="I77" s="36"/>
      <c r="J77" s="36"/>
      <c r="K77" s="36"/>
      <c r="L77" s="23"/>
    </row>
    <row r="81" spans="2:47" s="1" customFormat="1" ht="6.9" customHeight="1">
      <c r="B81" s="37"/>
      <c r="C81" s="38"/>
      <c r="D81" s="38"/>
      <c r="E81" s="38"/>
      <c r="F81" s="38"/>
      <c r="G81" s="38"/>
      <c r="H81" s="38"/>
      <c r="I81" s="38"/>
      <c r="J81" s="38"/>
      <c r="K81" s="38"/>
      <c r="L81" s="23"/>
    </row>
    <row r="82" spans="2:47" s="1" customFormat="1" ht="24.9" customHeight="1">
      <c r="B82" s="23"/>
      <c r="C82" s="15" t="s">
        <v>79</v>
      </c>
      <c r="L82" s="23"/>
    </row>
    <row r="83" spans="2:47" s="1" customFormat="1" ht="6.9" customHeight="1">
      <c r="B83" s="23"/>
      <c r="L83" s="23"/>
    </row>
    <row r="84" spans="2:47" s="1" customFormat="1" ht="12" customHeight="1">
      <c r="B84" s="23"/>
      <c r="C84" s="20" t="s">
        <v>14</v>
      </c>
      <c r="L84" s="23"/>
    </row>
    <row r="85" spans="2:47" s="1" customFormat="1" ht="15.6" customHeight="1">
      <c r="B85" s="23"/>
      <c r="E85" s="212" t="s">
        <v>486</v>
      </c>
      <c r="F85" s="239"/>
      <c r="G85" s="239"/>
      <c r="H85" s="239"/>
      <c r="L85" s="23"/>
    </row>
    <row r="86" spans="2:47" s="1" customFormat="1" ht="6.9" customHeight="1">
      <c r="B86" s="23"/>
      <c r="L86" s="23"/>
    </row>
    <row r="87" spans="2:47" s="1" customFormat="1" ht="12" customHeight="1">
      <c r="B87" s="23"/>
      <c r="C87" s="20" t="s">
        <v>17</v>
      </c>
      <c r="F87" s="18" t="str">
        <f>F10</f>
        <v xml:space="preserve"> </v>
      </c>
      <c r="I87" s="20" t="s">
        <v>19</v>
      </c>
      <c r="J87" s="43">
        <v>45015</v>
      </c>
      <c r="L87" s="23"/>
    </row>
    <row r="88" spans="2:47" s="1" customFormat="1" ht="6.9" customHeight="1">
      <c r="B88" s="23"/>
      <c r="L88" s="23"/>
    </row>
    <row r="89" spans="2:47" s="1" customFormat="1" ht="26.4" customHeight="1">
      <c r="B89" s="23"/>
      <c r="C89" s="20" t="s">
        <v>20</v>
      </c>
      <c r="F89" s="18" t="str">
        <f>E13</f>
        <v>Statutární město Karlovy Vary</v>
      </c>
      <c r="I89" s="20" t="s">
        <v>24</v>
      </c>
      <c r="J89" s="21" t="str">
        <f>E19</f>
        <v>A.Dindáková, Staré Sedlo</v>
      </c>
      <c r="L89" s="23"/>
    </row>
    <row r="90" spans="2:47" s="1" customFormat="1" ht="15.6" customHeight="1">
      <c r="B90" s="23"/>
      <c r="C90" s="20" t="s">
        <v>23</v>
      </c>
      <c r="F90" s="18" t="str">
        <f>IF(E16="","",E16)</f>
        <v xml:space="preserve"> </v>
      </c>
      <c r="I90" s="20" t="s">
        <v>27</v>
      </c>
      <c r="J90" s="21" t="str">
        <f>E22</f>
        <v>Šimková Dita, K.Vary</v>
      </c>
      <c r="L90" s="23"/>
    </row>
    <row r="91" spans="2:47" s="1" customFormat="1" ht="10.35" customHeight="1">
      <c r="B91" s="23"/>
      <c r="L91" s="23"/>
    </row>
    <row r="92" spans="2:47" s="1" customFormat="1" ht="29.25" customHeight="1">
      <c r="B92" s="23"/>
      <c r="C92" s="87" t="s">
        <v>80</v>
      </c>
      <c r="D92" s="79"/>
      <c r="E92" s="79"/>
      <c r="F92" s="79"/>
      <c r="G92" s="79"/>
      <c r="H92" s="79"/>
      <c r="I92" s="79"/>
      <c r="J92" s="88" t="s">
        <v>81</v>
      </c>
      <c r="K92" s="79"/>
      <c r="L92" s="23"/>
    </row>
    <row r="93" spans="2:47" s="1" customFormat="1" ht="10.35" customHeight="1">
      <c r="B93" s="23"/>
      <c r="L93" s="23"/>
    </row>
    <row r="94" spans="2:47" s="1" customFormat="1" ht="22.95" customHeight="1">
      <c r="B94" s="23"/>
      <c r="C94" s="89" t="s">
        <v>82</v>
      </c>
      <c r="J94" s="56">
        <f xml:space="preserve"> J96+J97</f>
        <v>0</v>
      </c>
      <c r="L94" s="23"/>
      <c r="AU94" s="11" t="s">
        <v>83</v>
      </c>
    </row>
    <row r="95" spans="2:47" s="8" customFormat="1" ht="24.9" customHeight="1">
      <c r="B95" s="90"/>
      <c r="D95" s="91" t="s">
        <v>84</v>
      </c>
      <c r="E95" s="92"/>
      <c r="F95" s="92"/>
      <c r="G95" s="92"/>
      <c r="H95" s="92"/>
      <c r="I95" s="92"/>
      <c r="J95" s="93">
        <f>J96+J97</f>
        <v>0</v>
      </c>
      <c r="L95" s="90"/>
    </row>
    <row r="96" spans="2:47" s="9" customFormat="1" ht="19.95" customHeight="1">
      <c r="B96" s="94"/>
      <c r="D96" s="95" t="s">
        <v>205</v>
      </c>
      <c r="E96" s="96"/>
      <c r="F96" s="96"/>
      <c r="G96" s="96"/>
      <c r="H96" s="96"/>
      <c r="I96" s="96"/>
      <c r="J96" s="97">
        <f>Nábytek_dílny!G2</f>
        <v>0</v>
      </c>
      <c r="L96" s="94"/>
    </row>
    <row r="97" spans="2:12" s="9" customFormat="1" ht="19.95" customHeight="1">
      <c r="B97" s="94"/>
      <c r="D97" s="95" t="s">
        <v>206</v>
      </c>
      <c r="E97" s="96"/>
      <c r="F97" s="96"/>
      <c r="G97" s="96"/>
      <c r="H97" s="96"/>
      <c r="I97" s="96"/>
      <c r="J97" s="97">
        <f>Nábytek_družina!G2</f>
        <v>0</v>
      </c>
      <c r="L97" s="94"/>
    </row>
    <row r="98" spans="2:12" s="1" customFormat="1" ht="21.75" customHeight="1">
      <c r="B98" s="23"/>
      <c r="L98" s="23"/>
    </row>
    <row r="99" spans="2:12" s="1" customFormat="1" ht="6.9" customHeight="1">
      <c r="B99" s="35"/>
      <c r="C99" s="36"/>
      <c r="D99" s="36"/>
      <c r="E99" s="36"/>
      <c r="F99" s="36"/>
      <c r="G99" s="36"/>
      <c r="H99" s="36"/>
      <c r="I99" s="36"/>
      <c r="J99" s="36"/>
      <c r="K99" s="36"/>
      <c r="L99" s="23"/>
    </row>
  </sheetData>
  <mergeCells count="5">
    <mergeCell ref="L2:V2"/>
    <mergeCell ref="E7:H7"/>
    <mergeCell ref="E16:H16"/>
    <mergeCell ref="E25:H25"/>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8ABF5-AD08-4A66-98F8-3EE979BAA73A}">
  <dimension ref="A1:G58"/>
  <sheetViews>
    <sheetView showRuler="0" view="pageLayout" topLeftCell="A48" zoomScaleNormal="100" workbookViewId="0">
      <selection activeCell="F47" sqref="F47:F54"/>
    </sheetView>
  </sheetViews>
  <sheetFormatPr defaultRowHeight="10.199999999999999"/>
  <cols>
    <col min="1" max="1" width="3.7109375" customWidth="1"/>
    <col min="2" max="2" width="11.7109375" customWidth="1"/>
    <col min="3" max="3" width="50.7109375" customWidth="1"/>
    <col min="4" max="4" width="6.140625" customWidth="1"/>
    <col min="5" max="5" width="8.28515625" customWidth="1"/>
    <col min="6" max="6" width="13.28515625" customWidth="1"/>
    <col min="7" max="7" width="14.85546875" customWidth="1"/>
  </cols>
  <sheetData>
    <row r="1" spans="1:7" ht="14.4" customHeight="1">
      <c r="A1" s="118"/>
      <c r="B1" s="119"/>
      <c r="C1" s="170" t="s">
        <v>207</v>
      </c>
      <c r="D1" s="119"/>
      <c r="E1" s="119"/>
      <c r="F1" s="139"/>
      <c r="G1" s="120"/>
    </row>
    <row r="2" spans="1:7" ht="18.600000000000001" customHeight="1">
      <c r="A2" s="117"/>
      <c r="B2" s="121"/>
      <c r="C2" s="147" t="s">
        <v>156</v>
      </c>
      <c r="D2" s="121"/>
      <c r="E2" s="121"/>
      <c r="F2" s="123"/>
      <c r="G2" s="169">
        <f>SUM(G4+G16+G41+G51)</f>
        <v>0</v>
      </c>
    </row>
    <row r="3" spans="1:7" ht="12">
      <c r="A3" s="141" t="s">
        <v>153</v>
      </c>
      <c r="B3" s="142" t="s">
        <v>154</v>
      </c>
      <c r="C3" s="143" t="s">
        <v>52</v>
      </c>
      <c r="D3" s="144" t="s">
        <v>155</v>
      </c>
      <c r="E3" s="144" t="s">
        <v>86</v>
      </c>
      <c r="F3" s="145" t="s">
        <v>157</v>
      </c>
      <c r="G3" s="146" t="s">
        <v>158</v>
      </c>
    </row>
    <row r="4" spans="1:7" ht="13.8">
      <c r="A4" s="129" t="s">
        <v>159</v>
      </c>
      <c r="B4" s="130"/>
      <c r="C4" s="138" t="s">
        <v>88</v>
      </c>
      <c r="D4" s="130"/>
      <c r="E4" s="130"/>
      <c r="F4" s="140"/>
      <c r="G4" s="168">
        <f>SUM(G5:G15)</f>
        <v>0</v>
      </c>
    </row>
    <row r="5" spans="1:7" ht="72.599999999999994" customHeight="1">
      <c r="A5" s="129" t="s">
        <v>160</v>
      </c>
      <c r="B5" s="132" t="s">
        <v>89</v>
      </c>
      <c r="C5" s="108" t="s">
        <v>90</v>
      </c>
      <c r="D5" s="100" t="s">
        <v>87</v>
      </c>
      <c r="E5" s="151">
        <v>3</v>
      </c>
      <c r="F5" s="152"/>
      <c r="G5" s="156">
        <f>E5*F5</f>
        <v>0</v>
      </c>
    </row>
    <row r="6" spans="1:7" ht="54" customHeight="1">
      <c r="A6" s="129" t="s">
        <v>161</v>
      </c>
      <c r="B6" s="133" t="s">
        <v>91</v>
      </c>
      <c r="C6" s="109" t="s">
        <v>92</v>
      </c>
      <c r="D6" s="100" t="s">
        <v>87</v>
      </c>
      <c r="E6" s="151">
        <v>3</v>
      </c>
      <c r="F6" s="152"/>
      <c r="G6" s="156">
        <f t="shared" ref="G6:G54" si="0">E6*F6</f>
        <v>0</v>
      </c>
    </row>
    <row r="7" spans="1:7" ht="156">
      <c r="A7" s="129" t="s">
        <v>162</v>
      </c>
      <c r="B7" s="133" t="s">
        <v>93</v>
      </c>
      <c r="C7" s="104" t="s">
        <v>94</v>
      </c>
      <c r="D7" s="100" t="s">
        <v>87</v>
      </c>
      <c r="E7" s="151">
        <v>6</v>
      </c>
      <c r="F7" s="152"/>
      <c r="G7" s="156">
        <f t="shared" si="0"/>
        <v>0</v>
      </c>
    </row>
    <row r="8" spans="1:7" ht="48">
      <c r="A8" s="129" t="s">
        <v>163</v>
      </c>
      <c r="B8" s="133" t="s">
        <v>95</v>
      </c>
      <c r="C8" s="106" t="s">
        <v>96</v>
      </c>
      <c r="D8" s="100" t="s">
        <v>87</v>
      </c>
      <c r="E8" s="151">
        <v>1</v>
      </c>
      <c r="F8" s="152"/>
      <c r="G8" s="156">
        <f t="shared" si="0"/>
        <v>0</v>
      </c>
    </row>
    <row r="9" spans="1:7" ht="12">
      <c r="A9" s="129" t="s">
        <v>164</v>
      </c>
      <c r="B9" s="133"/>
      <c r="C9" s="107" t="s">
        <v>97</v>
      </c>
      <c r="D9" s="100" t="s">
        <v>87</v>
      </c>
      <c r="E9" s="151">
        <v>1</v>
      </c>
      <c r="F9" s="152"/>
      <c r="G9" s="156">
        <f t="shared" si="0"/>
        <v>0</v>
      </c>
    </row>
    <row r="10" spans="1:7" ht="12">
      <c r="A10" s="129" t="s">
        <v>165</v>
      </c>
      <c r="B10" s="148"/>
      <c r="C10" s="199" t="s">
        <v>499</v>
      </c>
      <c r="D10" s="100"/>
      <c r="E10" s="151"/>
      <c r="F10" s="152"/>
      <c r="G10" s="198"/>
    </row>
    <row r="11" spans="1:7" ht="72">
      <c r="A11" s="129" t="s">
        <v>166</v>
      </c>
      <c r="B11" s="132" t="s">
        <v>89</v>
      </c>
      <c r="C11" s="108" t="s">
        <v>90</v>
      </c>
      <c r="D11" s="100" t="s">
        <v>87</v>
      </c>
      <c r="E11" s="151">
        <v>1</v>
      </c>
      <c r="F11" s="152"/>
      <c r="G11" s="200">
        <f t="shared" si="0"/>
        <v>0</v>
      </c>
    </row>
    <row r="12" spans="1:7" ht="48">
      <c r="A12" s="129" t="s">
        <v>167</v>
      </c>
      <c r="B12" s="133" t="s">
        <v>91</v>
      </c>
      <c r="C12" s="109" t="s">
        <v>92</v>
      </c>
      <c r="D12" s="100" t="s">
        <v>87</v>
      </c>
      <c r="E12" s="151">
        <v>1</v>
      </c>
      <c r="F12" s="152"/>
      <c r="G12" s="200">
        <f t="shared" si="0"/>
        <v>0</v>
      </c>
    </row>
    <row r="13" spans="1:7" ht="156">
      <c r="A13" s="129" t="s">
        <v>168</v>
      </c>
      <c r="B13" s="133" t="s">
        <v>93</v>
      </c>
      <c r="C13" s="104" t="s">
        <v>94</v>
      </c>
      <c r="D13" s="100" t="s">
        <v>87</v>
      </c>
      <c r="E13" s="151">
        <v>3</v>
      </c>
      <c r="F13" s="152"/>
      <c r="G13" s="156">
        <f t="shared" si="0"/>
        <v>0</v>
      </c>
    </row>
    <row r="14" spans="1:7" ht="12">
      <c r="A14" s="129" t="s">
        <v>169</v>
      </c>
      <c r="B14" s="133"/>
      <c r="C14" s="107"/>
      <c r="D14" s="100"/>
      <c r="E14" s="151"/>
      <c r="F14" s="152"/>
      <c r="G14" s="156"/>
    </row>
    <row r="15" spans="1:7" ht="12">
      <c r="A15" s="129" t="s">
        <v>170</v>
      </c>
      <c r="B15" s="133"/>
      <c r="C15" s="125"/>
      <c r="D15" s="100" t="s">
        <v>87</v>
      </c>
      <c r="E15" s="151"/>
      <c r="F15" s="152"/>
      <c r="G15" s="156">
        <f t="shared" si="0"/>
        <v>0</v>
      </c>
    </row>
    <row r="16" spans="1:7" ht="13.8">
      <c r="A16" s="129" t="s">
        <v>171</v>
      </c>
      <c r="B16" s="148"/>
      <c r="C16" s="138" t="s">
        <v>98</v>
      </c>
      <c r="D16" s="150"/>
      <c r="E16" s="151"/>
      <c r="F16" s="152"/>
      <c r="G16" s="157">
        <f>SUM(G17:G40)</f>
        <v>0</v>
      </c>
    </row>
    <row r="17" spans="1:7" ht="276">
      <c r="A17" s="129" t="s">
        <v>172</v>
      </c>
      <c r="B17" s="133" t="s">
        <v>99</v>
      </c>
      <c r="C17" s="105" t="s">
        <v>100</v>
      </c>
      <c r="D17" s="100" t="s">
        <v>87</v>
      </c>
      <c r="E17" s="151">
        <v>1</v>
      </c>
      <c r="F17" s="152"/>
      <c r="G17" s="156">
        <f t="shared" si="0"/>
        <v>0</v>
      </c>
    </row>
    <row r="18" spans="1:7" ht="168">
      <c r="A18" s="129" t="s">
        <v>173</v>
      </c>
      <c r="B18" s="133" t="s">
        <v>101</v>
      </c>
      <c r="C18" s="110" t="s">
        <v>102</v>
      </c>
      <c r="D18" s="100" t="s">
        <v>87</v>
      </c>
      <c r="E18" s="151">
        <v>1</v>
      </c>
      <c r="F18" s="152"/>
      <c r="G18" s="156">
        <f t="shared" si="0"/>
        <v>0</v>
      </c>
    </row>
    <row r="19" spans="1:7" ht="96">
      <c r="A19" s="129" t="s">
        <v>174</v>
      </c>
      <c r="B19" s="133" t="s">
        <v>103</v>
      </c>
      <c r="C19" s="108" t="s">
        <v>104</v>
      </c>
      <c r="D19" s="100" t="s">
        <v>87</v>
      </c>
      <c r="E19" s="151">
        <v>1</v>
      </c>
      <c r="F19" s="152"/>
      <c r="G19" s="156">
        <f t="shared" si="0"/>
        <v>0</v>
      </c>
    </row>
    <row r="20" spans="1:7" ht="36">
      <c r="A20" s="129" t="s">
        <v>175</v>
      </c>
      <c r="B20" s="133" t="s">
        <v>105</v>
      </c>
      <c r="C20" s="111" t="s">
        <v>106</v>
      </c>
      <c r="D20" s="100" t="s">
        <v>87</v>
      </c>
      <c r="E20" s="151">
        <v>18</v>
      </c>
      <c r="F20" s="152"/>
      <c r="G20" s="156">
        <f t="shared" si="0"/>
        <v>0</v>
      </c>
    </row>
    <row r="21" spans="1:7" ht="240">
      <c r="A21" s="129" t="s">
        <v>176</v>
      </c>
      <c r="B21" s="133" t="s">
        <v>99</v>
      </c>
      <c r="C21" s="105" t="s">
        <v>107</v>
      </c>
      <c r="D21" s="100" t="s">
        <v>87</v>
      </c>
      <c r="E21" s="151">
        <v>9</v>
      </c>
      <c r="F21" s="152"/>
      <c r="G21" s="156">
        <f t="shared" si="0"/>
        <v>0</v>
      </c>
    </row>
    <row r="22" spans="1:7" ht="72">
      <c r="A22" s="129" t="s">
        <v>177</v>
      </c>
      <c r="B22" s="133" t="s">
        <v>108</v>
      </c>
      <c r="C22" s="99" t="s">
        <v>109</v>
      </c>
      <c r="D22" s="100" t="s">
        <v>87</v>
      </c>
      <c r="E22" s="151">
        <v>18</v>
      </c>
      <c r="F22" s="152"/>
      <c r="G22" s="156">
        <f t="shared" si="0"/>
        <v>0</v>
      </c>
    </row>
    <row r="23" spans="1:7" ht="120">
      <c r="A23" s="129" t="s">
        <v>178</v>
      </c>
      <c r="B23" s="133" t="s">
        <v>110</v>
      </c>
      <c r="C23" s="115" t="s">
        <v>111</v>
      </c>
      <c r="D23" s="100" t="s">
        <v>87</v>
      </c>
      <c r="E23" s="151">
        <v>10</v>
      </c>
      <c r="F23" s="152"/>
      <c r="G23" s="156">
        <f t="shared" si="0"/>
        <v>0</v>
      </c>
    </row>
    <row r="24" spans="1:7" ht="156">
      <c r="A24" s="129" t="s">
        <v>179</v>
      </c>
      <c r="B24" s="133" t="s">
        <v>112</v>
      </c>
      <c r="C24" s="112" t="s">
        <v>113</v>
      </c>
      <c r="D24" s="100" t="s">
        <v>87</v>
      </c>
      <c r="E24" s="151">
        <v>24</v>
      </c>
      <c r="F24" s="152"/>
      <c r="G24" s="156">
        <f t="shared" si="0"/>
        <v>0</v>
      </c>
    </row>
    <row r="25" spans="1:7" ht="132">
      <c r="A25" s="129" t="s">
        <v>180</v>
      </c>
      <c r="B25" s="133" t="s">
        <v>108</v>
      </c>
      <c r="C25" s="113" t="s">
        <v>114</v>
      </c>
      <c r="D25" s="100" t="s">
        <v>87</v>
      </c>
      <c r="E25" s="151">
        <v>24</v>
      </c>
      <c r="F25" s="152"/>
      <c r="G25" s="156">
        <f t="shared" si="0"/>
        <v>0</v>
      </c>
    </row>
    <row r="26" spans="1:7" ht="144">
      <c r="A26" s="129" t="s">
        <v>181</v>
      </c>
      <c r="B26" s="133" t="s">
        <v>115</v>
      </c>
      <c r="C26" s="115" t="s">
        <v>116</v>
      </c>
      <c r="D26" s="100" t="s">
        <v>87</v>
      </c>
      <c r="E26" s="151">
        <v>1</v>
      </c>
      <c r="F26" s="152"/>
      <c r="G26" s="156">
        <f t="shared" si="0"/>
        <v>0</v>
      </c>
    </row>
    <row r="27" spans="1:7" ht="12">
      <c r="A27" s="129" t="s">
        <v>182</v>
      </c>
      <c r="B27" s="133" t="s">
        <v>117</v>
      </c>
      <c r="C27" s="108" t="s">
        <v>118</v>
      </c>
      <c r="D27" s="100" t="s">
        <v>87</v>
      </c>
      <c r="E27" s="151">
        <v>2</v>
      </c>
      <c r="F27" s="152"/>
      <c r="G27" s="156">
        <f t="shared" si="0"/>
        <v>0</v>
      </c>
    </row>
    <row r="28" spans="1:7" ht="12">
      <c r="A28" s="129" t="s">
        <v>183</v>
      </c>
      <c r="B28" s="133" t="s">
        <v>119</v>
      </c>
      <c r="C28" s="108" t="s">
        <v>120</v>
      </c>
      <c r="D28" s="100" t="s">
        <v>87</v>
      </c>
      <c r="E28" s="151">
        <v>2</v>
      </c>
      <c r="F28" s="152"/>
      <c r="G28" s="156">
        <f t="shared" si="0"/>
        <v>0</v>
      </c>
    </row>
    <row r="29" spans="1:7" ht="12">
      <c r="A29" s="129" t="s">
        <v>184</v>
      </c>
      <c r="B29" s="133"/>
      <c r="C29" s="108" t="s">
        <v>97</v>
      </c>
      <c r="D29" s="100" t="s">
        <v>87</v>
      </c>
      <c r="E29" s="151">
        <v>1</v>
      </c>
      <c r="F29" s="152"/>
      <c r="G29" s="156">
        <f t="shared" si="0"/>
        <v>0</v>
      </c>
    </row>
    <row r="30" spans="1:7" ht="12">
      <c r="A30" s="129" t="s">
        <v>185</v>
      </c>
      <c r="B30" s="133"/>
      <c r="C30" s="126" t="s">
        <v>121</v>
      </c>
      <c r="D30" s="100" t="s">
        <v>87</v>
      </c>
      <c r="E30" s="153"/>
      <c r="F30" s="152"/>
      <c r="G30" s="156">
        <f t="shared" si="0"/>
        <v>0</v>
      </c>
    </row>
    <row r="31" spans="1:7" ht="24">
      <c r="A31" s="129" t="s">
        <v>186</v>
      </c>
      <c r="B31" s="133" t="s">
        <v>122</v>
      </c>
      <c r="C31" s="114" t="s">
        <v>123</v>
      </c>
      <c r="D31" s="100" t="s">
        <v>87</v>
      </c>
      <c r="E31" s="154">
        <v>1</v>
      </c>
      <c r="F31" s="152"/>
      <c r="G31" s="156">
        <f t="shared" si="0"/>
        <v>0</v>
      </c>
    </row>
    <row r="32" spans="1:7" ht="24">
      <c r="A32" s="129" t="s">
        <v>187</v>
      </c>
      <c r="B32" s="133" t="s">
        <v>124</v>
      </c>
      <c r="C32" s="114" t="s">
        <v>125</v>
      </c>
      <c r="D32" s="100" t="s">
        <v>87</v>
      </c>
      <c r="E32" s="154">
        <v>2</v>
      </c>
      <c r="F32" s="152"/>
      <c r="G32" s="156">
        <f t="shared" si="0"/>
        <v>0</v>
      </c>
    </row>
    <row r="33" spans="1:7" ht="24">
      <c r="A33" s="129" t="s">
        <v>188</v>
      </c>
      <c r="B33" s="133" t="s">
        <v>126</v>
      </c>
      <c r="C33" s="114" t="s">
        <v>127</v>
      </c>
      <c r="D33" s="100" t="s">
        <v>87</v>
      </c>
      <c r="E33" s="154">
        <v>1</v>
      </c>
      <c r="F33" s="152"/>
      <c r="G33" s="156">
        <f t="shared" si="0"/>
        <v>0</v>
      </c>
    </row>
    <row r="34" spans="1:7" ht="12">
      <c r="A34" s="129" t="s">
        <v>189</v>
      </c>
      <c r="B34" s="133"/>
      <c r="C34" s="127" t="s">
        <v>128</v>
      </c>
      <c r="D34" s="100" t="s">
        <v>87</v>
      </c>
      <c r="E34" s="151"/>
      <c r="F34" s="152"/>
      <c r="G34" s="156">
        <f t="shared" si="0"/>
        <v>0</v>
      </c>
    </row>
    <row r="35" spans="1:7" ht="84">
      <c r="A35" s="129" t="s">
        <v>190</v>
      </c>
      <c r="B35" s="133" t="s">
        <v>129</v>
      </c>
      <c r="C35" s="109" t="s">
        <v>130</v>
      </c>
      <c r="D35" s="100" t="s">
        <v>87</v>
      </c>
      <c r="E35" s="151">
        <v>1</v>
      </c>
      <c r="F35" s="155"/>
      <c r="G35" s="156">
        <f t="shared" si="0"/>
        <v>0</v>
      </c>
    </row>
    <row r="36" spans="1:7" ht="48">
      <c r="A36" s="129" t="s">
        <v>191</v>
      </c>
      <c r="B36" s="133" t="s">
        <v>131</v>
      </c>
      <c r="C36" s="109" t="s">
        <v>132</v>
      </c>
      <c r="D36" s="100" t="s">
        <v>87</v>
      </c>
      <c r="E36" s="151">
        <v>1</v>
      </c>
      <c r="F36" s="155"/>
      <c r="G36" s="156">
        <f t="shared" si="0"/>
        <v>0</v>
      </c>
    </row>
    <row r="37" spans="1:7" ht="24">
      <c r="A37" s="129" t="s">
        <v>192</v>
      </c>
      <c r="B37" s="133" t="s">
        <v>133</v>
      </c>
      <c r="C37" s="108" t="s">
        <v>134</v>
      </c>
      <c r="D37" s="100" t="s">
        <v>87</v>
      </c>
      <c r="E37" s="151">
        <v>1</v>
      </c>
      <c r="F37" s="155"/>
      <c r="G37" s="156">
        <f t="shared" si="0"/>
        <v>0</v>
      </c>
    </row>
    <row r="38" spans="1:7" ht="12">
      <c r="A38" s="129" t="s">
        <v>193</v>
      </c>
      <c r="B38" s="133"/>
      <c r="C38" s="127" t="s">
        <v>135</v>
      </c>
      <c r="D38" s="100" t="s">
        <v>87</v>
      </c>
      <c r="E38" s="151"/>
      <c r="F38" s="152"/>
      <c r="G38" s="156">
        <f t="shared" si="0"/>
        <v>0</v>
      </c>
    </row>
    <row r="39" spans="1:7" ht="24">
      <c r="A39" s="129" t="s">
        <v>194</v>
      </c>
      <c r="B39" s="133"/>
      <c r="C39" s="109" t="s">
        <v>136</v>
      </c>
      <c r="D39" s="100" t="s">
        <v>87</v>
      </c>
      <c r="E39" s="151">
        <v>1</v>
      </c>
      <c r="F39" s="152"/>
      <c r="G39" s="156">
        <f t="shared" si="0"/>
        <v>0</v>
      </c>
    </row>
    <row r="40" spans="1:7" ht="12">
      <c r="A40" s="129" t="s">
        <v>195</v>
      </c>
      <c r="B40" s="133"/>
      <c r="C40" s="125"/>
      <c r="D40" s="100" t="s">
        <v>87</v>
      </c>
      <c r="E40" s="151"/>
      <c r="F40" s="152"/>
      <c r="G40" s="156">
        <f t="shared" si="0"/>
        <v>0</v>
      </c>
    </row>
    <row r="41" spans="1:7" ht="13.8">
      <c r="A41" s="129" t="s">
        <v>196</v>
      </c>
      <c r="B41" s="148"/>
      <c r="C41" s="138" t="s">
        <v>137</v>
      </c>
      <c r="D41" s="150"/>
      <c r="E41" s="164"/>
      <c r="F41" s="167"/>
      <c r="G41" s="166">
        <f>SUM(G42:G50)</f>
        <v>0</v>
      </c>
    </row>
    <row r="42" spans="1:7" ht="264">
      <c r="A42" s="129" t="s">
        <v>197</v>
      </c>
      <c r="B42" s="133" t="s">
        <v>99</v>
      </c>
      <c r="C42" s="105" t="s">
        <v>138</v>
      </c>
      <c r="D42" s="100" t="s">
        <v>87</v>
      </c>
      <c r="E42" s="151">
        <v>1</v>
      </c>
      <c r="F42" s="152"/>
      <c r="G42" s="156">
        <f t="shared" si="0"/>
        <v>0</v>
      </c>
    </row>
    <row r="43" spans="1:7" ht="228">
      <c r="A43" s="129" t="s">
        <v>198</v>
      </c>
      <c r="B43" s="133" t="s">
        <v>99</v>
      </c>
      <c r="C43" s="105" t="s">
        <v>139</v>
      </c>
      <c r="D43" s="100" t="s">
        <v>87</v>
      </c>
      <c r="E43" s="151">
        <v>1</v>
      </c>
      <c r="F43" s="152"/>
      <c r="G43" s="156">
        <f t="shared" si="0"/>
        <v>0</v>
      </c>
    </row>
    <row r="44" spans="1:7" ht="264">
      <c r="A44" s="129" t="s">
        <v>199</v>
      </c>
      <c r="B44" s="133" t="s">
        <v>140</v>
      </c>
      <c r="C44" s="104" t="s">
        <v>141</v>
      </c>
      <c r="D44" s="100" t="s">
        <v>87</v>
      </c>
      <c r="E44" s="151">
        <v>1</v>
      </c>
      <c r="F44" s="152"/>
      <c r="G44" s="156">
        <f t="shared" si="0"/>
        <v>0</v>
      </c>
    </row>
    <row r="45" spans="1:7" ht="312">
      <c r="A45" s="129" t="s">
        <v>200</v>
      </c>
      <c r="B45" s="133" t="s">
        <v>140</v>
      </c>
      <c r="C45" s="104" t="s">
        <v>142</v>
      </c>
      <c r="D45" s="100" t="s">
        <v>87</v>
      </c>
      <c r="E45" s="151">
        <v>1</v>
      </c>
      <c r="F45" s="152"/>
      <c r="G45" s="156">
        <f t="shared" si="0"/>
        <v>0</v>
      </c>
    </row>
    <row r="46" spans="1:7" ht="348">
      <c r="A46" s="129" t="s">
        <v>201</v>
      </c>
      <c r="B46" s="133" t="s">
        <v>140</v>
      </c>
      <c r="C46" s="103" t="s">
        <v>152</v>
      </c>
      <c r="D46" s="100" t="s">
        <v>87</v>
      </c>
      <c r="E46" s="154">
        <v>1</v>
      </c>
      <c r="F46" s="152"/>
      <c r="G46" s="156">
        <f t="shared" si="0"/>
        <v>0</v>
      </c>
    </row>
    <row r="47" spans="1:7" ht="120">
      <c r="A47" s="129" t="s">
        <v>202</v>
      </c>
      <c r="B47" s="133" t="s">
        <v>143</v>
      </c>
      <c r="C47" s="115" t="s">
        <v>144</v>
      </c>
      <c r="D47" s="100" t="s">
        <v>87</v>
      </c>
      <c r="E47" s="151">
        <v>3</v>
      </c>
      <c r="F47" s="152"/>
      <c r="G47" s="156">
        <f t="shared" si="0"/>
        <v>0</v>
      </c>
    </row>
    <row r="48" spans="1:7" ht="108">
      <c r="A48" s="129" t="s">
        <v>203</v>
      </c>
      <c r="B48" s="133" t="s">
        <v>110</v>
      </c>
      <c r="C48" s="115" t="s">
        <v>145</v>
      </c>
      <c r="D48" s="100" t="s">
        <v>87</v>
      </c>
      <c r="E48" s="151">
        <v>3</v>
      </c>
      <c r="F48" s="152"/>
      <c r="G48" s="156">
        <f t="shared" si="0"/>
        <v>0</v>
      </c>
    </row>
    <row r="49" spans="1:7" ht="36">
      <c r="A49" s="129" t="s">
        <v>204</v>
      </c>
      <c r="B49" s="133" t="s">
        <v>146</v>
      </c>
      <c r="C49" s="108" t="s">
        <v>147</v>
      </c>
      <c r="D49" s="100" t="s">
        <v>87</v>
      </c>
      <c r="E49" s="151">
        <v>2</v>
      </c>
      <c r="F49" s="152"/>
      <c r="G49" s="156">
        <f t="shared" si="0"/>
        <v>0</v>
      </c>
    </row>
    <row r="50" spans="1:7" ht="12">
      <c r="A50" s="129" t="s">
        <v>337</v>
      </c>
      <c r="B50" s="134"/>
      <c r="C50" s="108" t="s">
        <v>97</v>
      </c>
      <c r="D50" s="100" t="s">
        <v>87</v>
      </c>
      <c r="E50" s="151">
        <v>1</v>
      </c>
      <c r="F50" s="152"/>
      <c r="G50" s="156">
        <f t="shared" si="0"/>
        <v>0</v>
      </c>
    </row>
    <row r="51" spans="1:7" ht="13.8">
      <c r="A51" s="129" t="s">
        <v>338</v>
      </c>
      <c r="B51" s="135"/>
      <c r="C51" s="149" t="s">
        <v>148</v>
      </c>
      <c r="D51" s="150"/>
      <c r="E51" s="164"/>
      <c r="F51" s="165"/>
      <c r="G51" s="166">
        <f>SUM(G52:G54)</f>
        <v>0</v>
      </c>
    </row>
    <row r="52" spans="1:7" ht="12">
      <c r="A52" s="129" t="s">
        <v>339</v>
      </c>
      <c r="B52" s="136"/>
      <c r="C52" s="109" t="s">
        <v>149</v>
      </c>
      <c r="D52" s="100" t="s">
        <v>87</v>
      </c>
      <c r="E52" s="151">
        <v>1</v>
      </c>
      <c r="F52" s="152"/>
      <c r="G52" s="156">
        <f t="shared" si="0"/>
        <v>0</v>
      </c>
    </row>
    <row r="53" spans="1:7" ht="12">
      <c r="A53" s="129" t="s">
        <v>340</v>
      </c>
      <c r="B53" s="136"/>
      <c r="C53" s="109" t="s">
        <v>150</v>
      </c>
      <c r="D53" s="100" t="s">
        <v>87</v>
      </c>
      <c r="E53" s="151">
        <v>1</v>
      </c>
      <c r="F53" s="152"/>
      <c r="G53" s="156">
        <f t="shared" si="0"/>
        <v>0</v>
      </c>
    </row>
    <row r="54" spans="1:7" ht="12.6" thickBot="1">
      <c r="A54" s="129" t="s">
        <v>341</v>
      </c>
      <c r="B54" s="137"/>
      <c r="C54" s="128" t="s">
        <v>151</v>
      </c>
      <c r="D54" s="101" t="s">
        <v>87</v>
      </c>
      <c r="E54" s="161">
        <v>1</v>
      </c>
      <c r="F54" s="162"/>
      <c r="G54" s="163">
        <f t="shared" si="0"/>
        <v>0</v>
      </c>
    </row>
    <row r="55" spans="1:7" ht="13.8">
      <c r="A55" s="129" t="s">
        <v>342</v>
      </c>
      <c r="E55" s="159"/>
      <c r="F55" s="160"/>
    </row>
    <row r="58" spans="1:7">
      <c r="C58" s="131"/>
    </row>
  </sheetData>
  <phoneticPr fontId="0" type="noConversion"/>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C47FC-AE1B-4412-9C77-58EC670777F8}">
  <dimension ref="A1:G389"/>
  <sheetViews>
    <sheetView tabSelected="1" showRuler="0" showWhiteSpace="0" view="pageLayout" topLeftCell="A359" zoomScale="150" zoomScaleNormal="100" zoomScalePageLayoutView="150" workbookViewId="0">
      <selection activeCell="A240" sqref="A240:XFD242"/>
    </sheetView>
  </sheetViews>
  <sheetFormatPr defaultRowHeight="10.199999999999999"/>
  <cols>
    <col min="1" max="1" width="3.7109375" customWidth="1"/>
    <col min="2" max="2" width="11.7109375" customWidth="1"/>
    <col min="3" max="3" width="50.7109375" customWidth="1"/>
    <col min="4" max="4" width="6.140625" customWidth="1"/>
    <col min="5" max="5" width="8.28515625" customWidth="1"/>
    <col min="6" max="6" width="13.28515625" customWidth="1"/>
    <col min="7" max="7" width="14.85546875" customWidth="1"/>
  </cols>
  <sheetData>
    <row r="1" spans="1:7" ht="14.4" customHeight="1">
      <c r="A1" s="118"/>
      <c r="B1" s="119"/>
      <c r="C1" s="170" t="s">
        <v>487</v>
      </c>
      <c r="D1" s="119"/>
      <c r="E1" s="119"/>
      <c r="F1" s="139"/>
      <c r="G1" s="120"/>
    </row>
    <row r="2" spans="1:7" ht="18.600000000000001" customHeight="1">
      <c r="A2" s="117"/>
      <c r="B2" s="121"/>
      <c r="C2" s="147" t="s">
        <v>156</v>
      </c>
      <c r="D2" s="121"/>
      <c r="E2" s="121"/>
      <c r="F2" s="123"/>
      <c r="G2" s="169">
        <f>SUM(G4+G25+G46+G68+G92+G96+G110+G126+G148+G171+G175+G189+G194)</f>
        <v>0</v>
      </c>
    </row>
    <row r="3" spans="1:7" ht="16.8" customHeight="1" thickBot="1">
      <c r="A3" s="141" t="s">
        <v>153</v>
      </c>
      <c r="B3" s="142" t="s">
        <v>154</v>
      </c>
      <c r="C3" s="143" t="s">
        <v>52</v>
      </c>
      <c r="D3" s="144" t="s">
        <v>155</v>
      </c>
      <c r="E3" s="144" t="s">
        <v>86</v>
      </c>
      <c r="F3" s="145" t="s">
        <v>157</v>
      </c>
      <c r="G3" s="146" t="s">
        <v>158</v>
      </c>
    </row>
    <row r="4" spans="1:7" ht="13.8">
      <c r="A4" s="183" t="s">
        <v>159</v>
      </c>
      <c r="B4" s="191"/>
      <c r="C4" s="194" t="s">
        <v>336</v>
      </c>
      <c r="D4" s="191"/>
      <c r="E4" s="191"/>
      <c r="F4" s="195"/>
      <c r="G4" s="168">
        <f>SUM(G5:G24)</f>
        <v>0</v>
      </c>
    </row>
    <row r="5" spans="1:7" ht="72.599999999999994" customHeight="1">
      <c r="A5" s="184" t="s">
        <v>160</v>
      </c>
      <c r="B5" s="180" t="s">
        <v>208</v>
      </c>
      <c r="C5" s="109" t="s">
        <v>209</v>
      </c>
      <c r="D5" s="100" t="s">
        <v>87</v>
      </c>
      <c r="E5" s="151">
        <v>1</v>
      </c>
      <c r="F5" s="172"/>
      <c r="G5" s="156">
        <f>E5*F5</f>
        <v>0</v>
      </c>
    </row>
    <row r="6" spans="1:7" ht="54" customHeight="1">
      <c r="A6" s="184" t="s">
        <v>161</v>
      </c>
      <c r="B6" s="180" t="s">
        <v>208</v>
      </c>
      <c r="C6" s="109" t="s">
        <v>210</v>
      </c>
      <c r="D6" s="100" t="s">
        <v>87</v>
      </c>
      <c r="E6" s="151">
        <v>1</v>
      </c>
      <c r="F6" s="172"/>
      <c r="G6" s="156">
        <f t="shared" ref="G6:G71" si="0">E6*F6</f>
        <v>0</v>
      </c>
    </row>
    <row r="7" spans="1:7" ht="72">
      <c r="A7" s="184" t="s">
        <v>162</v>
      </c>
      <c r="B7" s="180" t="s">
        <v>211</v>
      </c>
      <c r="C7" s="109" t="s">
        <v>212</v>
      </c>
      <c r="D7" s="100" t="s">
        <v>87</v>
      </c>
      <c r="E7" s="151">
        <v>1</v>
      </c>
      <c r="F7" s="172"/>
      <c r="G7" s="156">
        <f t="shared" si="0"/>
        <v>0</v>
      </c>
    </row>
    <row r="8" spans="1:7" ht="84">
      <c r="A8" s="184" t="s">
        <v>163</v>
      </c>
      <c r="B8" s="180" t="s">
        <v>213</v>
      </c>
      <c r="C8" s="109" t="s">
        <v>214</v>
      </c>
      <c r="D8" s="100" t="s">
        <v>87</v>
      </c>
      <c r="E8" s="151">
        <v>4</v>
      </c>
      <c r="F8" s="172"/>
      <c r="G8" s="156">
        <f t="shared" si="0"/>
        <v>0</v>
      </c>
    </row>
    <row r="9" spans="1:7" ht="84">
      <c r="A9" s="184" t="s">
        <v>164</v>
      </c>
      <c r="B9" s="180" t="s">
        <v>213</v>
      </c>
      <c r="C9" s="109" t="s">
        <v>215</v>
      </c>
      <c r="D9" s="100" t="s">
        <v>87</v>
      </c>
      <c r="E9" s="151">
        <v>4</v>
      </c>
      <c r="F9" s="172"/>
      <c r="G9" s="156">
        <f t="shared" si="0"/>
        <v>0</v>
      </c>
    </row>
    <row r="10" spans="1:7" ht="132">
      <c r="A10" s="184" t="s">
        <v>165</v>
      </c>
      <c r="B10" s="180" t="s">
        <v>216</v>
      </c>
      <c r="C10" s="109" t="s">
        <v>217</v>
      </c>
      <c r="D10" s="100" t="s">
        <v>87</v>
      </c>
      <c r="E10" s="151">
        <v>8</v>
      </c>
      <c r="F10" s="172"/>
      <c r="G10" s="156">
        <f t="shared" si="0"/>
        <v>0</v>
      </c>
    </row>
    <row r="11" spans="1:7" ht="132">
      <c r="A11" s="184" t="s">
        <v>166</v>
      </c>
      <c r="B11" s="180" t="s">
        <v>216</v>
      </c>
      <c r="C11" s="109" t="s">
        <v>218</v>
      </c>
      <c r="D11" s="100" t="s">
        <v>87</v>
      </c>
      <c r="E11" s="151">
        <v>8</v>
      </c>
      <c r="F11" s="172"/>
      <c r="G11" s="156">
        <f t="shared" si="0"/>
        <v>0</v>
      </c>
    </row>
    <row r="12" spans="1:7" ht="84">
      <c r="A12" s="184" t="s">
        <v>167</v>
      </c>
      <c r="B12" s="180" t="s">
        <v>219</v>
      </c>
      <c r="C12" s="104" t="s">
        <v>220</v>
      </c>
      <c r="D12" s="100" t="s">
        <v>87</v>
      </c>
      <c r="E12" s="151">
        <v>1</v>
      </c>
      <c r="F12" s="172"/>
      <c r="G12" s="156">
        <f t="shared" si="0"/>
        <v>0</v>
      </c>
    </row>
    <row r="13" spans="1:7" ht="72">
      <c r="A13" s="184" t="s">
        <v>168</v>
      </c>
      <c r="B13" s="180" t="s">
        <v>219</v>
      </c>
      <c r="C13" s="104" t="s">
        <v>221</v>
      </c>
      <c r="D13" s="100" t="s">
        <v>87</v>
      </c>
      <c r="E13" s="151">
        <v>1</v>
      </c>
      <c r="F13" s="172"/>
      <c r="G13" s="156">
        <f t="shared" si="0"/>
        <v>0</v>
      </c>
    </row>
    <row r="14" spans="1:7" ht="84">
      <c r="A14" s="184" t="s">
        <v>169</v>
      </c>
      <c r="B14" s="180" t="s">
        <v>219</v>
      </c>
      <c r="C14" s="104" t="s">
        <v>222</v>
      </c>
      <c r="D14" s="100" t="s">
        <v>87</v>
      </c>
      <c r="E14" s="151">
        <v>1</v>
      </c>
      <c r="F14" s="172"/>
      <c r="G14" s="156">
        <f t="shared" si="0"/>
        <v>0</v>
      </c>
    </row>
    <row r="15" spans="1:7" ht="84">
      <c r="A15" s="184" t="s">
        <v>170</v>
      </c>
      <c r="B15" s="180" t="s">
        <v>223</v>
      </c>
      <c r="C15" s="104" t="s">
        <v>224</v>
      </c>
      <c r="D15" s="100" t="s">
        <v>87</v>
      </c>
      <c r="E15" s="151">
        <v>1</v>
      </c>
      <c r="F15" s="172"/>
      <c r="G15" s="156">
        <f t="shared" si="0"/>
        <v>0</v>
      </c>
    </row>
    <row r="16" spans="1:7" ht="96">
      <c r="A16" s="184" t="s">
        <v>171</v>
      </c>
      <c r="B16" s="180" t="s">
        <v>223</v>
      </c>
      <c r="C16" s="104" t="s">
        <v>225</v>
      </c>
      <c r="D16" s="100" t="s">
        <v>87</v>
      </c>
      <c r="E16" s="151">
        <v>1</v>
      </c>
      <c r="F16" s="172"/>
      <c r="G16" s="156">
        <f t="shared" si="0"/>
        <v>0</v>
      </c>
    </row>
    <row r="17" spans="1:7" ht="84">
      <c r="A17" s="184" t="s">
        <v>172</v>
      </c>
      <c r="B17" s="180" t="s">
        <v>223</v>
      </c>
      <c r="C17" s="104" t="s">
        <v>226</v>
      </c>
      <c r="D17" s="100" t="s">
        <v>87</v>
      </c>
      <c r="E17" s="151">
        <v>1</v>
      </c>
      <c r="F17" s="172"/>
      <c r="G17" s="156">
        <f t="shared" si="0"/>
        <v>0</v>
      </c>
    </row>
    <row r="18" spans="1:7" ht="72">
      <c r="A18" s="184" t="s">
        <v>173</v>
      </c>
      <c r="B18" s="180" t="s">
        <v>223</v>
      </c>
      <c r="C18" s="104" t="s">
        <v>227</v>
      </c>
      <c r="D18" s="100" t="s">
        <v>87</v>
      </c>
      <c r="E18" s="151">
        <v>1</v>
      </c>
      <c r="F18" s="172"/>
      <c r="G18" s="156">
        <f t="shared" si="0"/>
        <v>0</v>
      </c>
    </row>
    <row r="19" spans="1:7" ht="72">
      <c r="A19" s="184" t="s">
        <v>174</v>
      </c>
      <c r="B19" s="180" t="s">
        <v>228</v>
      </c>
      <c r="C19" s="109" t="s">
        <v>229</v>
      </c>
      <c r="D19" s="100" t="s">
        <v>87</v>
      </c>
      <c r="E19" s="151">
        <v>1</v>
      </c>
      <c r="F19" s="172"/>
      <c r="G19" s="156">
        <f t="shared" si="0"/>
        <v>0</v>
      </c>
    </row>
    <row r="20" spans="1:7" ht="36">
      <c r="A20" s="184" t="s">
        <v>175</v>
      </c>
      <c r="B20" s="180" t="s">
        <v>230</v>
      </c>
      <c r="C20" s="109" t="s">
        <v>231</v>
      </c>
      <c r="D20" s="100" t="s">
        <v>87</v>
      </c>
      <c r="E20" s="151">
        <v>2</v>
      </c>
      <c r="F20" s="172"/>
      <c r="G20" s="156">
        <f t="shared" si="0"/>
        <v>0</v>
      </c>
    </row>
    <row r="21" spans="1:7" ht="24">
      <c r="A21" s="184" t="s">
        <v>176</v>
      </c>
      <c r="B21" s="181" t="s">
        <v>232</v>
      </c>
      <c r="C21" s="107" t="s">
        <v>97</v>
      </c>
      <c r="D21" s="100" t="s">
        <v>87</v>
      </c>
      <c r="E21" s="151">
        <v>1</v>
      </c>
      <c r="F21" s="172"/>
      <c r="G21" s="156">
        <f t="shared" si="0"/>
        <v>0</v>
      </c>
    </row>
    <row r="22" spans="1:7" ht="60">
      <c r="A22" s="184" t="s">
        <v>177</v>
      </c>
      <c r="B22" s="181" t="s">
        <v>500</v>
      </c>
      <c r="C22" s="109" t="s">
        <v>502</v>
      </c>
      <c r="D22" s="100" t="s">
        <v>87</v>
      </c>
      <c r="E22" s="151">
        <v>2</v>
      </c>
      <c r="F22" s="172"/>
      <c r="G22" s="156">
        <f t="shared" si="0"/>
        <v>0</v>
      </c>
    </row>
    <row r="23" spans="1:7" ht="12">
      <c r="A23" s="184" t="s">
        <v>178</v>
      </c>
      <c r="B23" s="180" t="s">
        <v>253</v>
      </c>
      <c r="C23" s="109" t="s">
        <v>501</v>
      </c>
      <c r="D23" s="100" t="s">
        <v>87</v>
      </c>
      <c r="E23" s="151">
        <v>1</v>
      </c>
      <c r="F23" s="172"/>
      <c r="G23" s="156">
        <f t="shared" si="0"/>
        <v>0</v>
      </c>
    </row>
    <row r="24" spans="1:7" ht="33.6" customHeight="1">
      <c r="A24" s="184" t="s">
        <v>179</v>
      </c>
      <c r="B24" s="181" t="s">
        <v>495</v>
      </c>
      <c r="C24" s="109" t="s">
        <v>496</v>
      </c>
      <c r="D24" s="100" t="s">
        <v>87</v>
      </c>
      <c r="E24" s="151">
        <v>1</v>
      </c>
      <c r="F24" s="172"/>
      <c r="G24" s="156">
        <f t="shared" si="0"/>
        <v>0</v>
      </c>
    </row>
    <row r="25" spans="1:7" ht="12">
      <c r="A25" s="184" t="s">
        <v>180</v>
      </c>
      <c r="B25" s="185"/>
      <c r="C25" s="173" t="s">
        <v>233</v>
      </c>
      <c r="D25" s="174"/>
      <c r="E25" s="175"/>
      <c r="F25" s="176"/>
      <c r="G25" s="168">
        <f>SUM(G26:G44)</f>
        <v>0</v>
      </c>
    </row>
    <row r="26" spans="1:7" ht="72">
      <c r="A26" s="184" t="s">
        <v>181</v>
      </c>
      <c r="B26" s="180" t="s">
        <v>208</v>
      </c>
      <c r="C26" s="109" t="s">
        <v>234</v>
      </c>
      <c r="D26" s="100" t="s">
        <v>87</v>
      </c>
      <c r="E26" s="151">
        <v>2</v>
      </c>
      <c r="F26" s="172"/>
      <c r="G26" s="156">
        <f t="shared" si="0"/>
        <v>0</v>
      </c>
    </row>
    <row r="27" spans="1:7" ht="156">
      <c r="A27" s="184" t="s">
        <v>182</v>
      </c>
      <c r="B27" s="180" t="s">
        <v>211</v>
      </c>
      <c r="C27" s="109" t="s">
        <v>235</v>
      </c>
      <c r="D27" s="100" t="s">
        <v>87</v>
      </c>
      <c r="E27" s="151">
        <v>2</v>
      </c>
      <c r="F27" s="172"/>
      <c r="G27" s="156">
        <f t="shared" si="0"/>
        <v>0</v>
      </c>
    </row>
    <row r="28" spans="1:7" ht="108">
      <c r="A28" s="184" t="s">
        <v>183</v>
      </c>
      <c r="B28" s="180" t="s">
        <v>89</v>
      </c>
      <c r="C28" s="109" t="s">
        <v>236</v>
      </c>
      <c r="D28" s="100" t="s">
        <v>87</v>
      </c>
      <c r="E28" s="151">
        <v>1</v>
      </c>
      <c r="F28" s="172"/>
      <c r="G28" s="156">
        <f t="shared" si="0"/>
        <v>0</v>
      </c>
    </row>
    <row r="29" spans="1:7" ht="108">
      <c r="A29" s="184" t="s">
        <v>184</v>
      </c>
      <c r="B29" s="180" t="s">
        <v>89</v>
      </c>
      <c r="C29" s="109" t="s">
        <v>237</v>
      </c>
      <c r="D29" s="100" t="s">
        <v>87</v>
      </c>
      <c r="E29" s="151">
        <v>6</v>
      </c>
      <c r="F29" s="172"/>
      <c r="G29" s="156">
        <f t="shared" si="0"/>
        <v>0</v>
      </c>
    </row>
    <row r="30" spans="1:7" ht="132">
      <c r="A30" s="184" t="s">
        <v>185</v>
      </c>
      <c r="B30" s="180" t="s">
        <v>238</v>
      </c>
      <c r="C30" s="109" t="s">
        <v>239</v>
      </c>
      <c r="D30" s="100" t="s">
        <v>87</v>
      </c>
      <c r="E30" s="151">
        <v>20</v>
      </c>
      <c r="F30" s="172"/>
      <c r="G30" s="156">
        <f t="shared" si="0"/>
        <v>0</v>
      </c>
    </row>
    <row r="31" spans="1:7" ht="132">
      <c r="A31" s="184" t="s">
        <v>186</v>
      </c>
      <c r="B31" s="180" t="s">
        <v>219</v>
      </c>
      <c r="C31" s="109" t="s">
        <v>240</v>
      </c>
      <c r="D31" s="100" t="s">
        <v>87</v>
      </c>
      <c r="E31" s="151">
        <v>1</v>
      </c>
      <c r="F31" s="172"/>
      <c r="G31" s="156">
        <f t="shared" si="0"/>
        <v>0</v>
      </c>
    </row>
    <row r="32" spans="1:7" ht="132">
      <c r="A32" s="184" t="s">
        <v>187</v>
      </c>
      <c r="B32" s="180" t="s">
        <v>219</v>
      </c>
      <c r="C32" s="109" t="s">
        <v>241</v>
      </c>
      <c r="D32" s="100" t="s">
        <v>87</v>
      </c>
      <c r="E32" s="151">
        <v>7</v>
      </c>
      <c r="F32" s="172"/>
      <c r="G32" s="156">
        <f t="shared" si="0"/>
        <v>0</v>
      </c>
    </row>
    <row r="33" spans="1:7" ht="132">
      <c r="A33" s="184" t="s">
        <v>188</v>
      </c>
      <c r="B33" s="180" t="s">
        <v>219</v>
      </c>
      <c r="C33" s="109" t="s">
        <v>242</v>
      </c>
      <c r="D33" s="100" t="s">
        <v>87</v>
      </c>
      <c r="E33" s="151">
        <v>1</v>
      </c>
      <c r="F33" s="172"/>
      <c r="G33" s="156">
        <f t="shared" si="0"/>
        <v>0</v>
      </c>
    </row>
    <row r="34" spans="1:7" ht="36">
      <c r="A34" s="184" t="s">
        <v>189</v>
      </c>
      <c r="B34" s="180" t="s">
        <v>243</v>
      </c>
      <c r="C34" s="109" t="s">
        <v>244</v>
      </c>
      <c r="D34" s="100" t="s">
        <v>87</v>
      </c>
      <c r="E34" s="151">
        <v>2</v>
      </c>
      <c r="F34" s="172"/>
      <c r="G34" s="156">
        <f t="shared" si="0"/>
        <v>0</v>
      </c>
    </row>
    <row r="35" spans="1:7" ht="72">
      <c r="A35" s="184" t="s">
        <v>190</v>
      </c>
      <c r="B35" s="180" t="s">
        <v>228</v>
      </c>
      <c r="C35" s="109" t="s">
        <v>245</v>
      </c>
      <c r="D35" s="100" t="s">
        <v>87</v>
      </c>
      <c r="E35" s="151">
        <v>3</v>
      </c>
      <c r="F35" s="172"/>
      <c r="G35" s="156">
        <f t="shared" si="0"/>
        <v>0</v>
      </c>
    </row>
    <row r="36" spans="1:7" ht="72">
      <c r="A36" s="184" t="s">
        <v>191</v>
      </c>
      <c r="B36" s="180" t="s">
        <v>228</v>
      </c>
      <c r="C36" s="109" t="s">
        <v>229</v>
      </c>
      <c r="D36" s="100" t="s">
        <v>87</v>
      </c>
      <c r="E36" s="151">
        <v>1</v>
      </c>
      <c r="F36" s="172"/>
      <c r="G36" s="156">
        <f t="shared" si="0"/>
        <v>0</v>
      </c>
    </row>
    <row r="37" spans="1:7" ht="132">
      <c r="A37" s="184" t="s">
        <v>192</v>
      </c>
      <c r="B37" s="180" t="s">
        <v>219</v>
      </c>
      <c r="C37" s="109" t="s">
        <v>246</v>
      </c>
      <c r="D37" s="100" t="s">
        <v>87</v>
      </c>
      <c r="E37" s="151">
        <v>2</v>
      </c>
      <c r="F37" s="172"/>
      <c r="G37" s="156">
        <f t="shared" si="0"/>
        <v>0</v>
      </c>
    </row>
    <row r="38" spans="1:7" ht="72">
      <c r="A38" s="184" t="s">
        <v>193</v>
      </c>
      <c r="B38" s="180" t="s">
        <v>228</v>
      </c>
      <c r="C38" s="109" t="s">
        <v>247</v>
      </c>
      <c r="D38" s="100" t="s">
        <v>87</v>
      </c>
      <c r="E38" s="151">
        <v>1</v>
      </c>
      <c r="F38" s="172"/>
      <c r="G38" s="156">
        <f t="shared" si="0"/>
        <v>0</v>
      </c>
    </row>
    <row r="39" spans="1:7" ht="132">
      <c r="A39" s="184" t="s">
        <v>194</v>
      </c>
      <c r="B39" s="180" t="s">
        <v>223</v>
      </c>
      <c r="C39" s="109" t="s">
        <v>248</v>
      </c>
      <c r="D39" s="100" t="s">
        <v>87</v>
      </c>
      <c r="E39" s="151">
        <v>3</v>
      </c>
      <c r="F39" s="172"/>
      <c r="G39" s="156">
        <f t="shared" si="0"/>
        <v>0</v>
      </c>
    </row>
    <row r="40" spans="1:7" ht="120">
      <c r="A40" s="184" t="s">
        <v>195</v>
      </c>
      <c r="B40" s="181" t="s">
        <v>249</v>
      </c>
      <c r="C40" s="109" t="s">
        <v>250</v>
      </c>
      <c r="D40" s="100" t="s">
        <v>87</v>
      </c>
      <c r="E40" s="151">
        <v>3</v>
      </c>
      <c r="F40" s="172"/>
      <c r="G40" s="156">
        <f t="shared" si="0"/>
        <v>0</v>
      </c>
    </row>
    <row r="41" spans="1:7" ht="48">
      <c r="A41" s="184" t="s">
        <v>196</v>
      </c>
      <c r="B41" s="180" t="s">
        <v>251</v>
      </c>
      <c r="C41" s="109" t="s">
        <v>252</v>
      </c>
      <c r="D41" s="100" t="s">
        <v>87</v>
      </c>
      <c r="E41" s="151">
        <v>1</v>
      </c>
      <c r="F41" s="172"/>
      <c r="G41" s="156">
        <f t="shared" si="0"/>
        <v>0</v>
      </c>
    </row>
    <row r="42" spans="1:7" ht="12">
      <c r="A42" s="184" t="s">
        <v>197</v>
      </c>
      <c r="B42" s="180" t="s">
        <v>253</v>
      </c>
      <c r="C42" s="109" t="s">
        <v>254</v>
      </c>
      <c r="D42" s="100" t="s">
        <v>87</v>
      </c>
      <c r="E42" s="151">
        <v>1</v>
      </c>
      <c r="F42" s="172"/>
      <c r="G42" s="156">
        <f t="shared" si="0"/>
        <v>0</v>
      </c>
    </row>
    <row r="43" spans="1:7" ht="36">
      <c r="A43" s="184" t="s">
        <v>198</v>
      </c>
      <c r="B43" s="180" t="s">
        <v>230</v>
      </c>
      <c r="C43" s="109" t="s">
        <v>231</v>
      </c>
      <c r="D43" s="100" t="s">
        <v>87</v>
      </c>
      <c r="E43" s="151">
        <v>2</v>
      </c>
      <c r="F43" s="172"/>
      <c r="G43" s="156">
        <f t="shared" si="0"/>
        <v>0</v>
      </c>
    </row>
    <row r="44" spans="1:7" ht="36.6" customHeight="1">
      <c r="A44" s="184" t="s">
        <v>199</v>
      </c>
      <c r="B44" s="181" t="s">
        <v>232</v>
      </c>
      <c r="C44" s="107" t="s">
        <v>97</v>
      </c>
      <c r="D44" s="100" t="s">
        <v>87</v>
      </c>
      <c r="E44" s="151">
        <v>1</v>
      </c>
      <c r="F44" s="172"/>
      <c r="G44" s="156">
        <f t="shared" si="0"/>
        <v>0</v>
      </c>
    </row>
    <row r="45" spans="1:7" ht="14.4" customHeight="1">
      <c r="A45" s="184" t="s">
        <v>200</v>
      </c>
      <c r="B45" s="181"/>
      <c r="C45" s="107"/>
      <c r="D45" s="100"/>
      <c r="E45" s="151"/>
      <c r="F45" s="172"/>
      <c r="G45" s="156"/>
    </row>
    <row r="46" spans="1:7" ht="12">
      <c r="A46" s="184" t="s">
        <v>201</v>
      </c>
      <c r="B46" s="185"/>
      <c r="C46" s="173" t="s">
        <v>255</v>
      </c>
      <c r="D46" s="174" t="s">
        <v>87</v>
      </c>
      <c r="E46" s="175"/>
      <c r="F46" s="176"/>
      <c r="G46" s="166">
        <f>SUM(G47:G66)</f>
        <v>0</v>
      </c>
    </row>
    <row r="47" spans="1:7" ht="84">
      <c r="A47" s="184" t="s">
        <v>202</v>
      </c>
      <c r="B47" s="180" t="s">
        <v>208</v>
      </c>
      <c r="C47" s="109" t="s">
        <v>256</v>
      </c>
      <c r="D47" s="100" t="s">
        <v>87</v>
      </c>
      <c r="E47" s="151">
        <v>2</v>
      </c>
      <c r="F47" s="172"/>
      <c r="G47" s="156">
        <f t="shared" si="0"/>
        <v>0</v>
      </c>
    </row>
    <row r="48" spans="1:7" ht="72">
      <c r="A48" s="184" t="s">
        <v>203</v>
      </c>
      <c r="B48" s="180" t="s">
        <v>257</v>
      </c>
      <c r="C48" s="109" t="s">
        <v>258</v>
      </c>
      <c r="D48" s="100" t="s">
        <v>87</v>
      </c>
      <c r="E48" s="151">
        <v>1</v>
      </c>
      <c r="F48" s="172"/>
      <c r="G48" s="156">
        <f t="shared" si="0"/>
        <v>0</v>
      </c>
    </row>
    <row r="49" spans="1:7" ht="132">
      <c r="A49" s="184" t="s">
        <v>204</v>
      </c>
      <c r="B49" s="180" t="s">
        <v>259</v>
      </c>
      <c r="C49" s="109" t="s">
        <v>260</v>
      </c>
      <c r="D49" s="100" t="s">
        <v>87</v>
      </c>
      <c r="E49" s="151">
        <v>3</v>
      </c>
      <c r="F49" s="172"/>
      <c r="G49" s="156">
        <f t="shared" si="0"/>
        <v>0</v>
      </c>
    </row>
    <row r="50" spans="1:7" ht="108">
      <c r="A50" s="184" t="s">
        <v>337</v>
      </c>
      <c r="B50" s="180" t="s">
        <v>89</v>
      </c>
      <c r="C50" s="109" t="s">
        <v>236</v>
      </c>
      <c r="D50" s="100" t="s">
        <v>87</v>
      </c>
      <c r="E50" s="151">
        <v>7</v>
      </c>
      <c r="F50" s="172"/>
      <c r="G50" s="156">
        <f t="shared" si="0"/>
        <v>0</v>
      </c>
    </row>
    <row r="51" spans="1:7" ht="132">
      <c r="A51" s="184" t="s">
        <v>338</v>
      </c>
      <c r="B51" s="180" t="s">
        <v>238</v>
      </c>
      <c r="C51" s="109" t="s">
        <v>261</v>
      </c>
      <c r="D51" s="177" t="s">
        <v>87</v>
      </c>
      <c r="E51" s="158">
        <v>20</v>
      </c>
      <c r="F51" s="178"/>
      <c r="G51" s="156">
        <f t="shared" si="0"/>
        <v>0</v>
      </c>
    </row>
    <row r="52" spans="1:7" ht="120">
      <c r="A52" s="184" t="s">
        <v>339</v>
      </c>
      <c r="B52" s="180" t="s">
        <v>219</v>
      </c>
      <c r="C52" s="109" t="s">
        <v>262</v>
      </c>
      <c r="D52" s="100" t="s">
        <v>87</v>
      </c>
      <c r="E52" s="151">
        <v>1</v>
      </c>
      <c r="F52" s="172"/>
      <c r="G52" s="156">
        <f t="shared" si="0"/>
        <v>0</v>
      </c>
    </row>
    <row r="53" spans="1:7" ht="132">
      <c r="A53" s="184" t="s">
        <v>340</v>
      </c>
      <c r="B53" s="180" t="s">
        <v>219</v>
      </c>
      <c r="C53" s="109" t="s">
        <v>240</v>
      </c>
      <c r="D53" s="100" t="s">
        <v>87</v>
      </c>
      <c r="E53" s="151">
        <v>1</v>
      </c>
      <c r="F53" s="172"/>
      <c r="G53" s="156">
        <f t="shared" si="0"/>
        <v>0</v>
      </c>
    </row>
    <row r="54" spans="1:7" ht="72">
      <c r="A54" s="184" t="s">
        <v>341</v>
      </c>
      <c r="B54" s="180" t="s">
        <v>228</v>
      </c>
      <c r="C54" s="109" t="s">
        <v>229</v>
      </c>
      <c r="D54" s="100" t="s">
        <v>87</v>
      </c>
      <c r="E54" s="151">
        <v>3</v>
      </c>
      <c r="F54" s="172"/>
      <c r="G54" s="156">
        <f t="shared" si="0"/>
        <v>0</v>
      </c>
    </row>
    <row r="55" spans="1:7" ht="132">
      <c r="A55" s="184" t="s">
        <v>342</v>
      </c>
      <c r="B55" s="180" t="s">
        <v>223</v>
      </c>
      <c r="C55" s="109" t="s">
        <v>248</v>
      </c>
      <c r="D55" s="100" t="s">
        <v>87</v>
      </c>
      <c r="E55" s="151">
        <v>2</v>
      </c>
      <c r="F55" s="172"/>
      <c r="G55" s="156">
        <f t="shared" si="0"/>
        <v>0</v>
      </c>
    </row>
    <row r="56" spans="1:7" ht="132">
      <c r="A56" s="184" t="s">
        <v>343</v>
      </c>
      <c r="B56" s="180" t="s">
        <v>223</v>
      </c>
      <c r="C56" s="109" t="s">
        <v>263</v>
      </c>
      <c r="D56" s="100" t="s">
        <v>87</v>
      </c>
      <c r="E56" s="151">
        <v>1</v>
      </c>
      <c r="F56" s="172"/>
      <c r="G56" s="156">
        <f t="shared" si="0"/>
        <v>0</v>
      </c>
    </row>
    <row r="57" spans="1:7" ht="132">
      <c r="A57" s="184" t="s">
        <v>344</v>
      </c>
      <c r="B57" s="180" t="s">
        <v>223</v>
      </c>
      <c r="C57" s="109" t="s">
        <v>264</v>
      </c>
      <c r="D57" s="100" t="s">
        <v>87</v>
      </c>
      <c r="E57" s="151">
        <v>2</v>
      </c>
      <c r="F57" s="172"/>
      <c r="G57" s="156">
        <f t="shared" si="0"/>
        <v>0</v>
      </c>
    </row>
    <row r="58" spans="1:7" ht="120">
      <c r="A58" s="184" t="s">
        <v>345</v>
      </c>
      <c r="B58" s="180" t="s">
        <v>223</v>
      </c>
      <c r="C58" s="109" t="s">
        <v>250</v>
      </c>
      <c r="D58" s="100" t="s">
        <v>87</v>
      </c>
      <c r="E58" s="151">
        <v>5</v>
      </c>
      <c r="F58" s="172"/>
      <c r="G58" s="156">
        <f t="shared" si="0"/>
        <v>0</v>
      </c>
    </row>
    <row r="59" spans="1:7" ht="24">
      <c r="A59" s="184" t="s">
        <v>346</v>
      </c>
      <c r="B59" s="180" t="s">
        <v>265</v>
      </c>
      <c r="C59" s="109" t="s">
        <v>266</v>
      </c>
      <c r="D59" s="100" t="s">
        <v>87</v>
      </c>
      <c r="E59" s="151">
        <v>1</v>
      </c>
      <c r="F59" s="172"/>
      <c r="G59" s="156">
        <f t="shared" si="0"/>
        <v>0</v>
      </c>
    </row>
    <row r="60" spans="1:7" ht="24">
      <c r="A60" s="184" t="s">
        <v>347</v>
      </c>
      <c r="B60" s="180" t="s">
        <v>265</v>
      </c>
      <c r="C60" s="109" t="s">
        <v>267</v>
      </c>
      <c r="D60" s="100" t="s">
        <v>87</v>
      </c>
      <c r="E60" s="151">
        <v>2</v>
      </c>
      <c r="F60" s="172"/>
      <c r="G60" s="156">
        <f t="shared" si="0"/>
        <v>0</v>
      </c>
    </row>
    <row r="61" spans="1:7" ht="36">
      <c r="A61" s="184" t="s">
        <v>348</v>
      </c>
      <c r="B61" s="180" t="s">
        <v>268</v>
      </c>
      <c r="C61" s="109" t="s">
        <v>269</v>
      </c>
      <c r="D61" s="100" t="s">
        <v>87</v>
      </c>
      <c r="E61" s="151">
        <v>3</v>
      </c>
      <c r="F61" s="172"/>
      <c r="G61" s="156">
        <f t="shared" si="0"/>
        <v>0</v>
      </c>
    </row>
    <row r="62" spans="1:7" ht="24">
      <c r="A62" s="184" t="s">
        <v>349</v>
      </c>
      <c r="B62" s="180" t="s">
        <v>270</v>
      </c>
      <c r="C62" s="109" t="s">
        <v>271</v>
      </c>
      <c r="D62" s="100" t="s">
        <v>87</v>
      </c>
      <c r="E62" s="151">
        <v>1</v>
      </c>
      <c r="F62" s="172"/>
      <c r="G62" s="156">
        <f t="shared" si="0"/>
        <v>0</v>
      </c>
    </row>
    <row r="63" spans="1:7" ht="12">
      <c r="A63" s="184" t="s">
        <v>350</v>
      </c>
      <c r="B63" s="180" t="s">
        <v>253</v>
      </c>
      <c r="C63" s="109" t="s">
        <v>272</v>
      </c>
      <c r="D63" s="100" t="s">
        <v>87</v>
      </c>
      <c r="E63" s="151">
        <v>1</v>
      </c>
      <c r="F63" s="172"/>
      <c r="G63" s="156">
        <f t="shared" si="0"/>
        <v>0</v>
      </c>
    </row>
    <row r="64" spans="1:7" ht="60">
      <c r="A64" s="184" t="s">
        <v>351</v>
      </c>
      <c r="B64" s="181" t="s">
        <v>273</v>
      </c>
      <c r="C64" s="108" t="s">
        <v>274</v>
      </c>
      <c r="D64" s="100" t="s">
        <v>87</v>
      </c>
      <c r="E64" s="151">
        <v>1</v>
      </c>
      <c r="F64" s="172"/>
      <c r="G64" s="156">
        <f t="shared" si="0"/>
        <v>0</v>
      </c>
    </row>
    <row r="65" spans="1:7" ht="36">
      <c r="A65" s="184" t="s">
        <v>352</v>
      </c>
      <c r="B65" s="180" t="s">
        <v>230</v>
      </c>
      <c r="C65" s="109" t="s">
        <v>231</v>
      </c>
      <c r="D65" s="100" t="s">
        <v>87</v>
      </c>
      <c r="E65" s="151">
        <v>2</v>
      </c>
      <c r="F65" s="172"/>
      <c r="G65" s="156">
        <f t="shared" si="0"/>
        <v>0</v>
      </c>
    </row>
    <row r="66" spans="1:7" ht="24">
      <c r="A66" s="184" t="s">
        <v>353</v>
      </c>
      <c r="B66" s="181" t="s">
        <v>232</v>
      </c>
      <c r="C66" s="107" t="s">
        <v>97</v>
      </c>
      <c r="D66" s="100" t="s">
        <v>87</v>
      </c>
      <c r="E66" s="151">
        <v>1</v>
      </c>
      <c r="F66" s="172"/>
      <c r="G66" s="156">
        <f t="shared" si="0"/>
        <v>0</v>
      </c>
    </row>
    <row r="67" spans="1:7" ht="12">
      <c r="A67" s="184" t="s">
        <v>354</v>
      </c>
      <c r="B67" s="180"/>
      <c r="C67" s="109"/>
      <c r="D67" s="100" t="s">
        <v>87</v>
      </c>
      <c r="E67" s="151"/>
      <c r="F67" s="172"/>
      <c r="G67" s="156">
        <f t="shared" si="0"/>
        <v>0</v>
      </c>
    </row>
    <row r="68" spans="1:7" ht="12">
      <c r="A68" s="184" t="s">
        <v>355</v>
      </c>
      <c r="B68" s="185"/>
      <c r="C68" s="173" t="s">
        <v>275</v>
      </c>
      <c r="D68" s="174" t="s">
        <v>87</v>
      </c>
      <c r="E68" s="175"/>
      <c r="F68" s="176"/>
      <c r="G68" s="166">
        <f>SUM(G69:G90)</f>
        <v>0</v>
      </c>
    </row>
    <row r="69" spans="1:7" ht="84">
      <c r="A69" s="184" t="s">
        <v>356</v>
      </c>
      <c r="B69" s="180" t="s">
        <v>208</v>
      </c>
      <c r="C69" s="109" t="s">
        <v>256</v>
      </c>
      <c r="D69" s="100" t="s">
        <v>87</v>
      </c>
      <c r="E69" s="151">
        <v>2</v>
      </c>
      <c r="F69" s="172"/>
      <c r="G69" s="156">
        <f t="shared" si="0"/>
        <v>0</v>
      </c>
    </row>
    <row r="70" spans="1:7" ht="156">
      <c r="A70" s="184" t="s">
        <v>357</v>
      </c>
      <c r="B70" s="180" t="s">
        <v>211</v>
      </c>
      <c r="C70" s="109" t="s">
        <v>235</v>
      </c>
      <c r="D70" s="100" t="s">
        <v>87</v>
      </c>
      <c r="E70" s="151">
        <v>2</v>
      </c>
      <c r="F70" s="172"/>
      <c r="G70" s="156">
        <f t="shared" si="0"/>
        <v>0</v>
      </c>
    </row>
    <row r="71" spans="1:7" ht="108">
      <c r="A71" s="184" t="s">
        <v>358</v>
      </c>
      <c r="B71" s="180" t="s">
        <v>89</v>
      </c>
      <c r="C71" s="109" t="s">
        <v>236</v>
      </c>
      <c r="D71" s="100" t="s">
        <v>87</v>
      </c>
      <c r="E71" s="151">
        <v>7</v>
      </c>
      <c r="F71" s="172"/>
      <c r="G71" s="156">
        <f t="shared" si="0"/>
        <v>0</v>
      </c>
    </row>
    <row r="72" spans="1:7" ht="108">
      <c r="A72" s="184" t="s">
        <v>359</v>
      </c>
      <c r="B72" s="180" t="s">
        <v>89</v>
      </c>
      <c r="C72" s="109" t="s">
        <v>276</v>
      </c>
      <c r="D72" s="100" t="s">
        <v>87</v>
      </c>
      <c r="E72" s="151">
        <v>2</v>
      </c>
      <c r="F72" s="172"/>
      <c r="G72" s="156">
        <f t="shared" ref="G72:G135" si="1">E72*F72</f>
        <v>0</v>
      </c>
    </row>
    <row r="73" spans="1:7" ht="132">
      <c r="A73" s="184" t="s">
        <v>360</v>
      </c>
      <c r="B73" s="180" t="s">
        <v>238</v>
      </c>
      <c r="C73" s="109" t="s">
        <v>277</v>
      </c>
      <c r="D73" s="100" t="s">
        <v>87</v>
      </c>
      <c r="E73" s="151">
        <v>20</v>
      </c>
      <c r="F73" s="172"/>
      <c r="G73" s="156">
        <f t="shared" si="1"/>
        <v>0</v>
      </c>
    </row>
    <row r="74" spans="1:7" ht="120">
      <c r="A74" s="184" t="s">
        <v>361</v>
      </c>
      <c r="B74" s="180" t="s">
        <v>219</v>
      </c>
      <c r="C74" s="109" t="s">
        <v>278</v>
      </c>
      <c r="D74" s="100" t="s">
        <v>87</v>
      </c>
      <c r="E74" s="151">
        <v>1</v>
      </c>
      <c r="F74" s="172"/>
      <c r="G74" s="156">
        <f t="shared" si="1"/>
        <v>0</v>
      </c>
    </row>
    <row r="75" spans="1:7" ht="132">
      <c r="A75" s="184" t="s">
        <v>362</v>
      </c>
      <c r="B75" s="180" t="s">
        <v>219</v>
      </c>
      <c r="C75" s="109" t="s">
        <v>240</v>
      </c>
      <c r="D75" s="100" t="s">
        <v>87</v>
      </c>
      <c r="E75" s="151">
        <v>1</v>
      </c>
      <c r="F75" s="172"/>
      <c r="G75" s="156">
        <f t="shared" si="1"/>
        <v>0</v>
      </c>
    </row>
    <row r="76" spans="1:7" ht="132">
      <c r="A76" s="184" t="s">
        <v>363</v>
      </c>
      <c r="B76" s="180" t="s">
        <v>219</v>
      </c>
      <c r="C76" s="109" t="s">
        <v>241</v>
      </c>
      <c r="D76" s="100" t="s">
        <v>87</v>
      </c>
      <c r="E76" s="151">
        <v>1</v>
      </c>
      <c r="F76" s="172"/>
      <c r="G76" s="156">
        <f t="shared" si="1"/>
        <v>0</v>
      </c>
    </row>
    <row r="77" spans="1:7" ht="144">
      <c r="A77" s="184" t="s">
        <v>364</v>
      </c>
      <c r="B77" s="180" t="s">
        <v>223</v>
      </c>
      <c r="C77" s="109" t="s">
        <v>279</v>
      </c>
      <c r="D77" s="100" t="s">
        <v>87</v>
      </c>
      <c r="E77" s="151">
        <v>3</v>
      </c>
      <c r="F77" s="172"/>
      <c r="G77" s="156">
        <f t="shared" si="1"/>
        <v>0</v>
      </c>
    </row>
    <row r="78" spans="1:7" ht="132">
      <c r="A78" s="184" t="s">
        <v>365</v>
      </c>
      <c r="B78" s="180" t="s">
        <v>223</v>
      </c>
      <c r="C78" s="109" t="s">
        <v>248</v>
      </c>
      <c r="D78" s="100" t="s">
        <v>87</v>
      </c>
      <c r="E78" s="151">
        <v>2</v>
      </c>
      <c r="F78" s="172"/>
      <c r="G78" s="156">
        <f t="shared" si="1"/>
        <v>0</v>
      </c>
    </row>
    <row r="79" spans="1:7" ht="120">
      <c r="A79" s="184" t="s">
        <v>366</v>
      </c>
      <c r="B79" s="181" t="s">
        <v>249</v>
      </c>
      <c r="C79" s="109" t="s">
        <v>250</v>
      </c>
      <c r="D79" s="100" t="s">
        <v>87</v>
      </c>
      <c r="E79" s="151">
        <v>5</v>
      </c>
      <c r="F79" s="172"/>
      <c r="G79" s="156">
        <f t="shared" si="1"/>
        <v>0</v>
      </c>
    </row>
    <row r="80" spans="1:7" ht="144">
      <c r="A80" s="184" t="s">
        <v>367</v>
      </c>
      <c r="B80" s="180" t="s">
        <v>223</v>
      </c>
      <c r="C80" s="109" t="s">
        <v>280</v>
      </c>
      <c r="D80" s="100" t="s">
        <v>87</v>
      </c>
      <c r="E80" s="151">
        <v>1</v>
      </c>
      <c r="F80" s="172"/>
      <c r="G80" s="156">
        <f t="shared" si="1"/>
        <v>0</v>
      </c>
    </row>
    <row r="81" spans="1:7" ht="120">
      <c r="A81" s="184" t="s">
        <v>368</v>
      </c>
      <c r="B81" s="181" t="s">
        <v>249</v>
      </c>
      <c r="C81" s="109" t="s">
        <v>281</v>
      </c>
      <c r="D81" s="100" t="s">
        <v>87</v>
      </c>
      <c r="E81" s="151">
        <v>1</v>
      </c>
      <c r="F81" s="172"/>
      <c r="G81" s="156">
        <f t="shared" si="1"/>
        <v>0</v>
      </c>
    </row>
    <row r="82" spans="1:7" ht="132">
      <c r="A82" s="184" t="s">
        <v>369</v>
      </c>
      <c r="B82" s="182" t="s">
        <v>219</v>
      </c>
      <c r="C82" s="109" t="s">
        <v>282</v>
      </c>
      <c r="D82" s="100" t="s">
        <v>87</v>
      </c>
      <c r="E82" s="151">
        <v>1</v>
      </c>
      <c r="F82" s="172"/>
      <c r="G82" s="156">
        <f t="shared" si="1"/>
        <v>0</v>
      </c>
    </row>
    <row r="83" spans="1:7" ht="132">
      <c r="A83" s="184" t="s">
        <v>370</v>
      </c>
      <c r="B83" s="182" t="s">
        <v>219</v>
      </c>
      <c r="C83" s="109" t="s">
        <v>283</v>
      </c>
      <c r="D83" s="100" t="s">
        <v>87</v>
      </c>
      <c r="E83" s="151">
        <v>1</v>
      </c>
      <c r="F83" s="172"/>
      <c r="G83" s="156">
        <f t="shared" si="1"/>
        <v>0</v>
      </c>
    </row>
    <row r="84" spans="1:7" ht="132">
      <c r="A84" s="184" t="s">
        <v>371</v>
      </c>
      <c r="B84" s="182" t="s">
        <v>219</v>
      </c>
      <c r="C84" s="109" t="s">
        <v>284</v>
      </c>
      <c r="D84" s="100" t="s">
        <v>87</v>
      </c>
      <c r="E84" s="151">
        <v>2</v>
      </c>
      <c r="F84" s="172"/>
      <c r="G84" s="156">
        <f t="shared" si="1"/>
        <v>0</v>
      </c>
    </row>
    <row r="85" spans="1:7" ht="132">
      <c r="A85" s="184" t="s">
        <v>372</v>
      </c>
      <c r="B85" s="182" t="s">
        <v>219</v>
      </c>
      <c r="C85" s="109" t="s">
        <v>285</v>
      </c>
      <c r="D85" s="100" t="s">
        <v>87</v>
      </c>
      <c r="E85" s="151">
        <v>1</v>
      </c>
      <c r="F85" s="172"/>
      <c r="G85" s="156">
        <f t="shared" si="1"/>
        <v>0</v>
      </c>
    </row>
    <row r="86" spans="1:7" ht="24">
      <c r="A86" s="184" t="s">
        <v>373</v>
      </c>
      <c r="B86" s="180" t="s">
        <v>243</v>
      </c>
      <c r="C86" s="109" t="s">
        <v>286</v>
      </c>
      <c r="D86" s="100" t="s">
        <v>87</v>
      </c>
      <c r="E86" s="151">
        <v>2</v>
      </c>
      <c r="F86" s="172"/>
      <c r="G86" s="156">
        <f t="shared" si="1"/>
        <v>0</v>
      </c>
    </row>
    <row r="87" spans="1:7" ht="24">
      <c r="A87" s="184" t="s">
        <v>374</v>
      </c>
      <c r="B87" s="180" t="s">
        <v>265</v>
      </c>
      <c r="C87" s="109" t="s">
        <v>287</v>
      </c>
      <c r="D87" s="100" t="s">
        <v>87</v>
      </c>
      <c r="E87" s="151">
        <v>1</v>
      </c>
      <c r="F87" s="172"/>
      <c r="G87" s="156">
        <f t="shared" si="1"/>
        <v>0</v>
      </c>
    </row>
    <row r="88" spans="1:7" ht="12">
      <c r="A88" s="184" t="s">
        <v>375</v>
      </c>
      <c r="B88" s="180" t="s">
        <v>253</v>
      </c>
      <c r="C88" s="109" t="s">
        <v>272</v>
      </c>
      <c r="D88" s="100" t="s">
        <v>87</v>
      </c>
      <c r="E88" s="151">
        <v>1</v>
      </c>
      <c r="F88" s="172"/>
      <c r="G88" s="156">
        <f t="shared" si="1"/>
        <v>0</v>
      </c>
    </row>
    <row r="89" spans="1:7" ht="36">
      <c r="A89" s="184" t="s">
        <v>376</v>
      </c>
      <c r="B89" s="180" t="s">
        <v>230</v>
      </c>
      <c r="C89" s="109" t="s">
        <v>231</v>
      </c>
      <c r="D89" s="100" t="s">
        <v>87</v>
      </c>
      <c r="E89" s="151">
        <v>2</v>
      </c>
      <c r="F89" s="172"/>
      <c r="G89" s="156">
        <f t="shared" si="1"/>
        <v>0</v>
      </c>
    </row>
    <row r="90" spans="1:7" ht="24">
      <c r="A90" s="184" t="s">
        <v>377</v>
      </c>
      <c r="B90" s="181" t="s">
        <v>232</v>
      </c>
      <c r="C90" s="107" t="s">
        <v>97</v>
      </c>
      <c r="D90" s="100" t="s">
        <v>87</v>
      </c>
      <c r="E90" s="151">
        <v>1</v>
      </c>
      <c r="F90" s="172"/>
      <c r="G90" s="156">
        <f t="shared" si="1"/>
        <v>0</v>
      </c>
    </row>
    <row r="91" spans="1:7" ht="12">
      <c r="A91" s="184" t="s">
        <v>378</v>
      </c>
      <c r="B91" s="180"/>
      <c r="C91" s="109"/>
      <c r="D91" s="100" t="s">
        <v>87</v>
      </c>
      <c r="E91" s="151"/>
      <c r="F91" s="172"/>
      <c r="G91" s="156">
        <f t="shared" si="1"/>
        <v>0</v>
      </c>
    </row>
    <row r="92" spans="1:7" ht="12">
      <c r="A92" s="184" t="s">
        <v>379</v>
      </c>
      <c r="B92" s="185"/>
      <c r="C92" s="173" t="s">
        <v>288</v>
      </c>
      <c r="D92" s="174" t="s">
        <v>87</v>
      </c>
      <c r="E92" s="186"/>
      <c r="F92" s="187"/>
      <c r="G92" s="166">
        <f>SUM(G93:G95)</f>
        <v>0</v>
      </c>
    </row>
    <row r="93" spans="1:7" ht="24">
      <c r="A93" s="184" t="s">
        <v>380</v>
      </c>
      <c r="B93" s="180"/>
      <c r="C93" s="109" t="s">
        <v>289</v>
      </c>
      <c r="D93" s="100" t="s">
        <v>87</v>
      </c>
      <c r="E93" s="151">
        <v>4</v>
      </c>
      <c r="F93" s="172"/>
      <c r="G93" s="156">
        <f t="shared" si="1"/>
        <v>0</v>
      </c>
    </row>
    <row r="94" spans="1:7" ht="24">
      <c r="A94" s="184" t="s">
        <v>381</v>
      </c>
      <c r="B94" s="180"/>
      <c r="C94" s="109" t="s">
        <v>290</v>
      </c>
      <c r="D94" s="100" t="s">
        <v>87</v>
      </c>
      <c r="E94" s="151">
        <v>4</v>
      </c>
      <c r="F94" s="172"/>
      <c r="G94" s="156">
        <f t="shared" si="1"/>
        <v>0</v>
      </c>
    </row>
    <row r="95" spans="1:7" ht="12">
      <c r="A95" s="184" t="s">
        <v>382</v>
      </c>
      <c r="B95" s="180"/>
      <c r="C95" s="109"/>
      <c r="D95" s="100" t="s">
        <v>87</v>
      </c>
      <c r="E95" s="151"/>
      <c r="F95" s="172"/>
      <c r="G95" s="156">
        <f t="shared" si="1"/>
        <v>0</v>
      </c>
    </row>
    <row r="96" spans="1:7" ht="12">
      <c r="A96" s="184" t="s">
        <v>383</v>
      </c>
      <c r="B96" s="185"/>
      <c r="C96" s="173" t="s">
        <v>291</v>
      </c>
      <c r="D96" s="174" t="s">
        <v>87</v>
      </c>
      <c r="E96" s="186"/>
      <c r="F96" s="187"/>
      <c r="G96" s="166">
        <f>SUM(G97:G106)</f>
        <v>0</v>
      </c>
    </row>
    <row r="97" spans="1:7" ht="24">
      <c r="A97" s="184" t="s">
        <v>384</v>
      </c>
      <c r="B97" s="180" t="s">
        <v>265</v>
      </c>
      <c r="C97" s="109" t="s">
        <v>266</v>
      </c>
      <c r="D97" s="100" t="s">
        <v>87</v>
      </c>
      <c r="E97" s="151">
        <v>1</v>
      </c>
      <c r="F97" s="172"/>
      <c r="G97" s="156">
        <f t="shared" si="1"/>
        <v>0</v>
      </c>
    </row>
    <row r="98" spans="1:7" ht="24">
      <c r="A98" s="184" t="s">
        <v>385</v>
      </c>
      <c r="B98" s="180"/>
      <c r="C98" s="109" t="s">
        <v>292</v>
      </c>
      <c r="D98" s="100" t="s">
        <v>87</v>
      </c>
      <c r="E98" s="151">
        <v>1</v>
      </c>
      <c r="F98" s="172"/>
      <c r="G98" s="156">
        <f t="shared" si="1"/>
        <v>0</v>
      </c>
    </row>
    <row r="99" spans="1:7" ht="24">
      <c r="A99" s="184" t="s">
        <v>386</v>
      </c>
      <c r="B99" s="180"/>
      <c r="C99" s="109" t="s">
        <v>293</v>
      </c>
      <c r="D99" s="100" t="s">
        <v>87</v>
      </c>
      <c r="E99" s="151">
        <v>4</v>
      </c>
      <c r="F99" s="172"/>
      <c r="G99" s="156">
        <f t="shared" si="1"/>
        <v>0</v>
      </c>
    </row>
    <row r="100" spans="1:7" ht="84">
      <c r="A100" s="184" t="s">
        <v>387</v>
      </c>
      <c r="B100" s="180"/>
      <c r="C100" s="109" t="s">
        <v>294</v>
      </c>
      <c r="D100" s="100" t="s">
        <v>87</v>
      </c>
      <c r="E100" s="151">
        <v>1</v>
      </c>
      <c r="F100" s="172"/>
      <c r="G100" s="156">
        <f t="shared" si="1"/>
        <v>0</v>
      </c>
    </row>
    <row r="101" spans="1:7" ht="24">
      <c r="A101" s="184" t="s">
        <v>388</v>
      </c>
      <c r="B101" s="180" t="s">
        <v>295</v>
      </c>
      <c r="C101" s="109" t="s">
        <v>504</v>
      </c>
      <c r="D101" s="100" t="s">
        <v>87</v>
      </c>
      <c r="E101" s="151">
        <v>1</v>
      </c>
      <c r="F101" s="172"/>
      <c r="G101" s="156">
        <f t="shared" si="1"/>
        <v>0</v>
      </c>
    </row>
    <row r="102" spans="1:7" ht="12">
      <c r="A102" s="184" t="s">
        <v>389</v>
      </c>
      <c r="B102" s="181"/>
      <c r="C102" s="109"/>
      <c r="D102" s="100"/>
      <c r="E102" s="151"/>
      <c r="F102" s="172"/>
      <c r="G102" s="156">
        <f t="shared" si="1"/>
        <v>0</v>
      </c>
    </row>
    <row r="103" spans="1:7" ht="12">
      <c r="A103" s="184" t="s">
        <v>390</v>
      </c>
      <c r="B103" s="181"/>
      <c r="C103" s="109"/>
      <c r="D103" s="100"/>
      <c r="E103" s="151"/>
      <c r="F103" s="172"/>
      <c r="G103" s="156">
        <f t="shared" si="1"/>
        <v>0</v>
      </c>
    </row>
    <row r="104" spans="1:7" ht="132">
      <c r="A104" s="184" t="s">
        <v>391</v>
      </c>
      <c r="B104" s="182" t="s">
        <v>219</v>
      </c>
      <c r="C104" s="109" t="s">
        <v>284</v>
      </c>
      <c r="D104" s="100" t="s">
        <v>87</v>
      </c>
      <c r="E104" s="151">
        <v>1</v>
      </c>
      <c r="F104" s="172"/>
      <c r="G104" s="156">
        <f t="shared" si="1"/>
        <v>0</v>
      </c>
    </row>
    <row r="105" spans="1:7" ht="132">
      <c r="A105" s="184" t="s">
        <v>392</v>
      </c>
      <c r="B105" s="180" t="s">
        <v>223</v>
      </c>
      <c r="C105" s="109" t="s">
        <v>297</v>
      </c>
      <c r="D105" s="100" t="s">
        <v>87</v>
      </c>
      <c r="E105" s="151">
        <v>2</v>
      </c>
      <c r="F105" s="172"/>
      <c r="G105" s="156">
        <f t="shared" si="1"/>
        <v>0</v>
      </c>
    </row>
    <row r="106" spans="1:7" ht="60">
      <c r="A106" s="184" t="s">
        <v>393</v>
      </c>
      <c r="B106" s="180" t="s">
        <v>208</v>
      </c>
      <c r="C106" s="109" t="s">
        <v>298</v>
      </c>
      <c r="D106" s="100" t="s">
        <v>87</v>
      </c>
      <c r="E106" s="151">
        <v>2</v>
      </c>
      <c r="F106" s="172"/>
      <c r="G106" s="156">
        <f t="shared" si="1"/>
        <v>0</v>
      </c>
    </row>
    <row r="107" spans="1:7" ht="132">
      <c r="A107" s="184" t="s">
        <v>394</v>
      </c>
      <c r="B107" s="180" t="s">
        <v>299</v>
      </c>
      <c r="C107" s="109" t="s">
        <v>300</v>
      </c>
      <c r="D107" s="100" t="s">
        <v>87</v>
      </c>
      <c r="E107" s="151">
        <v>1</v>
      </c>
      <c r="F107" s="172"/>
      <c r="G107" s="156">
        <f t="shared" si="1"/>
        <v>0</v>
      </c>
    </row>
    <row r="108" spans="1:7" ht="72">
      <c r="A108" s="184" t="s">
        <v>395</v>
      </c>
      <c r="B108" s="180" t="s">
        <v>211</v>
      </c>
      <c r="C108" s="109" t="s">
        <v>212</v>
      </c>
      <c r="D108" s="100" t="s">
        <v>87</v>
      </c>
      <c r="E108" s="151">
        <v>2</v>
      </c>
      <c r="F108" s="172"/>
      <c r="G108" s="156">
        <f t="shared" si="1"/>
        <v>0</v>
      </c>
    </row>
    <row r="109" spans="1:7" ht="12">
      <c r="A109" s="184" t="s">
        <v>396</v>
      </c>
      <c r="B109" s="180"/>
      <c r="C109" s="109"/>
      <c r="D109" s="100" t="s">
        <v>87</v>
      </c>
      <c r="E109" s="151"/>
      <c r="F109" s="172"/>
      <c r="G109" s="156">
        <f t="shared" si="1"/>
        <v>0</v>
      </c>
    </row>
    <row r="110" spans="1:7" ht="12">
      <c r="A110" s="184" t="s">
        <v>397</v>
      </c>
      <c r="B110" s="185"/>
      <c r="C110" s="173" t="s">
        <v>301</v>
      </c>
      <c r="D110" s="174" t="s">
        <v>87</v>
      </c>
      <c r="E110" s="175"/>
      <c r="F110" s="176"/>
      <c r="G110" s="166">
        <f>SUM(G111:G125)</f>
        <v>0</v>
      </c>
    </row>
    <row r="111" spans="1:7" ht="409.6">
      <c r="A111" s="184" t="s">
        <v>398</v>
      </c>
      <c r="B111" s="180" t="s">
        <v>302</v>
      </c>
      <c r="C111" s="104" t="s">
        <v>303</v>
      </c>
      <c r="D111" s="100" t="s">
        <v>87</v>
      </c>
      <c r="E111" s="154">
        <v>1</v>
      </c>
      <c r="F111" s="172"/>
      <c r="G111" s="156">
        <f t="shared" si="1"/>
        <v>0</v>
      </c>
    </row>
    <row r="112" spans="1:7" ht="144">
      <c r="A112" s="184" t="s">
        <v>399</v>
      </c>
      <c r="B112" s="181" t="s">
        <v>304</v>
      </c>
      <c r="C112" s="171" t="s">
        <v>305</v>
      </c>
      <c r="D112" s="100" t="s">
        <v>87</v>
      </c>
      <c r="E112" s="154">
        <v>1</v>
      </c>
      <c r="F112" s="172"/>
      <c r="G112" s="156">
        <f t="shared" si="1"/>
        <v>0</v>
      </c>
    </row>
    <row r="113" spans="1:7" ht="156">
      <c r="A113" s="184" t="s">
        <v>400</v>
      </c>
      <c r="B113" s="180" t="s">
        <v>211</v>
      </c>
      <c r="C113" s="109" t="s">
        <v>235</v>
      </c>
      <c r="D113" s="100" t="s">
        <v>87</v>
      </c>
      <c r="E113" s="151">
        <v>2</v>
      </c>
      <c r="F113" s="172"/>
      <c r="G113" s="156">
        <f t="shared" si="1"/>
        <v>0</v>
      </c>
    </row>
    <row r="114" spans="1:7" ht="121.2" customHeight="1">
      <c r="A114" s="184" t="s">
        <v>401</v>
      </c>
      <c r="B114" s="180" t="s">
        <v>89</v>
      </c>
      <c r="C114" s="109" t="s">
        <v>276</v>
      </c>
      <c r="D114" s="100" t="s">
        <v>87</v>
      </c>
      <c r="E114" s="151">
        <v>6</v>
      </c>
      <c r="F114" s="172"/>
      <c r="G114" s="156">
        <f t="shared" si="1"/>
        <v>0</v>
      </c>
    </row>
    <row r="115" spans="1:7" ht="132">
      <c r="A115" s="184" t="s">
        <v>402</v>
      </c>
      <c r="B115" s="180" t="s">
        <v>238</v>
      </c>
      <c r="C115" s="109" t="s">
        <v>277</v>
      </c>
      <c r="D115" s="100" t="s">
        <v>87</v>
      </c>
      <c r="E115" s="151">
        <v>18</v>
      </c>
      <c r="F115" s="172"/>
      <c r="G115" s="156">
        <f t="shared" si="1"/>
        <v>0</v>
      </c>
    </row>
    <row r="116" spans="1:7" ht="132">
      <c r="A116" s="184" t="s">
        <v>403</v>
      </c>
      <c r="B116" s="180" t="s">
        <v>223</v>
      </c>
      <c r="C116" s="109" t="s">
        <v>248</v>
      </c>
      <c r="D116" s="100" t="s">
        <v>87</v>
      </c>
      <c r="E116" s="151">
        <v>3</v>
      </c>
      <c r="F116" s="172"/>
      <c r="G116" s="156">
        <f t="shared" si="1"/>
        <v>0</v>
      </c>
    </row>
    <row r="117" spans="1:7" ht="120">
      <c r="A117" s="184" t="s">
        <v>404</v>
      </c>
      <c r="B117" s="181" t="s">
        <v>249</v>
      </c>
      <c r="C117" s="109" t="s">
        <v>250</v>
      </c>
      <c r="D117" s="100" t="s">
        <v>87</v>
      </c>
      <c r="E117" s="151">
        <v>3</v>
      </c>
      <c r="F117" s="172"/>
      <c r="G117" s="156">
        <f t="shared" si="1"/>
        <v>0</v>
      </c>
    </row>
    <row r="118" spans="1:7" ht="108">
      <c r="A118" s="184" t="s">
        <v>405</v>
      </c>
      <c r="B118" s="181" t="s">
        <v>249</v>
      </c>
      <c r="C118" s="109" t="s">
        <v>306</v>
      </c>
      <c r="D118" s="100" t="s">
        <v>87</v>
      </c>
      <c r="E118" s="151">
        <v>1</v>
      </c>
      <c r="F118" s="172"/>
      <c r="G118" s="156">
        <f t="shared" si="1"/>
        <v>0</v>
      </c>
    </row>
    <row r="119" spans="1:7" ht="132">
      <c r="A119" s="184" t="s">
        <v>406</v>
      </c>
      <c r="B119" s="180" t="s">
        <v>219</v>
      </c>
      <c r="C119" s="109" t="s">
        <v>240</v>
      </c>
      <c r="D119" s="100" t="s">
        <v>87</v>
      </c>
      <c r="E119" s="151">
        <v>1</v>
      </c>
      <c r="F119" s="172"/>
      <c r="G119" s="156">
        <f t="shared" si="1"/>
        <v>0</v>
      </c>
    </row>
    <row r="120" spans="1:7" ht="132">
      <c r="A120" s="184" t="s">
        <v>407</v>
      </c>
      <c r="B120" s="180" t="s">
        <v>219</v>
      </c>
      <c r="C120" s="109" t="s">
        <v>241</v>
      </c>
      <c r="D120" s="100" t="s">
        <v>87</v>
      </c>
      <c r="E120" s="151">
        <v>5</v>
      </c>
      <c r="F120" s="172"/>
      <c r="G120" s="156">
        <f t="shared" si="1"/>
        <v>0</v>
      </c>
    </row>
    <row r="121" spans="1:7" ht="72">
      <c r="A121" s="184" t="s">
        <v>408</v>
      </c>
      <c r="B121" s="180" t="s">
        <v>228</v>
      </c>
      <c r="C121" s="109" t="s">
        <v>245</v>
      </c>
      <c r="D121" s="100" t="s">
        <v>87</v>
      </c>
      <c r="E121" s="151">
        <v>4</v>
      </c>
      <c r="F121" s="172"/>
      <c r="G121" s="156">
        <f t="shared" si="1"/>
        <v>0</v>
      </c>
    </row>
    <row r="122" spans="1:7" ht="12">
      <c r="A122" s="184" t="s">
        <v>409</v>
      </c>
      <c r="B122" s="180" t="s">
        <v>253</v>
      </c>
      <c r="C122" s="109" t="s">
        <v>307</v>
      </c>
      <c r="D122" s="100" t="s">
        <v>87</v>
      </c>
      <c r="E122" s="151">
        <v>1</v>
      </c>
      <c r="F122" s="172"/>
      <c r="G122" s="156">
        <f t="shared" si="1"/>
        <v>0</v>
      </c>
    </row>
    <row r="123" spans="1:7" ht="36">
      <c r="A123" s="184" t="s">
        <v>410</v>
      </c>
      <c r="B123" s="180" t="s">
        <v>230</v>
      </c>
      <c r="C123" s="109" t="s">
        <v>231</v>
      </c>
      <c r="D123" s="100" t="s">
        <v>87</v>
      </c>
      <c r="E123" s="151">
        <v>2</v>
      </c>
      <c r="F123" s="172"/>
      <c r="G123" s="156">
        <f t="shared" si="1"/>
        <v>0</v>
      </c>
    </row>
    <row r="124" spans="1:7" ht="24">
      <c r="A124" s="184" t="s">
        <v>411</v>
      </c>
      <c r="B124" s="181" t="s">
        <v>232</v>
      </c>
      <c r="C124" s="107" t="s">
        <v>97</v>
      </c>
      <c r="D124" s="100" t="s">
        <v>87</v>
      </c>
      <c r="E124" s="151">
        <v>1</v>
      </c>
      <c r="F124" s="172"/>
      <c r="G124" s="156">
        <f t="shared" si="1"/>
        <v>0</v>
      </c>
    </row>
    <row r="125" spans="1:7" ht="12">
      <c r="A125" s="184" t="s">
        <v>412</v>
      </c>
      <c r="B125" s="180"/>
      <c r="C125" s="109"/>
      <c r="D125" s="100" t="s">
        <v>87</v>
      </c>
      <c r="E125" s="151"/>
      <c r="F125" s="172"/>
      <c r="G125" s="156">
        <f t="shared" si="1"/>
        <v>0</v>
      </c>
    </row>
    <row r="126" spans="1:7" ht="12">
      <c r="A126" s="184" t="s">
        <v>413</v>
      </c>
      <c r="B126" s="185"/>
      <c r="C126" s="173" t="s">
        <v>308</v>
      </c>
      <c r="D126" s="174" t="s">
        <v>87</v>
      </c>
      <c r="E126" s="175"/>
      <c r="F126" s="176"/>
      <c r="G126" s="168">
        <f>SUM(G127:G147)</f>
        <v>0</v>
      </c>
    </row>
    <row r="127" spans="1:7" ht="348">
      <c r="A127" s="184" t="s">
        <v>414</v>
      </c>
      <c r="B127" s="180" t="s">
        <v>302</v>
      </c>
      <c r="C127" s="109" t="s">
        <v>309</v>
      </c>
      <c r="D127" s="100" t="s">
        <v>87</v>
      </c>
      <c r="E127" s="151">
        <v>1</v>
      </c>
      <c r="F127" s="172"/>
      <c r="G127" s="156">
        <f t="shared" si="1"/>
        <v>0</v>
      </c>
    </row>
    <row r="128" spans="1:7" ht="48">
      <c r="A128" s="184" t="s">
        <v>415</v>
      </c>
      <c r="B128" s="180" t="s">
        <v>238</v>
      </c>
      <c r="C128" s="109" t="s">
        <v>310</v>
      </c>
      <c r="D128" s="100" t="s">
        <v>87</v>
      </c>
      <c r="E128" s="151">
        <v>1</v>
      </c>
      <c r="F128" s="172"/>
      <c r="G128" s="156">
        <f t="shared" si="1"/>
        <v>0</v>
      </c>
    </row>
    <row r="129" spans="1:7" ht="72">
      <c r="A129" s="184" t="s">
        <v>416</v>
      </c>
      <c r="B129" s="180" t="s">
        <v>89</v>
      </c>
      <c r="C129" s="109" t="s">
        <v>311</v>
      </c>
      <c r="D129" s="100" t="s">
        <v>87</v>
      </c>
      <c r="E129" s="151">
        <v>6</v>
      </c>
      <c r="F129" s="172"/>
      <c r="G129" s="156">
        <f t="shared" si="1"/>
        <v>0</v>
      </c>
    </row>
    <row r="130" spans="1:7" ht="72">
      <c r="A130" s="184" t="s">
        <v>417</v>
      </c>
      <c r="B130" s="180" t="s">
        <v>89</v>
      </c>
      <c r="C130" s="109" t="s">
        <v>312</v>
      </c>
      <c r="D130" s="100" t="s">
        <v>87</v>
      </c>
      <c r="E130" s="151">
        <v>3</v>
      </c>
      <c r="F130" s="172"/>
      <c r="G130" s="156">
        <f t="shared" si="1"/>
        <v>0</v>
      </c>
    </row>
    <row r="131" spans="1:7" ht="132">
      <c r="A131" s="184" t="s">
        <v>418</v>
      </c>
      <c r="B131" s="180" t="s">
        <v>238</v>
      </c>
      <c r="C131" s="109" t="s">
        <v>313</v>
      </c>
      <c r="D131" s="100" t="s">
        <v>87</v>
      </c>
      <c r="E131" s="151">
        <v>24</v>
      </c>
      <c r="F131" s="172"/>
      <c r="G131" s="156">
        <f t="shared" si="1"/>
        <v>0</v>
      </c>
    </row>
    <row r="132" spans="1:7" ht="60">
      <c r="A132" s="184" t="s">
        <v>419</v>
      </c>
      <c r="B132" s="180" t="s">
        <v>219</v>
      </c>
      <c r="C132" s="104" t="s">
        <v>314</v>
      </c>
      <c r="D132" s="100" t="s">
        <v>87</v>
      </c>
      <c r="E132" s="151">
        <v>1</v>
      </c>
      <c r="F132" s="172"/>
      <c r="G132" s="156">
        <f t="shared" si="1"/>
        <v>0</v>
      </c>
    </row>
    <row r="133" spans="1:7" ht="72">
      <c r="A133" s="184" t="s">
        <v>420</v>
      </c>
      <c r="B133" s="180" t="s">
        <v>219</v>
      </c>
      <c r="C133" s="104" t="s">
        <v>315</v>
      </c>
      <c r="D133" s="100" t="s">
        <v>87</v>
      </c>
      <c r="E133" s="151">
        <v>5</v>
      </c>
      <c r="F133" s="172"/>
      <c r="G133" s="156">
        <f t="shared" si="1"/>
        <v>0</v>
      </c>
    </row>
    <row r="134" spans="1:7" ht="84">
      <c r="A134" s="184" t="s">
        <v>421</v>
      </c>
      <c r="B134" s="180" t="s">
        <v>223</v>
      </c>
      <c r="C134" s="104" t="s">
        <v>224</v>
      </c>
      <c r="D134" s="100" t="s">
        <v>87</v>
      </c>
      <c r="E134" s="151">
        <v>2</v>
      </c>
      <c r="F134" s="172"/>
      <c r="G134" s="156">
        <f t="shared" si="1"/>
        <v>0</v>
      </c>
    </row>
    <row r="135" spans="1:7" ht="84">
      <c r="A135" s="184" t="s">
        <v>422</v>
      </c>
      <c r="B135" s="180" t="s">
        <v>223</v>
      </c>
      <c r="C135" s="109" t="s">
        <v>316</v>
      </c>
      <c r="D135" s="100" t="s">
        <v>87</v>
      </c>
      <c r="E135" s="151">
        <v>6</v>
      </c>
      <c r="F135" s="172"/>
      <c r="G135" s="156">
        <f t="shared" si="1"/>
        <v>0</v>
      </c>
    </row>
    <row r="136" spans="1:7" ht="180">
      <c r="A136" s="184" t="s">
        <v>423</v>
      </c>
      <c r="B136" s="180" t="s">
        <v>219</v>
      </c>
      <c r="C136" s="109" t="s">
        <v>317</v>
      </c>
      <c r="D136" s="100" t="s">
        <v>87</v>
      </c>
      <c r="E136" s="151">
        <v>1</v>
      </c>
      <c r="F136" s="172"/>
      <c r="G136" s="156">
        <f t="shared" ref="G136:G173" si="2">E136*F136</f>
        <v>0</v>
      </c>
    </row>
    <row r="137" spans="1:7" ht="84">
      <c r="A137" s="184" t="s">
        <v>424</v>
      </c>
      <c r="B137" s="180" t="s">
        <v>219</v>
      </c>
      <c r="C137" s="104" t="s">
        <v>222</v>
      </c>
      <c r="D137" s="100" t="s">
        <v>87</v>
      </c>
      <c r="E137" s="151">
        <v>5</v>
      </c>
      <c r="F137" s="172"/>
      <c r="G137" s="156">
        <f t="shared" si="2"/>
        <v>0</v>
      </c>
    </row>
    <row r="138" spans="1:7" ht="72">
      <c r="A138" s="184" t="s">
        <v>425</v>
      </c>
      <c r="B138" s="180" t="s">
        <v>228</v>
      </c>
      <c r="C138" s="109" t="s">
        <v>247</v>
      </c>
      <c r="D138" s="100" t="s">
        <v>87</v>
      </c>
      <c r="E138" s="151">
        <v>2</v>
      </c>
      <c r="F138" s="172"/>
      <c r="G138" s="156">
        <f t="shared" si="2"/>
        <v>0</v>
      </c>
    </row>
    <row r="139" spans="1:7" ht="72">
      <c r="A139" s="184" t="s">
        <v>426</v>
      </c>
      <c r="B139" s="180" t="s">
        <v>228</v>
      </c>
      <c r="C139" s="109" t="s">
        <v>245</v>
      </c>
      <c r="D139" s="100" t="s">
        <v>87</v>
      </c>
      <c r="E139" s="151">
        <v>3</v>
      </c>
      <c r="F139" s="172"/>
      <c r="G139" s="156">
        <f t="shared" si="2"/>
        <v>0</v>
      </c>
    </row>
    <row r="140" spans="1:7" ht="72">
      <c r="A140" s="184" t="s">
        <v>427</v>
      </c>
      <c r="B140" s="180" t="s">
        <v>228</v>
      </c>
      <c r="C140" s="109" t="s">
        <v>229</v>
      </c>
      <c r="D140" s="100" t="s">
        <v>87</v>
      </c>
      <c r="E140" s="151">
        <v>2</v>
      </c>
      <c r="F140" s="172"/>
      <c r="G140" s="156">
        <f t="shared" si="2"/>
        <v>0</v>
      </c>
    </row>
    <row r="141" spans="1:7" ht="72">
      <c r="A141" s="184" t="s">
        <v>428</v>
      </c>
      <c r="B141" s="180" t="s">
        <v>219</v>
      </c>
      <c r="C141" s="104" t="s">
        <v>221</v>
      </c>
      <c r="D141" s="100" t="s">
        <v>87</v>
      </c>
      <c r="E141" s="151">
        <v>1</v>
      </c>
      <c r="F141" s="172"/>
      <c r="G141" s="156">
        <f t="shared" si="2"/>
        <v>0</v>
      </c>
    </row>
    <row r="142" spans="1:7" ht="84">
      <c r="A142" s="184" t="s">
        <v>429</v>
      </c>
      <c r="B142" s="180" t="s">
        <v>219</v>
      </c>
      <c r="C142" s="104" t="s">
        <v>220</v>
      </c>
      <c r="D142" s="100" t="s">
        <v>87</v>
      </c>
      <c r="E142" s="151">
        <v>1</v>
      </c>
      <c r="F142" s="172"/>
      <c r="G142" s="156">
        <f t="shared" si="2"/>
        <v>0</v>
      </c>
    </row>
    <row r="143" spans="1:7" ht="60">
      <c r="A143" s="184" t="s">
        <v>430</v>
      </c>
      <c r="B143" s="180" t="s">
        <v>219</v>
      </c>
      <c r="C143" s="104" t="s">
        <v>318</v>
      </c>
      <c r="D143" s="100" t="s">
        <v>87</v>
      </c>
      <c r="E143" s="151">
        <v>1</v>
      </c>
      <c r="F143" s="172"/>
      <c r="G143" s="156">
        <f t="shared" si="2"/>
        <v>0</v>
      </c>
    </row>
    <row r="144" spans="1:7" ht="84">
      <c r="A144" s="184" t="s">
        <v>431</v>
      </c>
      <c r="B144" s="180" t="s">
        <v>265</v>
      </c>
      <c r="C144" s="109" t="s">
        <v>319</v>
      </c>
      <c r="D144" s="100" t="s">
        <v>87</v>
      </c>
      <c r="E144" s="151">
        <v>1</v>
      </c>
      <c r="F144" s="172"/>
      <c r="G144" s="156">
        <f t="shared" si="2"/>
        <v>0</v>
      </c>
    </row>
    <row r="145" spans="1:7" ht="36">
      <c r="A145" s="184" t="s">
        <v>432</v>
      </c>
      <c r="B145" s="180" t="s">
        <v>230</v>
      </c>
      <c r="C145" s="109" t="s">
        <v>231</v>
      </c>
      <c r="D145" s="100" t="s">
        <v>87</v>
      </c>
      <c r="E145" s="151">
        <v>2</v>
      </c>
      <c r="F145" s="172"/>
      <c r="G145" s="156">
        <f t="shared" si="2"/>
        <v>0</v>
      </c>
    </row>
    <row r="146" spans="1:7" ht="24">
      <c r="A146" s="184" t="s">
        <v>433</v>
      </c>
      <c r="B146" s="181" t="s">
        <v>232</v>
      </c>
      <c r="C146" s="107" t="s">
        <v>97</v>
      </c>
      <c r="D146" s="100" t="s">
        <v>87</v>
      </c>
      <c r="E146" s="151">
        <v>1</v>
      </c>
      <c r="F146" s="172"/>
      <c r="G146" s="156">
        <f t="shared" si="2"/>
        <v>0</v>
      </c>
    </row>
    <row r="147" spans="1:7" ht="12">
      <c r="A147" s="184" t="s">
        <v>434</v>
      </c>
      <c r="B147" s="180" t="s">
        <v>253</v>
      </c>
      <c r="C147" s="109" t="s">
        <v>503</v>
      </c>
      <c r="D147" s="100" t="s">
        <v>87</v>
      </c>
      <c r="E147" s="151">
        <v>1</v>
      </c>
      <c r="F147" s="172"/>
      <c r="G147" s="156">
        <f t="shared" si="2"/>
        <v>0</v>
      </c>
    </row>
    <row r="148" spans="1:7" ht="12">
      <c r="A148" s="184" t="s">
        <v>435</v>
      </c>
      <c r="B148" s="188"/>
      <c r="C148" s="173" t="s">
        <v>320</v>
      </c>
      <c r="D148" s="174"/>
      <c r="E148" s="185"/>
      <c r="F148" s="176"/>
      <c r="G148" s="166">
        <f>SUM(G149:G169)</f>
        <v>0</v>
      </c>
    </row>
    <row r="149" spans="1:7" ht="409.6">
      <c r="A149" s="184" t="s">
        <v>436</v>
      </c>
      <c r="B149" s="180" t="s">
        <v>302</v>
      </c>
      <c r="C149" s="104" t="s">
        <v>303</v>
      </c>
      <c r="D149" s="100" t="s">
        <v>87</v>
      </c>
      <c r="E149" s="154">
        <v>1</v>
      </c>
      <c r="F149" s="172"/>
      <c r="G149" s="156">
        <f t="shared" si="2"/>
        <v>0</v>
      </c>
    </row>
    <row r="150" spans="1:7" ht="144">
      <c r="A150" s="184" t="s">
        <v>437</v>
      </c>
      <c r="B150" s="181" t="s">
        <v>304</v>
      </c>
      <c r="C150" s="171" t="s">
        <v>321</v>
      </c>
      <c r="D150" s="100" t="s">
        <v>87</v>
      </c>
      <c r="E150" s="154">
        <v>1</v>
      </c>
      <c r="F150" s="172"/>
      <c r="G150" s="156">
        <f t="shared" si="2"/>
        <v>0</v>
      </c>
    </row>
    <row r="151" spans="1:7" ht="156">
      <c r="A151" s="184" t="s">
        <v>438</v>
      </c>
      <c r="B151" s="180" t="s">
        <v>211</v>
      </c>
      <c r="C151" s="109" t="s">
        <v>235</v>
      </c>
      <c r="D151" s="100" t="s">
        <v>87</v>
      </c>
      <c r="E151" s="151">
        <v>2</v>
      </c>
      <c r="F151" s="172"/>
      <c r="G151" s="156">
        <f t="shared" si="2"/>
        <v>0</v>
      </c>
    </row>
    <row r="152" spans="1:7" ht="108">
      <c r="A152" s="184" t="s">
        <v>439</v>
      </c>
      <c r="B152" s="180" t="s">
        <v>89</v>
      </c>
      <c r="C152" s="109" t="s">
        <v>276</v>
      </c>
      <c r="D152" s="100" t="s">
        <v>87</v>
      </c>
      <c r="E152" s="151">
        <v>10</v>
      </c>
      <c r="F152" s="172"/>
      <c r="G152" s="156">
        <f t="shared" si="2"/>
        <v>0</v>
      </c>
    </row>
    <row r="153" spans="1:7" ht="132">
      <c r="A153" s="184" t="s">
        <v>440</v>
      </c>
      <c r="B153" s="180" t="s">
        <v>238</v>
      </c>
      <c r="C153" s="109" t="s">
        <v>277</v>
      </c>
      <c r="D153" s="100" t="s">
        <v>87</v>
      </c>
      <c r="E153" s="151">
        <v>30</v>
      </c>
      <c r="F153" s="172"/>
      <c r="G153" s="156">
        <f t="shared" si="2"/>
        <v>0</v>
      </c>
    </row>
    <row r="154" spans="1:7" ht="132">
      <c r="A154" s="184" t="s">
        <v>441</v>
      </c>
      <c r="B154" s="180" t="s">
        <v>219</v>
      </c>
      <c r="C154" s="109" t="s">
        <v>241</v>
      </c>
      <c r="D154" s="100" t="s">
        <v>87</v>
      </c>
      <c r="E154" s="151">
        <v>1</v>
      </c>
      <c r="F154" s="172"/>
      <c r="G154" s="156">
        <f t="shared" si="2"/>
        <v>0</v>
      </c>
    </row>
    <row r="155" spans="1:7" ht="144">
      <c r="A155" s="184" t="s">
        <v>442</v>
      </c>
      <c r="B155" s="180" t="s">
        <v>223</v>
      </c>
      <c r="C155" s="109" t="s">
        <v>279</v>
      </c>
      <c r="D155" s="100" t="s">
        <v>87</v>
      </c>
      <c r="E155" s="151">
        <v>3</v>
      </c>
      <c r="F155" s="172"/>
      <c r="G155" s="156">
        <f t="shared" si="2"/>
        <v>0</v>
      </c>
    </row>
    <row r="156" spans="1:7" ht="132">
      <c r="A156" s="184" t="s">
        <v>443</v>
      </c>
      <c r="B156" s="180" t="s">
        <v>223</v>
      </c>
      <c r="C156" s="109" t="s">
        <v>248</v>
      </c>
      <c r="D156" s="100" t="s">
        <v>87</v>
      </c>
      <c r="E156" s="151">
        <v>2</v>
      </c>
      <c r="F156" s="172"/>
      <c r="G156" s="156">
        <f t="shared" si="2"/>
        <v>0</v>
      </c>
    </row>
    <row r="157" spans="1:7" ht="120">
      <c r="A157" s="184" t="s">
        <v>444</v>
      </c>
      <c r="B157" s="181" t="s">
        <v>249</v>
      </c>
      <c r="C157" s="109" t="s">
        <v>250</v>
      </c>
      <c r="D157" s="100" t="s">
        <v>87</v>
      </c>
      <c r="E157" s="151">
        <v>5</v>
      </c>
      <c r="F157" s="172"/>
      <c r="G157" s="156">
        <f t="shared" si="2"/>
        <v>0</v>
      </c>
    </row>
    <row r="158" spans="1:7" ht="144">
      <c r="A158" s="184" t="s">
        <v>445</v>
      </c>
      <c r="B158" s="180" t="s">
        <v>223</v>
      </c>
      <c r="C158" s="109" t="s">
        <v>280</v>
      </c>
      <c r="D158" s="100" t="s">
        <v>87</v>
      </c>
      <c r="E158" s="151">
        <v>1</v>
      </c>
      <c r="F158" s="172"/>
      <c r="G158" s="156">
        <f t="shared" si="2"/>
        <v>0</v>
      </c>
    </row>
    <row r="159" spans="1:7" ht="120">
      <c r="A159" s="184" t="s">
        <v>446</v>
      </c>
      <c r="B159" s="181" t="s">
        <v>249</v>
      </c>
      <c r="C159" s="109" t="s">
        <v>281</v>
      </c>
      <c r="D159" s="100" t="s">
        <v>87</v>
      </c>
      <c r="E159" s="151">
        <v>1</v>
      </c>
      <c r="F159" s="172"/>
      <c r="G159" s="156">
        <f t="shared" si="2"/>
        <v>0</v>
      </c>
    </row>
    <row r="160" spans="1:7" ht="132">
      <c r="A160" s="184" t="s">
        <v>447</v>
      </c>
      <c r="B160" s="182" t="s">
        <v>219</v>
      </c>
      <c r="C160" s="109" t="s">
        <v>282</v>
      </c>
      <c r="D160" s="100" t="s">
        <v>87</v>
      </c>
      <c r="E160" s="151">
        <v>1</v>
      </c>
      <c r="F160" s="172"/>
      <c r="G160" s="156">
        <f t="shared" si="2"/>
        <v>0</v>
      </c>
    </row>
    <row r="161" spans="1:7" ht="132">
      <c r="A161" s="184" t="s">
        <v>448</v>
      </c>
      <c r="B161" s="182" t="s">
        <v>219</v>
      </c>
      <c r="C161" s="109" t="s">
        <v>283</v>
      </c>
      <c r="D161" s="100" t="s">
        <v>87</v>
      </c>
      <c r="E161" s="151">
        <v>1</v>
      </c>
      <c r="F161" s="172"/>
      <c r="G161" s="156">
        <f t="shared" si="2"/>
        <v>0</v>
      </c>
    </row>
    <row r="162" spans="1:7" ht="132">
      <c r="A162" s="184" t="s">
        <v>449</v>
      </c>
      <c r="B162" s="182" t="s">
        <v>219</v>
      </c>
      <c r="C162" s="109" t="s">
        <v>284</v>
      </c>
      <c r="D162" s="100" t="s">
        <v>87</v>
      </c>
      <c r="E162" s="151">
        <v>2</v>
      </c>
      <c r="F162" s="172"/>
      <c r="G162" s="156">
        <f t="shared" si="2"/>
        <v>0</v>
      </c>
    </row>
    <row r="163" spans="1:7" ht="132">
      <c r="A163" s="184" t="s">
        <v>450</v>
      </c>
      <c r="B163" s="182" t="s">
        <v>219</v>
      </c>
      <c r="C163" s="109" t="s">
        <v>322</v>
      </c>
      <c r="D163" s="100" t="s">
        <v>87</v>
      </c>
      <c r="E163" s="151">
        <v>1</v>
      </c>
      <c r="F163" s="172"/>
      <c r="G163" s="156">
        <f t="shared" si="2"/>
        <v>0</v>
      </c>
    </row>
    <row r="164" spans="1:7" ht="24">
      <c r="A164" s="184" t="s">
        <v>451</v>
      </c>
      <c r="B164" s="180" t="s">
        <v>243</v>
      </c>
      <c r="C164" s="109" t="s">
        <v>286</v>
      </c>
      <c r="D164" s="100" t="s">
        <v>87</v>
      </c>
      <c r="E164" s="151">
        <v>2</v>
      </c>
      <c r="F164" s="172"/>
      <c r="G164" s="156">
        <f t="shared" si="2"/>
        <v>0</v>
      </c>
    </row>
    <row r="165" spans="1:7" ht="24">
      <c r="A165" s="184" t="s">
        <v>452</v>
      </c>
      <c r="B165" s="180" t="s">
        <v>265</v>
      </c>
      <c r="C165" s="109" t="s">
        <v>287</v>
      </c>
      <c r="D165" s="100" t="s">
        <v>87</v>
      </c>
      <c r="E165" s="151">
        <v>1</v>
      </c>
      <c r="F165" s="172"/>
      <c r="G165" s="156">
        <f t="shared" si="2"/>
        <v>0</v>
      </c>
    </row>
    <row r="166" spans="1:7" ht="24">
      <c r="A166" s="184" t="s">
        <v>453</v>
      </c>
      <c r="B166" s="180" t="s">
        <v>270</v>
      </c>
      <c r="C166" s="109" t="s">
        <v>271</v>
      </c>
      <c r="D166" s="100" t="s">
        <v>87</v>
      </c>
      <c r="E166" s="151">
        <v>1</v>
      </c>
      <c r="F166" s="172"/>
      <c r="G166" s="156">
        <f t="shared" si="2"/>
        <v>0</v>
      </c>
    </row>
    <row r="167" spans="1:7" ht="12">
      <c r="A167" s="184" t="s">
        <v>454</v>
      </c>
      <c r="B167" s="180" t="s">
        <v>253</v>
      </c>
      <c r="C167" s="109" t="s">
        <v>272</v>
      </c>
      <c r="D167" s="100" t="s">
        <v>87</v>
      </c>
      <c r="E167" s="151">
        <v>1</v>
      </c>
      <c r="F167" s="172"/>
      <c r="G167" s="156">
        <f t="shared" si="2"/>
        <v>0</v>
      </c>
    </row>
    <row r="168" spans="1:7" ht="36">
      <c r="A168" s="184" t="s">
        <v>455</v>
      </c>
      <c r="B168" s="180" t="s">
        <v>230</v>
      </c>
      <c r="C168" s="109" t="s">
        <v>231</v>
      </c>
      <c r="D168" s="100" t="s">
        <v>87</v>
      </c>
      <c r="E168" s="151">
        <v>2</v>
      </c>
      <c r="F168" s="172"/>
      <c r="G168" s="156">
        <f t="shared" si="2"/>
        <v>0</v>
      </c>
    </row>
    <row r="169" spans="1:7" ht="24">
      <c r="A169" s="184" t="s">
        <v>456</v>
      </c>
      <c r="B169" s="181" t="s">
        <v>232</v>
      </c>
      <c r="C169" s="107" t="s">
        <v>97</v>
      </c>
      <c r="D169" s="100" t="s">
        <v>87</v>
      </c>
      <c r="E169" s="151">
        <v>1</v>
      </c>
      <c r="F169" s="172"/>
      <c r="G169" s="156">
        <f t="shared" si="2"/>
        <v>0</v>
      </c>
    </row>
    <row r="170" spans="1:7" ht="12">
      <c r="A170" s="184" t="s">
        <v>457</v>
      </c>
      <c r="B170" s="180"/>
      <c r="C170" s="109"/>
      <c r="D170" s="100" t="s">
        <v>87</v>
      </c>
      <c r="E170" s="151"/>
      <c r="F170" s="172"/>
      <c r="G170" s="156">
        <f t="shared" si="2"/>
        <v>0</v>
      </c>
    </row>
    <row r="171" spans="1:7" ht="12">
      <c r="A171" s="184" t="s">
        <v>458</v>
      </c>
      <c r="B171" s="185"/>
      <c r="C171" s="173" t="s">
        <v>323</v>
      </c>
      <c r="D171" s="174" t="s">
        <v>87</v>
      </c>
      <c r="E171" s="186"/>
      <c r="F171" s="187"/>
      <c r="G171" s="168">
        <f>SUM(G172:G174)</f>
        <v>0</v>
      </c>
    </row>
    <row r="172" spans="1:7" ht="24">
      <c r="A172" s="184" t="s">
        <v>459</v>
      </c>
      <c r="B172" s="180"/>
      <c r="C172" s="109" t="s">
        <v>324</v>
      </c>
      <c r="D172" s="100" t="s">
        <v>87</v>
      </c>
      <c r="E172" s="151">
        <v>4</v>
      </c>
      <c r="F172" s="172"/>
      <c r="G172" s="156">
        <f t="shared" si="2"/>
        <v>0</v>
      </c>
    </row>
    <row r="173" spans="1:7" ht="24">
      <c r="A173" s="184" t="s">
        <v>460</v>
      </c>
      <c r="B173" s="180"/>
      <c r="C173" s="109" t="s">
        <v>290</v>
      </c>
      <c r="D173" s="100" t="s">
        <v>87</v>
      </c>
      <c r="E173" s="151">
        <v>4</v>
      </c>
      <c r="F173" s="172"/>
      <c r="G173" s="156">
        <f t="shared" si="2"/>
        <v>0</v>
      </c>
    </row>
    <row r="174" spans="1:7" ht="12">
      <c r="A174" s="184" t="s">
        <v>461</v>
      </c>
      <c r="B174" s="180"/>
      <c r="C174" s="109"/>
      <c r="D174" s="100" t="s">
        <v>87</v>
      </c>
      <c r="E174" s="151"/>
      <c r="F174" s="172"/>
      <c r="G174" s="122"/>
    </row>
    <row r="175" spans="1:7" ht="12">
      <c r="A175" s="184" t="s">
        <v>462</v>
      </c>
      <c r="B175" s="185"/>
      <c r="C175" s="173" t="s">
        <v>325</v>
      </c>
      <c r="D175" s="174" t="s">
        <v>87</v>
      </c>
      <c r="E175" s="186"/>
      <c r="F175" s="187"/>
      <c r="G175" s="168">
        <f>SUM(G176:G187)</f>
        <v>0</v>
      </c>
    </row>
    <row r="176" spans="1:7" ht="24">
      <c r="A176" s="184" t="s">
        <v>463</v>
      </c>
      <c r="B176" s="180" t="s">
        <v>265</v>
      </c>
      <c r="C176" s="109" t="s">
        <v>266</v>
      </c>
      <c r="D176" s="100" t="s">
        <v>87</v>
      </c>
      <c r="E176" s="151">
        <v>1</v>
      </c>
      <c r="F176" s="172"/>
      <c r="G176" s="156">
        <f t="shared" ref="G176:G196" si="3">E176*F176</f>
        <v>0</v>
      </c>
    </row>
    <row r="177" spans="1:7" ht="24">
      <c r="A177" s="184" t="s">
        <v>464</v>
      </c>
      <c r="B177" s="180" t="s">
        <v>89</v>
      </c>
      <c r="C177" s="109" t="s">
        <v>292</v>
      </c>
      <c r="D177" s="100" t="s">
        <v>87</v>
      </c>
      <c r="E177" s="151">
        <v>1</v>
      </c>
      <c r="F177" s="172"/>
      <c r="G177" s="156">
        <f t="shared" si="3"/>
        <v>0</v>
      </c>
    </row>
    <row r="178" spans="1:7" ht="24">
      <c r="A178" s="184" t="s">
        <v>465</v>
      </c>
      <c r="B178" s="180" t="s">
        <v>238</v>
      </c>
      <c r="C178" s="109" t="s">
        <v>293</v>
      </c>
      <c r="D178" s="100" t="s">
        <v>87</v>
      </c>
      <c r="E178" s="151">
        <v>4</v>
      </c>
      <c r="F178" s="172"/>
      <c r="G178" s="156">
        <f t="shared" si="3"/>
        <v>0</v>
      </c>
    </row>
    <row r="179" spans="1:7" ht="84">
      <c r="A179" s="184" t="s">
        <v>466</v>
      </c>
      <c r="B179" s="180" t="s">
        <v>326</v>
      </c>
      <c r="C179" s="109" t="s">
        <v>294</v>
      </c>
      <c r="D179" s="100" t="s">
        <v>87</v>
      </c>
      <c r="E179" s="151">
        <v>1</v>
      </c>
      <c r="F179" s="172"/>
      <c r="G179" s="156">
        <f t="shared" si="3"/>
        <v>0</v>
      </c>
    </row>
    <row r="180" spans="1:7" ht="24">
      <c r="A180" s="184" t="s">
        <v>467</v>
      </c>
      <c r="B180" s="180" t="s">
        <v>295</v>
      </c>
      <c r="C180" s="109" t="s">
        <v>296</v>
      </c>
      <c r="D180" s="100" t="s">
        <v>87</v>
      </c>
      <c r="E180" s="151">
        <v>1</v>
      </c>
      <c r="F180" s="172"/>
      <c r="G180" s="156">
        <f t="shared" si="3"/>
        <v>0</v>
      </c>
    </row>
    <row r="181" spans="1:7" ht="12">
      <c r="A181" s="184" t="s">
        <v>468</v>
      </c>
      <c r="B181" s="181"/>
      <c r="C181" s="109"/>
      <c r="D181" s="100"/>
      <c r="E181" s="151"/>
      <c r="F181" s="172"/>
      <c r="G181" s="156">
        <f t="shared" si="3"/>
        <v>0</v>
      </c>
    </row>
    <row r="182" spans="1:7" ht="12">
      <c r="A182" s="184" t="s">
        <v>469</v>
      </c>
      <c r="B182" s="181"/>
      <c r="C182" s="109"/>
      <c r="D182" s="100"/>
      <c r="E182" s="151"/>
      <c r="F182" s="172"/>
      <c r="G182" s="156">
        <f t="shared" si="3"/>
        <v>0</v>
      </c>
    </row>
    <row r="183" spans="1:7" ht="132">
      <c r="A183" s="184" t="s">
        <v>470</v>
      </c>
      <c r="B183" s="182" t="s">
        <v>219</v>
      </c>
      <c r="C183" s="109" t="s">
        <v>284</v>
      </c>
      <c r="D183" s="100" t="s">
        <v>87</v>
      </c>
      <c r="E183" s="151">
        <v>1</v>
      </c>
      <c r="F183" s="172"/>
      <c r="G183" s="156">
        <f t="shared" si="3"/>
        <v>0</v>
      </c>
    </row>
    <row r="184" spans="1:7" ht="132">
      <c r="A184" s="184" t="s">
        <v>471</v>
      </c>
      <c r="B184" s="180" t="s">
        <v>223</v>
      </c>
      <c r="C184" s="109" t="s">
        <v>297</v>
      </c>
      <c r="D184" s="100" t="s">
        <v>87</v>
      </c>
      <c r="E184" s="151">
        <v>2</v>
      </c>
      <c r="F184" s="172"/>
      <c r="G184" s="156">
        <f t="shared" si="3"/>
        <v>0</v>
      </c>
    </row>
    <row r="185" spans="1:7" ht="72">
      <c r="A185" s="184" t="s">
        <v>472</v>
      </c>
      <c r="B185" s="180" t="s">
        <v>208</v>
      </c>
      <c r="C185" s="109" t="s">
        <v>327</v>
      </c>
      <c r="D185" s="100" t="s">
        <v>87</v>
      </c>
      <c r="E185" s="151">
        <v>1</v>
      </c>
      <c r="F185" s="172"/>
      <c r="G185" s="156">
        <f t="shared" si="3"/>
        <v>0</v>
      </c>
    </row>
    <row r="186" spans="1:7" ht="132">
      <c r="A186" s="184" t="s">
        <v>473</v>
      </c>
      <c r="B186" s="180" t="s">
        <v>299</v>
      </c>
      <c r="C186" s="109" t="s">
        <v>300</v>
      </c>
      <c r="D186" s="100" t="s">
        <v>87</v>
      </c>
      <c r="E186" s="151">
        <v>1</v>
      </c>
      <c r="F186" s="172"/>
      <c r="G186" s="156">
        <f t="shared" si="3"/>
        <v>0</v>
      </c>
    </row>
    <row r="187" spans="1:7" ht="72">
      <c r="A187" s="184" t="s">
        <v>474</v>
      </c>
      <c r="B187" s="180" t="s">
        <v>211</v>
      </c>
      <c r="C187" s="109" t="s">
        <v>212</v>
      </c>
      <c r="D187" s="100" t="s">
        <v>87</v>
      </c>
      <c r="E187" s="151">
        <v>1</v>
      </c>
      <c r="F187" s="172"/>
      <c r="G187" s="156">
        <f t="shared" si="3"/>
        <v>0</v>
      </c>
    </row>
    <row r="188" spans="1:7" ht="12">
      <c r="A188" s="184" t="s">
        <v>475</v>
      </c>
      <c r="B188" s="180"/>
      <c r="C188" s="109"/>
      <c r="D188" s="100" t="s">
        <v>87</v>
      </c>
      <c r="E188" s="151"/>
      <c r="F188" s="172"/>
      <c r="G188" s="156">
        <f t="shared" si="3"/>
        <v>0</v>
      </c>
    </row>
    <row r="189" spans="1:7" ht="12">
      <c r="A189" s="184" t="s">
        <v>476</v>
      </c>
      <c r="B189" s="185"/>
      <c r="C189" s="173" t="s">
        <v>328</v>
      </c>
      <c r="D189" s="174" t="s">
        <v>87</v>
      </c>
      <c r="E189" s="186"/>
      <c r="F189" s="187"/>
      <c r="G189" s="168">
        <f>SUM(G190:G193)</f>
        <v>0</v>
      </c>
    </row>
    <row r="190" spans="1:7" ht="84">
      <c r="A190" s="184" t="s">
        <v>477</v>
      </c>
      <c r="B190" s="181" t="s">
        <v>329</v>
      </c>
      <c r="C190" s="151" t="s">
        <v>330</v>
      </c>
      <c r="D190" s="100" t="s">
        <v>87</v>
      </c>
      <c r="E190" s="151">
        <v>6</v>
      </c>
      <c r="F190" s="172"/>
      <c r="G190" s="156">
        <f>E190*F190</f>
        <v>0</v>
      </c>
    </row>
    <row r="191" spans="1:7" ht="84">
      <c r="A191" s="184" t="s">
        <v>478</v>
      </c>
      <c r="B191" s="181" t="s">
        <v>329</v>
      </c>
      <c r="C191" s="151" t="s">
        <v>331</v>
      </c>
      <c r="D191" s="100" t="s">
        <v>87</v>
      </c>
      <c r="E191" s="151">
        <v>4</v>
      </c>
      <c r="F191" s="172"/>
      <c r="G191" s="156">
        <f t="shared" si="3"/>
        <v>0</v>
      </c>
    </row>
    <row r="192" spans="1:7" ht="84">
      <c r="A192" s="184" t="s">
        <v>480</v>
      </c>
      <c r="B192" s="181" t="s">
        <v>332</v>
      </c>
      <c r="C192" s="151" t="s">
        <v>333</v>
      </c>
      <c r="D192" s="100" t="s">
        <v>87</v>
      </c>
      <c r="E192" s="151">
        <v>1</v>
      </c>
      <c r="F192" s="172"/>
      <c r="G192" s="156">
        <f t="shared" si="3"/>
        <v>0</v>
      </c>
    </row>
    <row r="193" spans="1:7" ht="72">
      <c r="A193" s="184" t="s">
        <v>481</v>
      </c>
      <c r="B193" s="189" t="s">
        <v>334</v>
      </c>
      <c r="C193" s="158" t="s">
        <v>335</v>
      </c>
      <c r="D193" s="177" t="s">
        <v>87</v>
      </c>
      <c r="E193" s="158">
        <v>1</v>
      </c>
      <c r="F193" s="178"/>
      <c r="G193" s="179">
        <f t="shared" si="3"/>
        <v>0</v>
      </c>
    </row>
    <row r="194" spans="1:7" ht="13.8">
      <c r="A194" s="184" t="s">
        <v>482</v>
      </c>
      <c r="B194" s="191"/>
      <c r="C194" s="116" t="s">
        <v>148</v>
      </c>
      <c r="D194" s="191"/>
      <c r="E194" s="191"/>
      <c r="F194" s="191"/>
      <c r="G194" s="168">
        <f>SUM(G195:G196)</f>
        <v>0</v>
      </c>
    </row>
    <row r="195" spans="1:7" ht="27.6">
      <c r="A195" s="184" t="s">
        <v>497</v>
      </c>
      <c r="B195" s="121"/>
      <c r="C195" s="102" t="s">
        <v>479</v>
      </c>
      <c r="D195" s="177" t="s">
        <v>87</v>
      </c>
      <c r="E195" s="151">
        <v>1</v>
      </c>
      <c r="F195" s="192"/>
      <c r="G195" s="179">
        <f t="shared" si="3"/>
        <v>0</v>
      </c>
    </row>
    <row r="196" spans="1:7" ht="14.4" thickBot="1">
      <c r="A196" s="184" t="s">
        <v>498</v>
      </c>
      <c r="B196" s="124"/>
      <c r="C196" s="190" t="s">
        <v>151</v>
      </c>
      <c r="D196" s="101" t="s">
        <v>87</v>
      </c>
      <c r="E196" s="161">
        <v>1</v>
      </c>
      <c r="F196" s="193"/>
      <c r="G196" s="163">
        <f t="shared" si="3"/>
        <v>0</v>
      </c>
    </row>
    <row r="197" spans="1:7" ht="13.8">
      <c r="A197" s="240"/>
      <c r="B197" s="241"/>
      <c r="C197" s="242"/>
      <c r="D197" s="243"/>
      <c r="E197" s="244"/>
      <c r="F197" s="245"/>
      <c r="G197" s="246"/>
    </row>
    <row r="198" spans="1:7" ht="13.8">
      <c r="A198" s="240"/>
      <c r="B198" s="241"/>
      <c r="C198" s="242"/>
      <c r="D198" s="243"/>
      <c r="E198" s="244"/>
      <c r="F198" s="245"/>
      <c r="G198" s="246"/>
    </row>
    <row r="199" spans="1:7" ht="13.8">
      <c r="A199" s="131"/>
      <c r="C199" s="201"/>
      <c r="D199" s="202"/>
      <c r="E199" s="203"/>
      <c r="F199" s="204"/>
      <c r="G199" s="198"/>
    </row>
    <row r="200" spans="1:7">
      <c r="A200" s="131"/>
    </row>
    <row r="201" spans="1:7" ht="13.8">
      <c r="A201" s="131"/>
      <c r="C201" s="196" t="s">
        <v>488</v>
      </c>
    </row>
    <row r="202" spans="1:7">
      <c r="A202" s="131"/>
    </row>
    <row r="203" spans="1:7">
      <c r="A203" s="131"/>
    </row>
    <row r="204" spans="1:7">
      <c r="A204" s="131"/>
    </row>
    <row r="205" spans="1:7">
      <c r="A205" s="131"/>
    </row>
    <row r="206" spans="1:7">
      <c r="A206" s="131"/>
    </row>
    <row r="207" spans="1:7">
      <c r="A207" s="131"/>
    </row>
    <row r="208" spans="1:7">
      <c r="A208" s="131"/>
    </row>
    <row r="209" spans="1:1">
      <c r="A209" s="131"/>
    </row>
    <row r="210" spans="1:1">
      <c r="A210" s="131"/>
    </row>
    <row r="211" spans="1:1">
      <c r="A211" s="131"/>
    </row>
    <row r="212" spans="1:1">
      <c r="A212" s="131"/>
    </row>
    <row r="213" spans="1:1">
      <c r="A213" s="131"/>
    </row>
    <row r="214" spans="1:1">
      <c r="A214" s="131"/>
    </row>
    <row r="215" spans="1:1">
      <c r="A215" s="131"/>
    </row>
    <row r="216" spans="1:1">
      <c r="A216" s="131"/>
    </row>
    <row r="217" spans="1:1">
      <c r="A217" s="131"/>
    </row>
    <row r="218" spans="1:1">
      <c r="A218" s="131"/>
    </row>
    <row r="219" spans="1:1">
      <c r="A219" s="131"/>
    </row>
    <row r="220" spans="1:1">
      <c r="A220" s="131"/>
    </row>
    <row r="221" spans="1:1">
      <c r="A221" s="131"/>
    </row>
    <row r="222" spans="1:1">
      <c r="A222" s="131"/>
    </row>
    <row r="223" spans="1:1">
      <c r="A223" s="131"/>
    </row>
    <row r="224" spans="1:1">
      <c r="A224" s="131"/>
    </row>
    <row r="225" spans="1:1">
      <c r="A225" s="131"/>
    </row>
    <row r="226" spans="1:1">
      <c r="A226" s="131"/>
    </row>
    <row r="227" spans="1:1">
      <c r="A227" s="131"/>
    </row>
    <row r="245" spans="3:3" ht="12" customHeight="1"/>
    <row r="248" spans="3:3" ht="13.8">
      <c r="C248" s="196" t="s">
        <v>489</v>
      </c>
    </row>
    <row r="267" spans="3:3" ht="13.8">
      <c r="C267" s="196" t="s">
        <v>490</v>
      </c>
    </row>
    <row r="285" spans="3:3" ht="13.8">
      <c r="C285" s="196" t="s">
        <v>491</v>
      </c>
    </row>
    <row r="320" spans="3:3" ht="13.8">
      <c r="C320" s="196" t="s">
        <v>492</v>
      </c>
    </row>
    <row r="342" spans="3:3" ht="13.8">
      <c r="C342" s="196" t="s">
        <v>493</v>
      </c>
    </row>
    <row r="362" spans="3:3" ht="13.8">
      <c r="C362" s="196" t="s">
        <v>494</v>
      </c>
    </row>
    <row r="389" spans="3:3" ht="13.8">
      <c r="C389" s="197"/>
    </row>
  </sheetData>
  <phoneticPr fontId="0" type="noConversion"/>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2</vt:i4>
      </vt:variant>
    </vt:vector>
  </HeadingPairs>
  <TitlesOfParts>
    <vt:vector size="6" baseType="lpstr">
      <vt:lpstr>Rekapitulace stavby</vt:lpstr>
      <vt:lpstr>Nábytek</vt:lpstr>
      <vt:lpstr>Nábytek_dílny</vt:lpstr>
      <vt:lpstr>Nábytek_družina</vt:lpstr>
      <vt:lpstr>'Rekapitulace stavby'!Názvy_tisku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x-PC\x</dc:creator>
  <cp:lastModifiedBy>Pavel Dindák</cp:lastModifiedBy>
  <cp:lastPrinted>2023-04-06T09:00:52Z</cp:lastPrinted>
  <dcterms:created xsi:type="dcterms:W3CDTF">2022-02-02T08:07:51Z</dcterms:created>
  <dcterms:modified xsi:type="dcterms:W3CDTF">2023-10-24T07:50:28Z</dcterms:modified>
</cp:coreProperties>
</file>