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edl\Desktop\PDPS U Spořitelny\"/>
    </mc:Choice>
  </mc:AlternateContent>
  <bookViews>
    <workbookView xWindow="0" yWindow="0" windowWidth="23040" windowHeight="8616"/>
  </bookViews>
  <sheets>
    <sheet name="Rekapitulace stavby" sheetId="1" r:id="rId1"/>
    <sheet name="A - Dopravní část" sheetId="2" r:id="rId2"/>
    <sheet name="B - VRN" sheetId="3" r:id="rId3"/>
    <sheet name="Pokyny pro vyplnění" sheetId="4" r:id="rId4"/>
  </sheets>
  <definedNames>
    <definedName name="_xlnm._FilterDatabase" localSheetId="1" hidden="1">'A - Dopravní část'!$C$101:$K$856</definedName>
    <definedName name="_xlnm._FilterDatabase" localSheetId="2" hidden="1">'B - VRN'!$C$83:$K$124</definedName>
    <definedName name="_xlnm.Print_Titles" localSheetId="1">'A - Dopravní část'!$101:$101</definedName>
    <definedName name="_xlnm.Print_Titles" localSheetId="2">'B - VRN'!$83:$83</definedName>
    <definedName name="_xlnm.Print_Titles" localSheetId="0">'Rekapitulace stavby'!$52:$52</definedName>
    <definedName name="_xlnm.Print_Area" localSheetId="1">'A - Dopravní část'!$C$4:$J$39,'A - Dopravní část'!$C$45:$J$83,'A - Dopravní část'!$C$89:$K$856</definedName>
    <definedName name="_xlnm.Print_Area" localSheetId="2">'B - VRN'!$C$4:$J$39,'B - VRN'!$C$45:$J$65,'B - VRN'!$C$71:$K$124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22" i="3"/>
  <c r="BH122" i="3"/>
  <c r="BG122" i="3"/>
  <c r="BF122" i="3"/>
  <c r="T122" i="3"/>
  <c r="T121" i="3"/>
  <c r="R122" i="3"/>
  <c r="R121" i="3" s="1"/>
  <c r="P122" i="3"/>
  <c r="P121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78" i="3"/>
  <c r="E7" i="3"/>
  <c r="E48" i="3" s="1"/>
  <c r="J37" i="2"/>
  <c r="J36" i="2"/>
  <c r="AY55" i="1"/>
  <c r="J35" i="2"/>
  <c r="AX55" i="1"/>
  <c r="BI854" i="2"/>
  <c r="BH854" i="2"/>
  <c r="BG854" i="2"/>
  <c r="BF854" i="2"/>
  <c r="T854" i="2"/>
  <c r="R854" i="2"/>
  <c r="P854" i="2"/>
  <c r="BI849" i="2"/>
  <c r="BH849" i="2"/>
  <c r="BG849" i="2"/>
  <c r="BF849" i="2"/>
  <c r="T849" i="2"/>
  <c r="R849" i="2"/>
  <c r="P849" i="2"/>
  <c r="BI843" i="2"/>
  <c r="BH843" i="2"/>
  <c r="BG843" i="2"/>
  <c r="BF843" i="2"/>
  <c r="T843" i="2"/>
  <c r="R843" i="2"/>
  <c r="P843" i="2"/>
  <c r="BI837" i="2"/>
  <c r="BH837" i="2"/>
  <c r="BG837" i="2"/>
  <c r="BF837" i="2"/>
  <c r="T837" i="2"/>
  <c r="R837" i="2"/>
  <c r="P837" i="2"/>
  <c r="BI831" i="2"/>
  <c r="BH831" i="2"/>
  <c r="BG831" i="2"/>
  <c r="BF831" i="2"/>
  <c r="T831" i="2"/>
  <c r="R831" i="2"/>
  <c r="P831" i="2"/>
  <c r="BI825" i="2"/>
  <c r="BH825" i="2"/>
  <c r="BG825" i="2"/>
  <c r="BF825" i="2"/>
  <c r="T825" i="2"/>
  <c r="R825" i="2"/>
  <c r="P825" i="2"/>
  <c r="BI821" i="2"/>
  <c r="BH821" i="2"/>
  <c r="BG821" i="2"/>
  <c r="BF821" i="2"/>
  <c r="T821" i="2"/>
  <c r="R821" i="2"/>
  <c r="P821" i="2"/>
  <c r="BI818" i="2"/>
  <c r="BH818" i="2"/>
  <c r="BG818" i="2"/>
  <c r="BF818" i="2"/>
  <c r="T818" i="2"/>
  <c r="R818" i="2"/>
  <c r="P818" i="2"/>
  <c r="BI812" i="2"/>
  <c r="BH812" i="2"/>
  <c r="BG812" i="2"/>
  <c r="BF812" i="2"/>
  <c r="T812" i="2"/>
  <c r="R812" i="2"/>
  <c r="P812" i="2"/>
  <c r="BI808" i="2"/>
  <c r="BH808" i="2"/>
  <c r="BG808" i="2"/>
  <c r="BF808" i="2"/>
  <c r="T808" i="2"/>
  <c r="R808" i="2"/>
  <c r="P808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2" i="2"/>
  <c r="BH792" i="2"/>
  <c r="BG792" i="2"/>
  <c r="BF792" i="2"/>
  <c r="T792" i="2"/>
  <c r="R792" i="2"/>
  <c r="P792" i="2"/>
  <c r="BI788" i="2"/>
  <c r="BH788" i="2"/>
  <c r="BG788" i="2"/>
  <c r="BF788" i="2"/>
  <c r="T788" i="2"/>
  <c r="R788" i="2"/>
  <c r="P788" i="2"/>
  <c r="BI784" i="2"/>
  <c r="BH784" i="2"/>
  <c r="BG784" i="2"/>
  <c r="BF784" i="2"/>
  <c r="T784" i="2"/>
  <c r="R784" i="2"/>
  <c r="P784" i="2"/>
  <c r="BI780" i="2"/>
  <c r="BH780" i="2"/>
  <c r="BG780" i="2"/>
  <c r="BF780" i="2"/>
  <c r="T780" i="2"/>
  <c r="R780" i="2"/>
  <c r="P780" i="2"/>
  <c r="BI775" i="2"/>
  <c r="BH775" i="2"/>
  <c r="BG775" i="2"/>
  <c r="BF775" i="2"/>
  <c r="T775" i="2"/>
  <c r="R775" i="2"/>
  <c r="P775" i="2"/>
  <c r="BI771" i="2"/>
  <c r="BH771" i="2"/>
  <c r="BG771" i="2"/>
  <c r="BF771" i="2"/>
  <c r="T771" i="2"/>
  <c r="R771" i="2"/>
  <c r="P771" i="2"/>
  <c r="BI767" i="2"/>
  <c r="BH767" i="2"/>
  <c r="BG767" i="2"/>
  <c r="BF767" i="2"/>
  <c r="T767" i="2"/>
  <c r="T766" i="2"/>
  <c r="R767" i="2"/>
  <c r="R766" i="2"/>
  <c r="P767" i="2"/>
  <c r="P766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5" i="2"/>
  <c r="BH755" i="2"/>
  <c r="BG755" i="2"/>
  <c r="BF755" i="2"/>
  <c r="T755" i="2"/>
  <c r="R755" i="2"/>
  <c r="P755" i="2"/>
  <c r="BI751" i="2"/>
  <c r="BH751" i="2"/>
  <c r="BG751" i="2"/>
  <c r="BF751" i="2"/>
  <c r="T751" i="2"/>
  <c r="R751" i="2"/>
  <c r="P751" i="2"/>
  <c r="BI747" i="2"/>
  <c r="BH747" i="2"/>
  <c r="BG747" i="2"/>
  <c r="BF747" i="2"/>
  <c r="T747" i="2"/>
  <c r="R747" i="2"/>
  <c r="P747" i="2"/>
  <c r="BI738" i="2"/>
  <c r="BH738" i="2"/>
  <c r="BG738" i="2"/>
  <c r="BF738" i="2"/>
  <c r="T738" i="2"/>
  <c r="R738" i="2"/>
  <c r="P738" i="2"/>
  <c r="BI729" i="2"/>
  <c r="BH729" i="2"/>
  <c r="BG729" i="2"/>
  <c r="BF729" i="2"/>
  <c r="T729" i="2"/>
  <c r="R729" i="2"/>
  <c r="P729" i="2"/>
  <c r="BI722" i="2"/>
  <c r="BH722" i="2"/>
  <c r="BG722" i="2"/>
  <c r="BF722" i="2"/>
  <c r="T722" i="2"/>
  <c r="R722" i="2"/>
  <c r="P722" i="2"/>
  <c r="BI709" i="2"/>
  <c r="BH709" i="2"/>
  <c r="BG709" i="2"/>
  <c r="BF709" i="2"/>
  <c r="T709" i="2"/>
  <c r="R709" i="2"/>
  <c r="P709" i="2"/>
  <c r="BI704" i="2"/>
  <c r="BH704" i="2"/>
  <c r="BG704" i="2"/>
  <c r="BF704" i="2"/>
  <c r="T704" i="2"/>
  <c r="R704" i="2"/>
  <c r="P704" i="2"/>
  <c r="BI700" i="2"/>
  <c r="BH700" i="2"/>
  <c r="BG700" i="2"/>
  <c r="BF700" i="2"/>
  <c r="T700" i="2"/>
  <c r="R700" i="2"/>
  <c r="P700" i="2"/>
  <c r="BI696" i="2"/>
  <c r="BH696" i="2"/>
  <c r="BG696" i="2"/>
  <c r="BF696" i="2"/>
  <c r="T696" i="2"/>
  <c r="R696" i="2"/>
  <c r="P696" i="2"/>
  <c r="BI692" i="2"/>
  <c r="BH692" i="2"/>
  <c r="BG692" i="2"/>
  <c r="BF692" i="2"/>
  <c r="T692" i="2"/>
  <c r="R692" i="2"/>
  <c r="P692" i="2"/>
  <c r="BI688" i="2"/>
  <c r="BH688" i="2"/>
  <c r="BG688" i="2"/>
  <c r="BF688" i="2"/>
  <c r="T688" i="2"/>
  <c r="R688" i="2"/>
  <c r="P688" i="2"/>
  <c r="BI683" i="2"/>
  <c r="BH683" i="2"/>
  <c r="BG683" i="2"/>
  <c r="BF683" i="2"/>
  <c r="T683" i="2"/>
  <c r="R683" i="2"/>
  <c r="P683" i="2"/>
  <c r="BI676" i="2"/>
  <c r="BH676" i="2"/>
  <c r="BG676" i="2"/>
  <c r="BF676" i="2"/>
  <c r="T676" i="2"/>
  <c r="R676" i="2"/>
  <c r="P676" i="2"/>
  <c r="BI672" i="2"/>
  <c r="BH672" i="2"/>
  <c r="BG672" i="2"/>
  <c r="BF672" i="2"/>
  <c r="T672" i="2"/>
  <c r="R672" i="2"/>
  <c r="P672" i="2"/>
  <c r="BI666" i="2"/>
  <c r="BH666" i="2"/>
  <c r="BG666" i="2"/>
  <c r="BF666" i="2"/>
  <c r="T666" i="2"/>
  <c r="R666" i="2"/>
  <c r="P666" i="2"/>
  <c r="BI661" i="2"/>
  <c r="BH661" i="2"/>
  <c r="BG661" i="2"/>
  <c r="BF661" i="2"/>
  <c r="T661" i="2"/>
  <c r="R661" i="2"/>
  <c r="P661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29" i="2"/>
  <c r="BH629" i="2"/>
  <c r="BG629" i="2"/>
  <c r="BF629" i="2"/>
  <c r="T629" i="2"/>
  <c r="R629" i="2"/>
  <c r="P629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R619" i="2"/>
  <c r="P619" i="2"/>
  <c r="BI614" i="2"/>
  <c r="BH614" i="2"/>
  <c r="BG614" i="2"/>
  <c r="BF614" i="2"/>
  <c r="T614" i="2"/>
  <c r="R614" i="2"/>
  <c r="P614" i="2"/>
  <c r="BI610" i="2"/>
  <c r="BH610" i="2"/>
  <c r="BG610" i="2"/>
  <c r="BF610" i="2"/>
  <c r="T610" i="2"/>
  <c r="R610" i="2"/>
  <c r="P610" i="2"/>
  <c r="BI606" i="2"/>
  <c r="BH606" i="2"/>
  <c r="BG606" i="2"/>
  <c r="BF606" i="2"/>
  <c r="T606" i="2"/>
  <c r="R606" i="2"/>
  <c r="P606" i="2"/>
  <c r="BI596" i="2"/>
  <c r="BH596" i="2"/>
  <c r="BG596" i="2"/>
  <c r="BF596" i="2"/>
  <c r="T596" i="2"/>
  <c r="R596" i="2"/>
  <c r="P596" i="2"/>
  <c r="BI587" i="2"/>
  <c r="BH587" i="2"/>
  <c r="BG587" i="2"/>
  <c r="BF587" i="2"/>
  <c r="T587" i="2"/>
  <c r="R587" i="2"/>
  <c r="P587" i="2"/>
  <c r="BI578" i="2"/>
  <c r="BH578" i="2"/>
  <c r="BG578" i="2"/>
  <c r="BF578" i="2"/>
  <c r="T578" i="2"/>
  <c r="R578" i="2"/>
  <c r="P578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87" i="2"/>
  <c r="BH487" i="2"/>
  <c r="BG487" i="2"/>
  <c r="BF487" i="2"/>
  <c r="T487" i="2"/>
  <c r="R487" i="2"/>
  <c r="P487" i="2"/>
  <c r="BI483" i="2"/>
  <c r="BH483" i="2"/>
  <c r="BG483" i="2"/>
  <c r="BF483" i="2"/>
  <c r="T483" i="2"/>
  <c r="R483" i="2"/>
  <c r="P483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3" i="2"/>
  <c r="BH463" i="2"/>
  <c r="BG463" i="2"/>
  <c r="BF463" i="2"/>
  <c r="T463" i="2"/>
  <c r="R463" i="2"/>
  <c r="P463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1" i="2"/>
  <c r="BH431" i="2"/>
  <c r="BG431" i="2"/>
  <c r="BF431" i="2"/>
  <c r="T431" i="2"/>
  <c r="R431" i="2"/>
  <c r="P431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25" i="2"/>
  <c r="BH325" i="2"/>
  <c r="BG325" i="2"/>
  <c r="BF325" i="2"/>
  <c r="T325" i="2"/>
  <c r="T324" i="2"/>
  <c r="R325" i="2"/>
  <c r="R324" i="2"/>
  <c r="P325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3" i="2"/>
  <c r="BH173" i="2"/>
  <c r="BG173" i="2"/>
  <c r="BF173" i="2"/>
  <c r="T173" i="2"/>
  <c r="R173" i="2"/>
  <c r="P17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44" i="2"/>
  <c r="BH144" i="2"/>
  <c r="BG144" i="2"/>
  <c r="BF144" i="2"/>
  <c r="T144" i="2"/>
  <c r="R144" i="2"/>
  <c r="P144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4" i="2"/>
  <c r="BH114" i="2"/>
  <c r="BG114" i="2"/>
  <c r="BF114" i="2"/>
  <c r="T114" i="2"/>
  <c r="R114" i="2"/>
  <c r="P114" i="2"/>
  <c r="BI105" i="2"/>
  <c r="BH105" i="2"/>
  <c r="BG105" i="2"/>
  <c r="BF105" i="2"/>
  <c r="T105" i="2"/>
  <c r="R105" i="2"/>
  <c r="P105" i="2"/>
  <c r="J99" i="2"/>
  <c r="J98" i="2"/>
  <c r="F98" i="2"/>
  <c r="F96" i="2"/>
  <c r="E94" i="2"/>
  <c r="J55" i="2"/>
  <c r="J54" i="2"/>
  <c r="F54" i="2"/>
  <c r="F52" i="2"/>
  <c r="E50" i="2"/>
  <c r="J18" i="2"/>
  <c r="E18" i="2"/>
  <c r="F55" i="2"/>
  <c r="J17" i="2"/>
  <c r="J12" i="2"/>
  <c r="J52" i="2" s="1"/>
  <c r="E7" i="2"/>
  <c r="E92" i="2"/>
  <c r="L50" i="1"/>
  <c r="AM50" i="1"/>
  <c r="AM49" i="1"/>
  <c r="L49" i="1"/>
  <c r="AM47" i="1"/>
  <c r="L47" i="1"/>
  <c r="L45" i="1"/>
  <c r="L44" i="1"/>
  <c r="BK825" i="2"/>
  <c r="J623" i="2"/>
  <c r="BK487" i="2"/>
  <c r="BK380" i="2"/>
  <c r="BK291" i="2"/>
  <c r="AS54" i="1"/>
  <c r="BK314" i="2"/>
  <c r="BK849" i="2"/>
  <c r="BK767" i="2"/>
  <c r="J610" i="2"/>
  <c r="J483" i="2"/>
  <c r="J350" i="2"/>
  <c r="BK641" i="2"/>
  <c r="BK507" i="2"/>
  <c r="J359" i="2"/>
  <c r="J318" i="2"/>
  <c r="BK216" i="2"/>
  <c r="BK88" i="3"/>
  <c r="J818" i="2"/>
  <c r="BK709" i="2"/>
  <c r="BK738" i="2"/>
  <c r="BK547" i="2"/>
  <c r="J449" i="2"/>
  <c r="BK325" i="2"/>
  <c r="J185" i="2"/>
  <c r="J700" i="2"/>
  <c r="J596" i="2"/>
  <c r="BK403" i="2"/>
  <c r="J173" i="2"/>
  <c r="J709" i="2"/>
  <c r="J510" i="2"/>
  <c r="J325" i="2"/>
  <c r="BK125" i="2"/>
  <c r="J88" i="3"/>
  <c r="J843" i="2"/>
  <c r="BK759" i="2"/>
  <c r="BK606" i="2"/>
  <c r="BK499" i="2"/>
  <c r="BK348" i="2"/>
  <c r="BK265" i="2"/>
  <c r="BK121" i="2"/>
  <c r="J755" i="2"/>
  <c r="BK531" i="2"/>
  <c r="J396" i="2"/>
  <c r="BK318" i="2"/>
  <c r="J854" i="2"/>
  <c r="J751" i="2"/>
  <c r="J606" i="2"/>
  <c r="J521" i="2"/>
  <c r="BK394" i="2"/>
  <c r="J181" i="2"/>
  <c r="J672" i="2"/>
  <c r="BK517" i="2"/>
  <c r="J344" i="2"/>
  <c r="J121" i="2"/>
  <c r="J87" i="3"/>
  <c r="J837" i="2"/>
  <c r="BK729" i="2"/>
  <c r="BK542" i="2"/>
  <c r="BK418" i="2"/>
  <c r="BK377" i="2"/>
  <c r="J288" i="2"/>
  <c r="BK132" i="2"/>
  <c r="BK722" i="2"/>
  <c r="J542" i="2"/>
  <c r="J369" i="2"/>
  <c r="J265" i="2"/>
  <c r="BK818" i="2"/>
  <c r="J635" i="2"/>
  <c r="J499" i="2"/>
  <c r="J342" i="2"/>
  <c r="BK159" i="2"/>
  <c r="J688" i="2"/>
  <c r="BK504" i="2"/>
  <c r="J356" i="2"/>
  <c r="J296" i="2"/>
  <c r="J94" i="3"/>
  <c r="BK99" i="3"/>
  <c r="BK755" i="2"/>
  <c r="J661" i="2"/>
  <c r="J504" i="2"/>
  <c r="J394" i="2"/>
  <c r="BK310" i="2"/>
  <c r="J144" i="2"/>
  <c r="J517" i="2"/>
  <c r="J431" i="2"/>
  <c r="BK344" i="2"/>
  <c r="J458" i="2"/>
  <c r="BK278" i="2"/>
  <c r="BK185" i="2"/>
  <c r="BK747" i="2"/>
  <c r="J528" i="2"/>
  <c r="J403" i="2"/>
  <c r="BK342" i="2"/>
  <c r="J291" i="2"/>
  <c r="J111" i="3"/>
  <c r="BK116" i="3"/>
  <c r="J109" i="3"/>
  <c r="BK792" i="2"/>
  <c r="BK751" i="2"/>
  <c r="BK629" i="2"/>
  <c r="BK763" i="2"/>
  <c r="J676" i="2"/>
  <c r="BK513" i="2"/>
  <c r="J413" i="2"/>
  <c r="J311" i="2"/>
  <c r="BK105" i="2"/>
  <c r="BK801" i="2"/>
  <c r="J629" i="2"/>
  <c r="BK471" i="2"/>
  <c r="J238" i="2"/>
  <c r="BK645" i="2"/>
  <c r="J444" i="2"/>
  <c r="BK350" i="2"/>
  <c r="J242" i="2"/>
  <c r="BK109" i="3"/>
  <c r="J780" i="2"/>
  <c r="BK635" i="2"/>
  <c r="BK528" i="2"/>
  <c r="BK408" i="2"/>
  <c r="J322" i="2"/>
  <c r="BK234" i="2"/>
  <c r="J784" i="2"/>
  <c r="BK688" i="2"/>
  <c r="BK510" i="2"/>
  <c r="BK363" i="2"/>
  <c r="J157" i="2"/>
  <c r="J821" i="2"/>
  <c r="BK619" i="2"/>
  <c r="J418" i="2"/>
  <c r="J216" i="2"/>
  <c r="J799" i="2"/>
  <c r="J535" i="2"/>
  <c r="BK391" i="2"/>
  <c r="BK283" i="2"/>
  <c r="BK118" i="3"/>
  <c r="J105" i="3"/>
  <c r="BK775" i="2"/>
  <c r="BK610" i="2"/>
  <c r="BK500" i="2"/>
  <c r="BK359" i="2"/>
  <c r="J259" i="2"/>
  <c r="BK821" i="2"/>
  <c r="J759" i="2"/>
  <c r="J578" i="2"/>
  <c r="BK400" i="2"/>
  <c r="J159" i="2"/>
  <c r="BK696" i="2"/>
  <c r="J614" i="2"/>
  <c r="J463" i="2"/>
  <c r="BK242" i="2"/>
  <c r="BK784" i="2"/>
  <c r="BK638" i="2"/>
  <c r="J338" i="2"/>
  <c r="BK144" i="2"/>
  <c r="J122" i="3"/>
  <c r="BK102" i="3"/>
  <c r="BK796" i="2"/>
  <c r="BK574" i="2"/>
  <c r="BK431" i="2"/>
  <c r="BK365" i="2"/>
  <c r="J271" i="2"/>
  <c r="J683" i="2"/>
  <c r="J487" i="2"/>
  <c r="J388" i="2"/>
  <c r="J278" i="2"/>
  <c r="J132" i="2"/>
  <c r="J831" i="2"/>
  <c r="BK676" i="2"/>
  <c r="BK578" i="2"/>
  <c r="J234" i="2"/>
  <c r="BK804" i="2"/>
  <c r="J386" i="2"/>
  <c r="J849" i="2"/>
  <c r="BK780" i="2"/>
  <c r="J547" i="2"/>
  <c r="BK356" i="2"/>
  <c r="J808" i="2"/>
  <c r="J619" i="2"/>
  <c r="BK386" i="2"/>
  <c r="BK311" i="2"/>
  <c r="BK97" i="3"/>
  <c r="J97" i="3"/>
  <c r="J812" i="2"/>
  <c r="BK704" i="2"/>
  <c r="J513" i="2"/>
  <c r="J391" i="2"/>
  <c r="J301" i="2"/>
  <c r="J189" i="2"/>
  <c r="BK808" i="2"/>
  <c r="J704" i="2"/>
  <c r="J569" i="2"/>
  <c r="BK444" i="2"/>
  <c r="J283" i="2"/>
  <c r="BK837" i="2"/>
  <c r="J650" i="2"/>
  <c r="J574" i="2"/>
  <c r="BK259" i="2"/>
  <c r="J729" i="2"/>
  <c r="BK449" i="2"/>
  <c r="BK322" i="2"/>
  <c r="BK173" i="2"/>
  <c r="J102" i="3"/>
  <c r="J89" i="3"/>
  <c r="J763" i="2"/>
  <c r="BK596" i="2"/>
  <c r="BK483" i="2"/>
  <c r="BK308" i="2"/>
  <c r="BK191" i="2"/>
  <c r="BK788" i="2"/>
  <c r="BK672" i="2"/>
  <c r="J453" i="2"/>
  <c r="BK288" i="2"/>
  <c r="BK843" i="2"/>
  <c r="J666" i="2"/>
  <c r="BK535" i="2"/>
  <c r="J363" i="2"/>
  <c r="BK812" i="2"/>
  <c r="BK521" i="2"/>
  <c r="J380" i="2"/>
  <c r="J314" i="2"/>
  <c r="J105" i="2"/>
  <c r="BK122" i="3"/>
  <c r="J771" i="2"/>
  <c r="J722" i="2"/>
  <c r="BK524" i="2"/>
  <c r="BK413" i="2"/>
  <c r="BK346" i="2"/>
  <c r="J209" i="2"/>
  <c r="J641" i="2"/>
  <c r="BK458" i="2"/>
  <c r="J367" i="2"/>
  <c r="J191" i="2"/>
  <c r="J796" i="2"/>
  <c r="J638" i="2"/>
  <c r="J524" i="2"/>
  <c r="J377" i="2"/>
  <c r="J125" i="2"/>
  <c r="BK700" i="2"/>
  <c r="BK614" i="2"/>
  <c r="BK388" i="2"/>
  <c r="J308" i="2"/>
  <c r="J114" i="2"/>
  <c r="J99" i="3"/>
  <c r="BK89" i="3"/>
  <c r="BK831" i="2"/>
  <c r="J767" i="2"/>
  <c r="J645" i="2"/>
  <c r="J804" i="2"/>
  <c r="J696" i="2"/>
  <c r="BK650" i="2"/>
  <c r="J471" i="2"/>
  <c r="J365" i="2"/>
  <c r="BK271" i="2"/>
  <c r="J825" i="2"/>
  <c r="BK661" i="2"/>
  <c r="J500" i="2"/>
  <c r="BK296" i="2"/>
  <c r="BK771" i="2"/>
  <c r="J531" i="2"/>
  <c r="BK369" i="2"/>
  <c r="BK301" i="2"/>
  <c r="J118" i="3"/>
  <c r="J116" i="3"/>
  <c r="J747" i="2"/>
  <c r="J587" i="2"/>
  <c r="BK453" i="2"/>
  <c r="J371" i="2"/>
  <c r="BK157" i="2"/>
  <c r="J792" i="2"/>
  <c r="BK666" i="2"/>
  <c r="BK463" i="2"/>
  <c r="BK371" i="2"/>
  <c r="BK209" i="2"/>
  <c r="J788" i="2"/>
  <c r="J692" i="2"/>
  <c r="J476" i="2"/>
  <c r="J348" i="2"/>
  <c r="BK114" i="2"/>
  <c r="BK623" i="2"/>
  <c r="BK367" i="2"/>
  <c r="J310" i="2"/>
  <c r="BK94" i="3"/>
  <c r="BK87" i="3"/>
  <c r="BK799" i="2"/>
  <c r="BK683" i="2"/>
  <c r="J507" i="2"/>
  <c r="BK396" i="2"/>
  <c r="BK338" i="2"/>
  <c r="BK181" i="2"/>
  <c r="J801" i="2"/>
  <c r="BK692" i="2"/>
  <c r="BK476" i="2"/>
  <c r="J346" i="2"/>
  <c r="BK854" i="2"/>
  <c r="J775" i="2"/>
  <c r="BK587" i="2"/>
  <c r="J408" i="2"/>
  <c r="BK189" i="2"/>
  <c r="J738" i="2"/>
  <c r="BK569" i="2"/>
  <c r="J400" i="2"/>
  <c r="BK238" i="2"/>
  <c r="BK105" i="3"/>
  <c r="BK111" i="3"/>
  <c r="T417" i="2" l="1"/>
  <c r="R402" i="2"/>
  <c r="P417" i="2"/>
  <c r="P402" i="2"/>
  <c r="R417" i="2"/>
  <c r="T402" i="2"/>
  <c r="P104" i="2"/>
  <c r="R258" i="2"/>
  <c r="R313" i="2"/>
  <c r="T337" i="2"/>
  <c r="P358" i="2"/>
  <c r="R379" i="2"/>
  <c r="P390" i="2"/>
  <c r="T443" i="2"/>
  <c r="T462" i="2"/>
  <c r="T546" i="2"/>
  <c r="T671" i="2"/>
  <c r="T708" i="2"/>
  <c r="T770" i="2"/>
  <c r="P798" i="2"/>
  <c r="T803" i="2"/>
  <c r="BK824" i="2"/>
  <c r="J824" i="2"/>
  <c r="J82" i="2"/>
  <c r="BK86" i="3"/>
  <c r="BK96" i="3"/>
  <c r="J96" i="3"/>
  <c r="J62" i="3"/>
  <c r="BK108" i="3"/>
  <c r="J108" i="3"/>
  <c r="J63" i="3"/>
  <c r="BK104" i="2"/>
  <c r="J104" i="2" s="1"/>
  <c r="J61" i="2" s="1"/>
  <c r="BK258" i="2"/>
  <c r="J258" i="2"/>
  <c r="J62" i="2" s="1"/>
  <c r="BK313" i="2"/>
  <c r="J313" i="2"/>
  <c r="J63" i="2"/>
  <c r="BK337" i="2"/>
  <c r="J337" i="2"/>
  <c r="J65" i="2"/>
  <c r="BK358" i="2"/>
  <c r="J358" i="2" s="1"/>
  <c r="J66" i="2" s="1"/>
  <c r="BK379" i="2"/>
  <c r="J379" i="2"/>
  <c r="J67" i="2" s="1"/>
  <c r="BK390" i="2"/>
  <c r="J390" i="2"/>
  <c r="J68" i="2"/>
  <c r="BK443" i="2"/>
  <c r="J443" i="2"/>
  <c r="J71" i="2"/>
  <c r="BK462" i="2"/>
  <c r="J462" i="2" s="1"/>
  <c r="J72" i="2" s="1"/>
  <c r="BK546" i="2"/>
  <c r="J546" i="2"/>
  <c r="J73" i="2" s="1"/>
  <c r="BK671" i="2"/>
  <c r="J671" i="2"/>
  <c r="J74" i="2"/>
  <c r="BK708" i="2"/>
  <c r="J708" i="2" s="1"/>
  <c r="J75" i="2" s="1"/>
  <c r="P770" i="2"/>
  <c r="T798" i="2"/>
  <c r="BK803" i="2"/>
  <c r="J803" i="2"/>
  <c r="J80" i="2"/>
  <c r="P824" i="2"/>
  <c r="P823" i="2" s="1"/>
  <c r="P86" i="3"/>
  <c r="P96" i="3"/>
  <c r="T108" i="3"/>
  <c r="R104" i="2"/>
  <c r="T258" i="2"/>
  <c r="T313" i="2"/>
  <c r="R337" i="2"/>
  <c r="T358" i="2"/>
  <c r="T379" i="2"/>
  <c r="T390" i="2"/>
  <c r="P443" i="2"/>
  <c r="P462" i="2"/>
  <c r="P546" i="2"/>
  <c r="P671" i="2"/>
  <c r="R671" i="2"/>
  <c r="R708" i="2"/>
  <c r="R770" i="2"/>
  <c r="R798" i="2"/>
  <c r="R803" i="2"/>
  <c r="T824" i="2"/>
  <c r="T823" i="2"/>
  <c r="T86" i="3"/>
  <c r="T96" i="3"/>
  <c r="R108" i="3"/>
  <c r="T104" i="2"/>
  <c r="T103" i="2"/>
  <c r="P258" i="2"/>
  <c r="P313" i="2"/>
  <c r="P337" i="2"/>
  <c r="R358" i="2"/>
  <c r="P379" i="2"/>
  <c r="R390" i="2"/>
  <c r="R443" i="2"/>
  <c r="R462" i="2"/>
  <c r="R546" i="2"/>
  <c r="P708" i="2"/>
  <c r="BK770" i="2"/>
  <c r="J770" i="2"/>
  <c r="J78" i="2" s="1"/>
  <c r="BK798" i="2"/>
  <c r="J798" i="2"/>
  <c r="J79" i="2"/>
  <c r="P803" i="2"/>
  <c r="R824" i="2"/>
  <c r="R823" i="2"/>
  <c r="R86" i="3"/>
  <c r="R96" i="3"/>
  <c r="P108" i="3"/>
  <c r="BK324" i="2"/>
  <c r="J324" i="2"/>
  <c r="J64" i="2" s="1"/>
  <c r="BK402" i="2"/>
  <c r="J402" i="2"/>
  <c r="J69" i="2"/>
  <c r="BK417" i="2"/>
  <c r="J417" i="2" s="1"/>
  <c r="J70" i="2" s="1"/>
  <c r="BK766" i="2"/>
  <c r="J766" i="2" s="1"/>
  <c r="J76" i="2" s="1"/>
  <c r="BK121" i="3"/>
  <c r="J121" i="3"/>
  <c r="J64" i="3" s="1"/>
  <c r="E74" i="3"/>
  <c r="BE87" i="3"/>
  <c r="BE94" i="3"/>
  <c r="BE97" i="3"/>
  <c r="BE102" i="3"/>
  <c r="BE109" i="3"/>
  <c r="BE118" i="3"/>
  <c r="BE105" i="3"/>
  <c r="BE111" i="3"/>
  <c r="J52" i="3"/>
  <c r="F55" i="3"/>
  <c r="BE88" i="3"/>
  <c r="BE89" i="3"/>
  <c r="BE99" i="3"/>
  <c r="BE116" i="3"/>
  <c r="BE122" i="3"/>
  <c r="E48" i="2"/>
  <c r="BE125" i="2"/>
  <c r="BE157" i="2"/>
  <c r="BE181" i="2"/>
  <c r="BE259" i="2"/>
  <c r="BE271" i="2"/>
  <c r="BE344" i="2"/>
  <c r="BE346" i="2"/>
  <c r="BE363" i="2"/>
  <c r="BE371" i="2"/>
  <c r="BE394" i="2"/>
  <c r="BE408" i="2"/>
  <c r="BE413" i="2"/>
  <c r="BE431" i="2"/>
  <c r="BE453" i="2"/>
  <c r="BE463" i="2"/>
  <c r="BE476" i="2"/>
  <c r="BE483" i="2"/>
  <c r="BE487" i="2"/>
  <c r="BE542" i="2"/>
  <c r="BE574" i="2"/>
  <c r="BE578" i="2"/>
  <c r="BE596" i="2"/>
  <c r="BE629" i="2"/>
  <c r="BE650" i="2"/>
  <c r="BE661" i="2"/>
  <c r="BE666" i="2"/>
  <c r="BE672" i="2"/>
  <c r="BE676" i="2"/>
  <c r="BE755" i="2"/>
  <c r="BE788" i="2"/>
  <c r="BE792" i="2"/>
  <c r="BE818" i="2"/>
  <c r="F99" i="2"/>
  <c r="BE121" i="2"/>
  <c r="BE191" i="2"/>
  <c r="BE265" i="2"/>
  <c r="BE283" i="2"/>
  <c r="BE288" i="2"/>
  <c r="BE310" i="2"/>
  <c r="BE314" i="2"/>
  <c r="BE322" i="2"/>
  <c r="BE325" i="2"/>
  <c r="BE359" i="2"/>
  <c r="BE365" i="2"/>
  <c r="BE369" i="2"/>
  <c r="BE380" i="2"/>
  <c r="BE388" i="2"/>
  <c r="BE396" i="2"/>
  <c r="BE418" i="2"/>
  <c r="BE444" i="2"/>
  <c r="BE449" i="2"/>
  <c r="BE504" i="2"/>
  <c r="BE507" i="2"/>
  <c r="BE513" i="2"/>
  <c r="BE517" i="2"/>
  <c r="BE528" i="2"/>
  <c r="BE569" i="2"/>
  <c r="BE638" i="2"/>
  <c r="BE683" i="2"/>
  <c r="BE700" i="2"/>
  <c r="BE709" i="2"/>
  <c r="BE722" i="2"/>
  <c r="BE738" i="2"/>
  <c r="BE751" i="2"/>
  <c r="BE759" i="2"/>
  <c r="BE799" i="2"/>
  <c r="BE808" i="2"/>
  <c r="BE821" i="2"/>
  <c r="BE825" i="2"/>
  <c r="BE831" i="2"/>
  <c r="BE837" i="2"/>
  <c r="BE843" i="2"/>
  <c r="BE849" i="2"/>
  <c r="BE854" i="2"/>
  <c r="J96" i="2"/>
  <c r="BE114" i="2"/>
  <c r="BE173" i="2"/>
  <c r="BE185" i="2"/>
  <c r="BE189" i="2"/>
  <c r="BE216" i="2"/>
  <c r="BE234" i="2"/>
  <c r="BE238" i="2"/>
  <c r="BE242" i="2"/>
  <c r="BE291" i="2"/>
  <c r="BE296" i="2"/>
  <c r="BE301" i="2"/>
  <c r="BE308" i="2"/>
  <c r="BE318" i="2"/>
  <c r="BE338" i="2"/>
  <c r="BE348" i="2"/>
  <c r="BE350" i="2"/>
  <c r="BE356" i="2"/>
  <c r="BE377" i="2"/>
  <c r="BE391" i="2"/>
  <c r="BE403" i="2"/>
  <c r="BE499" i="2"/>
  <c r="BE500" i="2"/>
  <c r="BE521" i="2"/>
  <c r="BE524" i="2"/>
  <c r="BE535" i="2"/>
  <c r="BE587" i="2"/>
  <c r="BE606" i="2"/>
  <c r="BE610" i="2"/>
  <c r="BE619" i="2"/>
  <c r="BE623" i="2"/>
  <c r="BE635" i="2"/>
  <c r="BE645" i="2"/>
  <c r="BE704" i="2"/>
  <c r="BE729" i="2"/>
  <c r="BE747" i="2"/>
  <c r="BE763" i="2"/>
  <c r="BE767" i="2"/>
  <c r="BE771" i="2"/>
  <c r="BE775" i="2"/>
  <c r="BE784" i="2"/>
  <c r="BE796" i="2"/>
  <c r="BE812" i="2"/>
  <c r="BE105" i="2"/>
  <c r="BE132" i="2"/>
  <c r="BE144" i="2"/>
  <c r="BE159" i="2"/>
  <c r="BE209" i="2"/>
  <c r="BE278" i="2"/>
  <c r="BE311" i="2"/>
  <c r="BE342" i="2"/>
  <c r="BE367" i="2"/>
  <c r="BE386" i="2"/>
  <c r="BE400" i="2"/>
  <c r="BE458" i="2"/>
  <c r="BE471" i="2"/>
  <c r="BE510" i="2"/>
  <c r="BE531" i="2"/>
  <c r="BE547" i="2"/>
  <c r="BE614" i="2"/>
  <c r="BE641" i="2"/>
  <c r="BE688" i="2"/>
  <c r="BE692" i="2"/>
  <c r="BE696" i="2"/>
  <c r="BE780" i="2"/>
  <c r="BE801" i="2"/>
  <c r="BE804" i="2"/>
  <c r="F37" i="3"/>
  <c r="BD56" i="1" s="1"/>
  <c r="F36" i="3"/>
  <c r="BC56" i="1"/>
  <c r="F35" i="3"/>
  <c r="BB56" i="1" s="1"/>
  <c r="F34" i="3"/>
  <c r="BA56" i="1"/>
  <c r="F35" i="2"/>
  <c r="BB55" i="1" s="1"/>
  <c r="J34" i="3"/>
  <c r="AW56" i="1"/>
  <c r="F36" i="2"/>
  <c r="BC55" i="1" s="1"/>
  <c r="F34" i="2"/>
  <c r="BA55" i="1"/>
  <c r="F37" i="2"/>
  <c r="BD55" i="1" s="1"/>
  <c r="J34" i="2"/>
  <c r="AW55" i="1"/>
  <c r="P85" i="3" l="1"/>
  <c r="P84" i="3"/>
  <c r="AU56" i="1"/>
  <c r="T769" i="2"/>
  <c r="R769" i="2"/>
  <c r="BK85" i="3"/>
  <c r="BK84" i="3"/>
  <c r="J84" i="3" s="1"/>
  <c r="J30" i="3" s="1"/>
  <c r="AG56" i="1" s="1"/>
  <c r="R85" i="3"/>
  <c r="R84" i="3"/>
  <c r="T102" i="2"/>
  <c r="T85" i="3"/>
  <c r="T84" i="3" s="1"/>
  <c r="R103" i="2"/>
  <c r="R102" i="2"/>
  <c r="P769" i="2"/>
  <c r="P103" i="2"/>
  <c r="P102" i="2"/>
  <c r="AU55" i="1"/>
  <c r="BK769" i="2"/>
  <c r="J769" i="2"/>
  <c r="J77" i="2"/>
  <c r="BK103" i="2"/>
  <c r="BK102" i="2" s="1"/>
  <c r="J102" i="2" s="1"/>
  <c r="J59" i="2" s="1"/>
  <c r="BK823" i="2"/>
  <c r="J823" i="2" s="1"/>
  <c r="J81" i="2" s="1"/>
  <c r="J86" i="3"/>
  <c r="J61" i="3"/>
  <c r="BD54" i="1"/>
  <c r="W33" i="1" s="1"/>
  <c r="F33" i="3"/>
  <c r="AZ56" i="1" s="1"/>
  <c r="BA54" i="1"/>
  <c r="AW54" i="1"/>
  <c r="AK30" i="1" s="1"/>
  <c r="BC54" i="1"/>
  <c r="AY54" i="1"/>
  <c r="F33" i="2"/>
  <c r="AZ55" i="1" s="1"/>
  <c r="J33" i="2"/>
  <c r="AV55" i="1" s="1"/>
  <c r="AT55" i="1" s="1"/>
  <c r="BB54" i="1"/>
  <c r="W31" i="1"/>
  <c r="J33" i="3"/>
  <c r="AV56" i="1"/>
  <c r="AT56" i="1" s="1"/>
  <c r="J103" i="2" l="1"/>
  <c r="J60" i="2"/>
  <c r="J59" i="3"/>
  <c r="J85" i="3"/>
  <c r="J60" i="3" s="1"/>
  <c r="J39" i="3"/>
  <c r="AN56" i="1"/>
  <c r="J30" i="2"/>
  <c r="AG55" i="1" s="1"/>
  <c r="AG54" i="1" s="1"/>
  <c r="AK26" i="1" s="1"/>
  <c r="W30" i="1"/>
  <c r="AX54" i="1"/>
  <c r="AZ54" i="1"/>
  <c r="W29" i="1"/>
  <c r="AU54" i="1"/>
  <c r="W32" i="1"/>
  <c r="J39" i="2" l="1"/>
  <c r="AN55" i="1"/>
  <c r="AV54" i="1"/>
  <c r="AK29" i="1"/>
  <c r="AK35" i="1" s="1"/>
  <c r="AT54" i="1" l="1"/>
  <c r="AN54" i="1" s="1"/>
</calcChain>
</file>

<file path=xl/sharedStrings.xml><?xml version="1.0" encoding="utf-8"?>
<sst xmlns="http://schemas.openxmlformats.org/spreadsheetml/2006/main" count="8498" uniqueCount="1346">
  <si>
    <t>Export Komplet</t>
  </si>
  <si>
    <t>VZ</t>
  </si>
  <si>
    <t>2.0</t>
  </si>
  <si>
    <t>ZAMOK</t>
  </si>
  <si>
    <t>False</t>
  </si>
  <si>
    <t>{bc8ba3bf-4acb-42dc-80b1-1faf9f135418}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</si>
  <si>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</si>
  <si>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</si>
  <si>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</si>
  <si>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</si>
  <si>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</si>
  <si>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</si>
  <si>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</si>
  <si>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</si>
  <si>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VT22-031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</si>
  <si>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</si>
  <si>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</si>
  <si>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Karlovy Vary - Rekonstrukce ulice U Spořitelny - Dopravní část (2023)</t>
  </si>
  <si>
    <t>KSO:</t>
  </si>
  <si>
    <t/>
  </si>
  <si>
    <t>CC-CZ:</t>
  </si>
  <si>
    <t>zak.č. 2022-10</t>
  </si>
  <si>
    <t>Místo:</t>
  </si>
  <si>
    <t xml:space="preserve"> </t>
  </si>
  <si>
    <t>Datum:</t>
  </si>
  <si>
    <t>12. 10. 2023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</si>
  <si>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</si>
  <si>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</si>
  <si>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</si>
  <si>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</si>
  <si>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</si>
  <si>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</si>
  <si>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</si>
  <si>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DPT projekty Ostrov s.r.o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</si>
  <si>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</si>
  <si>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</si>
  <si>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</si>
  <si>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</si>
  <si>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</si>
  <si>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</si>
  <si>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</si>
  <si>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</si>
  <si>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</si>
  <si>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</si>
  <si>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</si>
  <si>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</si>
  <si>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</si>
  <si>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</si>
  <si>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</si>
  <si>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</si>
  <si>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</si>
  <si>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</si>
  <si>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</si>
  <si>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</si>
  <si>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</si>
  <si>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</si>
  <si>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</si>
  <si>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</si>
  <si>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</si>
  <si>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</si>
  <si>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</si>
  <si>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</si>
  <si>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</si>
  <si>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</si>
  <si>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</si>
  <si>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</si>
  <si>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</si>
  <si>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</si>
  <si>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</si>
  <si>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</si>
  <si>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</si>
  <si>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</si>
  <si>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</si>
  <si>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</si>
  <si>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</si>
  <si>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</si>
  <si>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</si>
  <si>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</si>
  <si>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</si>
  <si>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Dopravní část</t>
  </si>
  <si>
    <t>STA</t>
  </si>
  <si>
    <t>1</t>
  </si>
  <si>
    <t>{0476675d-0a41-40f2-9414-772d181cb617}</t>
  </si>
  <si>
    <t>2</t>
  </si>
  <si>
    <t>B</t>
  </si>
  <si>
    <t>VRN</t>
  </si>
  <si>
    <t>{86cb39fe-2766-406c-b5b2-1e170672273c}</t>
  </si>
  <si>
    <t>KRYCÍ LIST SOUPISU PRACÍ</t>
  </si>
  <si>
    <t>Objekt:</t>
  </si>
  <si>
    <t>A - Dopravní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</si>
  <si>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</si>
  <si>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</si>
  <si>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</si>
  <si>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</si>
  <si>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</si>
  <si>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</si>
  <si>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</si>
  <si>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</si>
  <si>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45 - Podkladní a vedlejší konstrukce kromě vozovek a železničního svršku</t>
  </si>
  <si>
    <t xml:space="preserve">    5.1 - Konstrukce živičné komunikace</t>
  </si>
  <si>
    <t xml:space="preserve">    5.2 - Konstrukce chodníkového přejezdu</t>
  </si>
  <si>
    <t xml:space="preserve">    5.3 - Konstrukce chodníku - asfalt</t>
  </si>
  <si>
    <t xml:space="preserve">    5.4 - Konstrukce štěrkové přechodové plochy před trafostanicí</t>
  </si>
  <si>
    <t xml:space="preserve">    5.5 - Předláždění stávajících ploch</t>
  </si>
  <si>
    <t xml:space="preserve">    5.6 - Sanace</t>
  </si>
  <si>
    <t xml:space="preserve">    5.7 - Reliéfní dlažba nových asfaltových konstrukcí</t>
  </si>
  <si>
    <t xml:space="preserve">    8 - Trubní vedení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</si>
  <si>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</si>
  <si>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</si>
  <si>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</si>
  <si>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</si>
  <si>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</si>
  <si>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</si>
  <si>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</si>
  <si>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</si>
  <si>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</si>
  <si>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</si>
  <si>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</si>
  <si>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</si>
  <si>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</si>
  <si>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</si>
  <si>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</si>
  <si>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</si>
  <si>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</si>
  <si>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</si>
  <si>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</si>
  <si>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</si>
  <si>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</si>
  <si>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</si>
  <si>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</si>
  <si>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</si>
  <si>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</si>
  <si>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</si>
  <si>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</si>
  <si>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</si>
  <si>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122252205</t>
  </si>
  <si>
    <t>Odkopávky a prokopávky nezapažené pro silnice a dálnice strojně v hornině třídy těžitelnosti I přes 500 do 1 000 m3</t>
  </si>
  <si>
    <t>m3</t>
  </si>
  <si>
    <t>CS ÚRS 2023 02</t>
  </si>
  <si>
    <t>4</t>
  </si>
  <si>
    <t>-1939632893</t>
  </si>
  <si>
    <t>Online PSC</t>
  </si>
  <si>
    <t>https://podminky.urs.cz/item/CS_URS_2023_02/122252205</t>
  </si>
  <si>
    <t>VV</t>
  </si>
  <si>
    <t>dle specifikace v TZ</t>
  </si>
  <si>
    <t>odkopávky</t>
  </si>
  <si>
    <t>590,0</t>
  </si>
  <si>
    <t>odkopávky pro sanaci pláně (fakturováno dle skutečně provedené sanace)</t>
  </si>
  <si>
    <t>400,0</t>
  </si>
  <si>
    <t>Součet</t>
  </si>
  <si>
    <t>Cena položky zahrnuje příplatek na lepivost.</t>
  </si>
  <si>
    <t>129001101</t>
  </si>
  <si>
    <t>Příplatek k cenám vykopávek za ztížení vykopávky v blízkosti podzemního vedení nebo výbušnin v horninách jakékoliv třídy</t>
  </si>
  <si>
    <t>613465136</t>
  </si>
  <si>
    <t>https://podminky.urs.cz/item/CS_URS_2023_02/129001101</t>
  </si>
  <si>
    <t xml:space="preserve">srovnatelná položka pro odkopávky v blízkosti stávajících konstrukcí, rozvodů </t>
  </si>
  <si>
    <t xml:space="preserve"> a stromů, které se nesmí poškodit</t>
  </si>
  <si>
    <t>Pod komunikacemi se nachází značné množství inženýrských sítí !</t>
  </si>
  <si>
    <t>Předpoklad 30% odkopávek :</t>
  </si>
  <si>
    <t>990,0*0,3</t>
  </si>
  <si>
    <t>3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</si>
  <si>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</si>
  <si>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</si>
  <si>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811885115</t>
  </si>
  <si>
    <t>https://podminky.urs.cz/item/CS_URS_2023_02/171152101</t>
  </si>
  <si>
    <t>dle TZ</t>
  </si>
  <si>
    <t>30,0</t>
  </si>
  <si>
    <t>132251102</t>
  </si>
  <si>
    <t>Hloubení nezapažených rýh šířky do 800 mm strojně s urovnáním dna do předepsaného profilu a spádu v hornině třídy těžitelnosti I skupiny 3 přes 20 do 50 m3</t>
  </si>
  <si>
    <t>1318647169</t>
  </si>
  <si>
    <t>https://podminky.urs.cz/item/CS_URS_2023_02/132251102</t>
  </si>
  <si>
    <t>pro drenážní rýhu v době dešťů</t>
  </si>
  <si>
    <t>50,0</t>
  </si>
  <si>
    <t>poznámka:</t>
  </si>
  <si>
    <t>Provede se pouze v případě nepříznivého počasí (velký déšť).</t>
  </si>
  <si>
    <t>Bude fakturováno dle skutečně provedených prací.</t>
  </si>
  <si>
    <t>5</t>
  </si>
  <si>
    <t>132254203</t>
  </si>
  <si>
    <t>Hloubení zapažených rýh šířky přes 800 do 2 000 mm strojně s urovnáním dna do předepsaného profilu a spádu v hornině třídy těžitelnosti I skupiny 3 přes 50 do 100 m3</t>
  </si>
  <si>
    <t>623354100</t>
  </si>
  <si>
    <t>https://podminky.urs.cz/item/CS_URS_2023_02/132254203</t>
  </si>
  <si>
    <t>přípojky odvodnění UV</t>
  </si>
  <si>
    <t>1,0*1,5*25,0+0,5</t>
  </si>
  <si>
    <t>Mezisoučet A</t>
  </si>
  <si>
    <t>přípojky odvodnění lapačů</t>
  </si>
  <si>
    <t>1,0*1,5*30,0</t>
  </si>
  <si>
    <t>Budou realizovány v případě nevyhovujících stávajících přípojek.</t>
  </si>
  <si>
    <t>Fakturace proběhne dle skutečně provedených prací.</t>
  </si>
  <si>
    <t>Mezisoučet B</t>
  </si>
  <si>
    <t>6</t>
  </si>
  <si>
    <t>151101101</t>
  </si>
  <si>
    <t>Zřízení pažení a rozepření stěn rýh pro podzemní vedení příložné pro jakoukoliv mezerovitost, hloubky do 2 m</t>
  </si>
  <si>
    <t>m2</t>
  </si>
  <si>
    <t>-1886748638</t>
  </si>
  <si>
    <t>https://podminky.urs.cz/item/CS_URS_2023_02/151101101</t>
  </si>
  <si>
    <t>předpoklad - cca 50% rýh bude nutno pažit</t>
  </si>
  <si>
    <t>2*1,5*25,0*0,5+0,5</t>
  </si>
  <si>
    <t>2*1,5*30,0*0,5</t>
  </si>
  <si>
    <t>7</t>
  </si>
  <si>
    <t>151101111</t>
  </si>
  <si>
    <t>Odstranění pažení a rozepření stěn rýh pro podzemní vedení s uložením materiálu na vzdálenost do 3 m od kraje výkopu příložné, hloubky do 2 m</t>
  </si>
  <si>
    <t>384819407</t>
  </si>
  <si>
    <t>https://podminky.urs.cz/item/CS_URS_2023_02/151101111</t>
  </si>
  <si>
    <t>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</si>
  <si>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</si>
  <si>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</si>
  <si>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2080399060</t>
  </si>
  <si>
    <t>https://podminky.urs.cz/item/CS_URS_2023_02/162251102</t>
  </si>
  <si>
    <t>přemístění výkopku k místu násypu a zásypu</t>
  </si>
  <si>
    <t>pol.171152101+174151101</t>
  </si>
  <si>
    <t>30,0+238,5</t>
  </si>
  <si>
    <t>přesun sypkých hmot po staveništi</t>
  </si>
  <si>
    <t>písek pro obsyp potrubí - pol.175151101</t>
  </si>
  <si>
    <t>23,2</t>
  </si>
  <si>
    <t>písek nebo štěrkopísek pro lože potrubí</t>
  </si>
  <si>
    <t>pol.451573111</t>
  </si>
  <si>
    <t>5,5</t>
  </si>
  <si>
    <t>lože a obsyp kabelových chrániček</t>
  </si>
  <si>
    <t>350,0*0,5*0,2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</si>
  <si>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</si>
  <si>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</si>
  <si>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</si>
  <si>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-1075434243</t>
  </si>
  <si>
    <t>https://podminky.urs.cz/item/CS_URS_2023_02/162751117</t>
  </si>
  <si>
    <t xml:space="preserve">odvoz přebytečné zeminy na placenou skládku </t>
  </si>
  <si>
    <t>výkop - pol.122252205+13225102+132254203</t>
  </si>
  <si>
    <t>990,0+50,0+83,0</t>
  </si>
  <si>
    <t>výkop rýh pro kabelové chráničky</t>
  </si>
  <si>
    <t>0,5*0,3*350,0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</si>
  <si>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</si>
  <si>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</si>
  <si>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</si>
  <si>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-160580874</t>
  </si>
  <si>
    <t>https://podminky.urs.cz/item/CS_URS_2023_02/162751119</t>
  </si>
  <si>
    <t>celková vzdálenost 15 km</t>
  </si>
  <si>
    <t>1175,5*(15-10)</t>
  </si>
  <si>
    <t>11</t>
  </si>
  <si>
    <t>171201201</t>
  </si>
  <si>
    <t>Uložení sypaniny na skládky nebo meziskládky bez hutnění s upravením uložené sypaniny do předepsaného tvaru</t>
  </si>
  <si>
    <t>-1798906209</t>
  </si>
  <si>
    <t>https://podminky.urs.cz/item/CS_URS_2023_02/171201201</t>
  </si>
  <si>
    <t>pol.162751117</t>
  </si>
  <si>
    <t>1175,0</t>
  </si>
  <si>
    <t>12</t>
  </si>
  <si>
    <t>17120120R</t>
  </si>
  <si>
    <t>Poplatek za uložení stavebního odpadu na skládce (skládkovné) zeminy a kameniva zatříděného do Katalogu odpadů pod kódem 170 504</t>
  </si>
  <si>
    <t>t</t>
  </si>
  <si>
    <t>1503997758</t>
  </si>
  <si>
    <t>1175,0*2,0</t>
  </si>
  <si>
    <t>13</t>
  </si>
  <si>
    <t>174151101</t>
  </si>
  <si>
    <t>Zásyp sypaninou z jakékoliv horniny strojně s uložením výkopku ve vrstvách se zhutněním jam, šachet, rýh nebo kolem objektů v těchto vykopávkách</t>
  </si>
  <si>
    <t>75324589</t>
  </si>
  <si>
    <t>https://podminky.urs.cz/item/CS_URS_2023_02/174151101</t>
  </si>
  <si>
    <t>přípojky odvodnění</t>
  </si>
  <si>
    <t>výkop - pol.132254203</t>
  </si>
  <si>
    <t>218,0</t>
  </si>
  <si>
    <t>méně lože - pol.451573111</t>
  </si>
  <si>
    <t>-5,5</t>
  </si>
  <si>
    <t>méně obsyp pískem</t>
  </si>
  <si>
    <t>pol.175151101 mezisoučet A</t>
  </si>
  <si>
    <t>-24,0</t>
  </si>
  <si>
    <t>zásyp drenážní rýhy po dokončení stavby</t>
  </si>
  <si>
    <t>14</t>
  </si>
  <si>
    <t>M</t>
  </si>
  <si>
    <t>10364100</t>
  </si>
  <si>
    <t>zemina pro terénní úpravy - tříděná</t>
  </si>
  <si>
    <t>-865612985</t>
  </si>
  <si>
    <t>vhodná zemina  pro násyp a zásyp v komunikacích - dodávka, doprava</t>
  </si>
  <si>
    <t>pol.1711152101+174151101</t>
  </si>
  <si>
    <t>(30,0+238,5)*1,8</t>
  </si>
  <si>
    <t>zásyp rýh pro kabelové chráničky</t>
  </si>
  <si>
    <t>0,5*0,1*350,0*1,8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</si>
  <si>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</si>
  <si>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</si>
  <si>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-253815272</t>
  </si>
  <si>
    <t>https://podminky.urs.cz/item/CS_URS_2023_02/175151101</t>
  </si>
  <si>
    <t>obsyp pískem</t>
  </si>
  <si>
    <t>přípojky odvodnění vpustí</t>
  </si>
  <si>
    <t>1,0*(0,15+0,3)*25,0</t>
  </si>
  <si>
    <t>1,0*(0,1+0,3)*30,0</t>
  </si>
  <si>
    <t>0,75</t>
  </si>
  <si>
    <t>méně potrubí</t>
  </si>
  <si>
    <t>-3,14*0,08*0,08*25,0</t>
  </si>
  <si>
    <t>-3,15*0,05*0,05*30,0</t>
  </si>
  <si>
    <t>-0,062</t>
  </si>
  <si>
    <t>přípojky odvodnění lapačů budou realizovány v případě nevyhovujících stávajících přípojek.</t>
  </si>
  <si>
    <t>16</t>
  </si>
  <si>
    <t>58331351</t>
  </si>
  <si>
    <t>kamenivo těžené drobné frakce 0/4</t>
  </si>
  <si>
    <t>-307658612</t>
  </si>
  <si>
    <t>hutnění 10%, ztratné 1%</t>
  </si>
  <si>
    <t>dodávka, doprava písku k pol.175151101</t>
  </si>
  <si>
    <t>23,2*1,8*1,11+0,046</t>
  </si>
  <si>
    <t>17</t>
  </si>
  <si>
    <t>181252301</t>
  </si>
  <si>
    <t>Úprava pláně na stavbách silnic a dálnic strojně na násypech bez zhutnění</t>
  </si>
  <si>
    <t>-491389814</t>
  </si>
  <si>
    <t>https://podminky.urs.cz/item/CS_URS_2023_02/181252301</t>
  </si>
  <si>
    <t>plochy dotčené stavbou, které se osejí trávou</t>
  </si>
  <si>
    <t>210,0</t>
  </si>
  <si>
    <t>18</t>
  </si>
  <si>
    <t>181152302</t>
  </si>
  <si>
    <t>Úprava pláně na stavbách silnic a dálnic strojně v zářezech mimo skalních se zhutněním</t>
  </si>
  <si>
    <t>1206226819</t>
  </si>
  <si>
    <t>https://podminky.urs.cz/item/CS_URS_2023_02/181152302</t>
  </si>
  <si>
    <t>živičná vozovka</t>
  </si>
  <si>
    <t>1166,0</t>
  </si>
  <si>
    <t>chodníkový přejezd</t>
  </si>
  <si>
    <t>20,0</t>
  </si>
  <si>
    <t>štěrková vozovka</t>
  </si>
  <si>
    <t>15,0</t>
  </si>
  <si>
    <t xml:space="preserve">chodník </t>
  </si>
  <si>
    <t>330,0</t>
  </si>
  <si>
    <t>sanace</t>
  </si>
  <si>
    <t>1090,0+330,0</t>
  </si>
  <si>
    <t>Poznámka :</t>
  </si>
  <si>
    <t>Blízkost budovy Magistrátu vyžaduje v daném úseku provádět hutnění</t>
  </si>
  <si>
    <t>pouze statickými válci !!.</t>
  </si>
  <si>
    <t>Zemní práce - přípravné a přidružené práce</t>
  </si>
  <si>
    <t>19</t>
  </si>
  <si>
    <t>113106512</t>
  </si>
  <si>
    <t>Rozebrání dlažeb vozovek a ploch s přemístěním hmot na skládku na vzdálenost do 3 m nebo s naložením na dopravní prostředek, s jakoukoliv výplní spár strojně plochy jednotlivě přes 200 m2 z velkých kostek s ložem ze živice</t>
  </si>
  <si>
    <t>-2051020116</t>
  </si>
  <si>
    <t>https://podminky.urs.cz/item/CS_URS_2023_02/113106512</t>
  </si>
  <si>
    <t>asfaltový kryt tl. 70 mm + žulové kostky</t>
  </si>
  <si>
    <t>vybourání žulových kostek</t>
  </si>
  <si>
    <t>840,0</t>
  </si>
  <si>
    <t>20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</si>
  <si>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</si>
  <si>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</si>
  <si>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149084056</t>
  </si>
  <si>
    <t>https://podminky.urs.cz/item/CS_URS_2023_02/113107242</t>
  </si>
  <si>
    <t>vybourání asfaltového krytu tl.70 mm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</si>
  <si>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</si>
  <si>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</si>
  <si>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-249793272</t>
  </si>
  <si>
    <t>https://podminky.urs.cz/item/CS_URS_2023_02/113107442</t>
  </si>
  <si>
    <t>vybourání odříznutého pásu pro reliéfní dlažbu tl. 60 mm v novém asfaltovém chodníku</t>
  </si>
  <si>
    <t>6,0</t>
  </si>
  <si>
    <t>vybourání odříznutého pásu pro reliéfní dlažbu tl. 80 mm v novém asfaltovém přejezdu</t>
  </si>
  <si>
    <t>4,0</t>
  </si>
  <si>
    <t>22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</si>
  <si>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</si>
  <si>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</si>
  <si>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6425343</t>
  </si>
  <si>
    <t>https://podminky.urs.cz/item/CS_URS_2023_02/113107341</t>
  </si>
  <si>
    <t>stávající živičný chodník v tl. 40 mm</t>
  </si>
  <si>
    <t>7,0</t>
  </si>
  <si>
    <t>23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</si>
  <si>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</si>
  <si>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</si>
  <si>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1722751724</t>
  </si>
  <si>
    <t>https://podminky.urs.cz/item/CS_URS_2023_02/113107241</t>
  </si>
  <si>
    <t>stávající živičný chodník v tl. 50 mm</t>
  </si>
  <si>
    <t>310,0</t>
  </si>
  <si>
    <t>24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</si>
  <si>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</si>
  <si>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</si>
  <si>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2126030815</t>
  </si>
  <si>
    <t>https://podminky.urs.cz/item/CS_URS_2023_02/113107223</t>
  </si>
  <si>
    <t>840,0+7,0+310,0</t>
  </si>
  <si>
    <t>25</t>
  </si>
  <si>
    <t>113154124</t>
  </si>
  <si>
    <t>Frézování živičného podkladu nebo krytu s naložením na dopravní prostředek plochy do 500 m2 bez překážek v trase pruhu šířky přes 0,5 m do 1 m, tloušťky vrstvy 100 mm</t>
  </si>
  <si>
    <t>1743727242</t>
  </si>
  <si>
    <t>https://podminky.urs.cz/item/CS_URS_2023_02/113154124</t>
  </si>
  <si>
    <t>srovnatelná položka pro odfrézovaní živ. povrchu stávající vozovky v tl. 70 mm</t>
  </si>
  <si>
    <t>200,0</t>
  </si>
  <si>
    <t>26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</si>
  <si>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</si>
  <si>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</si>
  <si>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</si>
  <si>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-785332547</t>
  </si>
  <si>
    <t>https://podminky.urs.cz/item/CS_URS_2023_02/113201112</t>
  </si>
  <si>
    <t>silniční kamenné obrubníky</t>
  </si>
  <si>
    <t>230,0</t>
  </si>
  <si>
    <t>27</t>
  </si>
  <si>
    <t>112251221</t>
  </si>
  <si>
    <t>Odstranění pařezu odfrézováním nebo odvrtáním hloubky přes 200 do 500 mm v rovině nebo na svahu do 1:5</t>
  </si>
  <si>
    <t>1748864920</t>
  </si>
  <si>
    <t>https://podminky.urs.cz/item/CS_URS_2023_02/112251221</t>
  </si>
  <si>
    <t>3,14*0,2*0,2</t>
  </si>
  <si>
    <t>3,14*0,25*0,25*6</t>
  </si>
  <si>
    <t>3,14*0,30*0,30*3</t>
  </si>
  <si>
    <t>3,14*0,35*0,35</t>
  </si>
  <si>
    <t>28</t>
  </si>
  <si>
    <t>122911121</t>
  </si>
  <si>
    <t>Odstranění vyfrézované dřevní hmoty hloubky přes 200 do 500 mm v rovině nebo na svahu do 1:5</t>
  </si>
  <si>
    <t>120679224</t>
  </si>
  <si>
    <t>https://podminky.urs.cz/item/CS_URS_2023_02/122911121</t>
  </si>
  <si>
    <t>29</t>
  </si>
  <si>
    <t>1120000R1</t>
  </si>
  <si>
    <t>Příplatek za odstranění náběhových kořenů</t>
  </si>
  <si>
    <t>kpl</t>
  </si>
  <si>
    <t>-472331614</t>
  </si>
  <si>
    <t>30</t>
  </si>
  <si>
    <t>99701310R</t>
  </si>
  <si>
    <t>Poplatek za uložení na skládce (skládkovné) bioodpadu - pařezy</t>
  </si>
  <si>
    <t>545591364</t>
  </si>
  <si>
    <t>2,537*0,50*0,55</t>
  </si>
  <si>
    <t>Zakládání</t>
  </si>
  <si>
    <t>31</t>
  </si>
  <si>
    <t>274322511</t>
  </si>
  <si>
    <t>Základy z betonu železového (bez výztuže) pasy z betonu se zvýšenými nároky na prostředí tř. C 25/30</t>
  </si>
  <si>
    <t>1739338660</t>
  </si>
  <si>
    <t>https://podminky.urs.cz/item/CS_URS_2023_02/274322511</t>
  </si>
  <si>
    <t>oprava a dozdění zídek anglických dvorků</t>
  </si>
  <si>
    <t>1,8</t>
  </si>
  <si>
    <t>32</t>
  </si>
  <si>
    <t>279351121</t>
  </si>
  <si>
    <t>Bednění základových zdí rovné oboustranné za každou stranu zřízení</t>
  </si>
  <si>
    <t>-1961046952</t>
  </si>
  <si>
    <t>https://podminky.urs.cz/item/CS_URS_2023_02/279351121</t>
  </si>
  <si>
    <t>12,0</t>
  </si>
  <si>
    <t>33</t>
  </si>
  <si>
    <t>279351122</t>
  </si>
  <si>
    <t>Bednění základových zdí rovné oboustranné za každou stranu odstranění</t>
  </si>
  <si>
    <t>180203264</t>
  </si>
  <si>
    <t>https://podminky.urs.cz/item/CS_URS_2023_02/279351122</t>
  </si>
  <si>
    <t>45</t>
  </si>
  <si>
    <t>Podkladní a vedlejší konstrukce kromě vozovek a železničního svršku</t>
  </si>
  <si>
    <t>34</t>
  </si>
  <si>
    <t>451573111</t>
  </si>
  <si>
    <t>Lože pod potrubí, stoky a drobné objekty v otevřeném výkopu z písku a štěrkopísku do 63 mm</t>
  </si>
  <si>
    <t>-1888211769</t>
  </si>
  <si>
    <t>https://podminky.urs.cz/item/CS_URS_2023_02/451573111</t>
  </si>
  <si>
    <t>1,0*0,1*25,0</t>
  </si>
  <si>
    <t>1,0*0,1*30,0</t>
  </si>
  <si>
    <t>5.1</t>
  </si>
  <si>
    <t>Konstrukce živičné komunikace</t>
  </si>
  <si>
    <t>35</t>
  </si>
  <si>
    <t>577134121</t>
  </si>
  <si>
    <t>Asfaltový beton vrstva obrusná ACO 11 (ABS) s rozprostřením a se zhutněním z nemodifikovaného asfaltu v pruhu šířky přes 3 m tř. I, po zhutnění tl. 40 mm</t>
  </si>
  <si>
    <t>-1946896069</t>
  </si>
  <si>
    <t>https://podminky.urs.cz/item/CS_URS_2023_02/577134121</t>
  </si>
  <si>
    <t>1070,0</t>
  </si>
  <si>
    <t>36</t>
  </si>
  <si>
    <t>573231108</t>
  </si>
  <si>
    <t>Postřik spojovací PS bez posypu kamenivem ze silniční emulze, v množství 0,50 kg/m2</t>
  </si>
  <si>
    <t>977621114</t>
  </si>
  <si>
    <t>https://podminky.urs.cz/item/CS_URS_2023_02/573231108</t>
  </si>
  <si>
    <t>37</t>
  </si>
  <si>
    <t>565145121</t>
  </si>
  <si>
    <t>Asfaltový beton vrstva podkladní ACP 16 (obalované kamenivo střednězrnné - OKS) s rozprostřením a zhutněním v pruhu šířky přes 3 m, po zhutnění tl. 60 mm</t>
  </si>
  <si>
    <t>550270748</t>
  </si>
  <si>
    <t>https://podminky.urs.cz/item/CS_URS_2023_02/565145121</t>
  </si>
  <si>
    <t>38</t>
  </si>
  <si>
    <t>573111113</t>
  </si>
  <si>
    <t>Postřik infiltrační PI z asfaltu silničního s posypem kamenivem, v množství 1,50 kg/m2</t>
  </si>
  <si>
    <t>1977938552</t>
  </si>
  <si>
    <t>https://podminky.urs.cz/item/CS_URS_2023_02/573111113</t>
  </si>
  <si>
    <t>39</t>
  </si>
  <si>
    <t>564952111</t>
  </si>
  <si>
    <t>Podklad z mechanicky zpevněného kameniva MZK (minerální beton) s rozprostřením a s hutněním, po zhutnění tl. 150 mm</t>
  </si>
  <si>
    <t>-1268319066</t>
  </si>
  <si>
    <t>https://podminky.urs.cz/item/CS_URS_2023_02/564952111</t>
  </si>
  <si>
    <t>40</t>
  </si>
  <si>
    <t>564861111</t>
  </si>
  <si>
    <t>Podklad ze štěrkodrti ŠD s rozprostřením a zhutněním plochy přes 100 m2, po zhutnění tl. 200 mm</t>
  </si>
  <si>
    <t>-756418943</t>
  </si>
  <si>
    <t>https://podminky.urs.cz/item/CS_URS_2023_02/564861111</t>
  </si>
  <si>
    <t>pod obrubníky</t>
  </si>
  <si>
    <t>0,3*320,0</t>
  </si>
  <si>
    <t>41</t>
  </si>
  <si>
    <t>919726202</t>
  </si>
  <si>
    <t>Geotextilie tkaná pro vyztužení, separaci nebo filtraci z polypropylenu, podélná pevnost v tahu přes 15 do 50 kN/m</t>
  </si>
  <si>
    <t>1023192827</t>
  </si>
  <si>
    <t>https://podminky.urs.cz/item/CS_URS_2023_02/919726202</t>
  </si>
  <si>
    <t>5.2</t>
  </si>
  <si>
    <t>Konstrukce chodníkového přejezdu</t>
  </si>
  <si>
    <t>42</t>
  </si>
  <si>
    <t>887736384</t>
  </si>
  <si>
    <t>43</t>
  </si>
  <si>
    <t>1695655103</t>
  </si>
  <si>
    <t>44</t>
  </si>
  <si>
    <t>689027629</t>
  </si>
  <si>
    <t>1093943348</t>
  </si>
  <si>
    <t>46</t>
  </si>
  <si>
    <t>457723345</t>
  </si>
  <si>
    <t>47</t>
  </si>
  <si>
    <t>1105835648</t>
  </si>
  <si>
    <t>0,3*8,0+0,6</t>
  </si>
  <si>
    <t>48</t>
  </si>
  <si>
    <t>264435167</t>
  </si>
  <si>
    <t>5.3</t>
  </si>
  <si>
    <t>Konstrukce chodníku - asfalt</t>
  </si>
  <si>
    <t>49</t>
  </si>
  <si>
    <t>577133111</t>
  </si>
  <si>
    <t>Asfaltový beton vrstva obrusná ACO 8 (ABJ) s rozprostřením a se zhutněním z nemodifikovaného asfaltu v pruhu šířky do 3 m, po zhutnění tl. 40 mm</t>
  </si>
  <si>
    <t>605963187</t>
  </si>
  <si>
    <t>https://podminky.urs.cz/item/CS_URS_2023_02/577133111</t>
  </si>
  <si>
    <t>srovnatelná položka pro:</t>
  </si>
  <si>
    <t>Asfaltový beton vrstva obrusná ACO 8 CH (ABJ) tl 40 mm š do 3 m z nemodifikovaného asfaltu</t>
  </si>
  <si>
    <t>50</t>
  </si>
  <si>
    <t>564921511</t>
  </si>
  <si>
    <t>Podklad nebo podsyp z R-materiálu s rozprostřením a zhutněním plochy přes 100 m2, po zhutnění tl. 60 mm</t>
  </si>
  <si>
    <t>-174162402</t>
  </si>
  <si>
    <t>https://podminky.urs.cz/item/CS_URS_2023_02/564921511</t>
  </si>
  <si>
    <t>51</t>
  </si>
  <si>
    <t>564851111</t>
  </si>
  <si>
    <t>Podklad ze štěrkodrti ŠD s rozprostřením a zhutněním plochy přes 100 m2, po zhutnění tl. 150 mm</t>
  </si>
  <si>
    <t>2074131989</t>
  </si>
  <si>
    <t>https://podminky.urs.cz/item/CS_URS_2023_02/564851111</t>
  </si>
  <si>
    <t>5.4</t>
  </si>
  <si>
    <t>Konstrukce štěrkové přechodové plochy před trafostanicí</t>
  </si>
  <si>
    <t>52</t>
  </si>
  <si>
    <t>57190710R</t>
  </si>
  <si>
    <t>Posyp hutněný krytu lomovýcm odvalem tl.50 mm a jeho zaválcování</t>
  </si>
  <si>
    <t>172262351</t>
  </si>
  <si>
    <t>53</t>
  </si>
  <si>
    <t>564772111</t>
  </si>
  <si>
    <t>Podklad nebo kryt z vibrovaného štěrku VŠ s rozprostřením, vlhčením a zhutněním, po zhutnění tl. 250 mm</t>
  </si>
  <si>
    <t>-402832894</t>
  </si>
  <si>
    <t>https://podminky.urs.cz/item/CS_URS_2023_02/564772111</t>
  </si>
  <si>
    <t>54</t>
  </si>
  <si>
    <t>-1884315451</t>
  </si>
  <si>
    <t>frakce 0-32 mm</t>
  </si>
  <si>
    <t>55</t>
  </si>
  <si>
    <t>-1762173224</t>
  </si>
  <si>
    <t>5.5</t>
  </si>
  <si>
    <t>Předláždění stávajících ploch</t>
  </si>
  <si>
    <t>56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</si>
  <si>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</si>
  <si>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</si>
  <si>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1277617357</t>
  </si>
  <si>
    <t>https://podminky.urs.cz/item/CS_URS_2023_02/596211110</t>
  </si>
  <si>
    <t>srovnatelná položka pro předláždění ploch betonovou dlažbou tl. 60 mm</t>
  </si>
  <si>
    <t>57</t>
  </si>
  <si>
    <t>5924500R</t>
  </si>
  <si>
    <t>dlažba betonová tl 60mm přírodní</t>
  </si>
  <si>
    <t>1223410508</t>
  </si>
  <si>
    <t>typ a tvar bude vybrán při realizaci stavby</t>
  </si>
  <si>
    <t>dodávka, doprava k pol.596211110</t>
  </si>
  <si>
    <t>20*1,03 "Přepočtené koeficientem množství</t>
  </si>
  <si>
    <t>58</t>
  </si>
  <si>
    <t>-930736403</t>
  </si>
  <si>
    <t>5.6</t>
  </si>
  <si>
    <t>Sanace</t>
  </si>
  <si>
    <t>59</t>
  </si>
  <si>
    <t>564760111</t>
  </si>
  <si>
    <t>Podklad nebo kryt z kameniva hrubého drceného vel. 16-32 mm s rozprostřením a zhutněním plochy přes 100 m2, po zhutnění tl. 200 mm</t>
  </si>
  <si>
    <t>-1770599666</t>
  </si>
  <si>
    <t>https://podminky.urs.cz/item/CS_URS_2023_02/564760111</t>
  </si>
  <si>
    <t>dle specifikace v TZ  - u chodníku</t>
  </si>
  <si>
    <t xml:space="preserve">Budou prováděna kontrolní měření únosnosti zemní pláně a sanace se </t>
  </si>
  <si>
    <t>provede pouze v místech, kde to bude nutné.</t>
  </si>
  <si>
    <t>Sanační vrstvy lze upravit dle naměřených hodnot modulu deformace a</t>
  </si>
  <si>
    <t>zkoušek ,,in situ".</t>
  </si>
  <si>
    <t>Výměra v rozpočtu se pouze předpokládá - vlastní sanace se bude</t>
  </si>
  <si>
    <t>fakturovat podle skutečně provedených prací.</t>
  </si>
  <si>
    <t>60</t>
  </si>
  <si>
    <t>56477011R</t>
  </si>
  <si>
    <t>Podklad nebo kryt z kameniva hrubého drceného vel. do32 mm s rozprostřením a zhutněním, po zhutnění tl.300 mm</t>
  </si>
  <si>
    <t>129177360</t>
  </si>
  <si>
    <t>dle specifikace v TZ  - u komunikace</t>
  </si>
  <si>
    <t>1090,0</t>
  </si>
  <si>
    <t>5.7</t>
  </si>
  <si>
    <t>Reliéfní dlažba nových asfaltových konstrukcí</t>
  </si>
  <si>
    <t>61</t>
  </si>
  <si>
    <t>1613741606</t>
  </si>
  <si>
    <t xml:space="preserve"> pás reliéfní dlažby tl. 60 mm v novém asfaltovém chodníku</t>
  </si>
  <si>
    <t>62</t>
  </si>
  <si>
    <t>59245006</t>
  </si>
  <si>
    <t>dlažba tvar obdélník betonová pro nevidomé 200x100x60mm barevná</t>
  </si>
  <si>
    <t>709049504</t>
  </si>
  <si>
    <t>dodávka, doprava k pol.596211110 - kontrastní barva k okolní ploše</t>
  </si>
  <si>
    <t>6*1,03 "Přepočtené koeficientem množství</t>
  </si>
  <si>
    <t>63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</si>
  <si>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</si>
  <si>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</si>
  <si>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62436751</t>
  </si>
  <si>
    <t>https://podminky.urs.cz/item/CS_URS_2023_02/596212210</t>
  </si>
  <si>
    <t xml:space="preserve"> pás reliéfní dlažby tl. 80 mm v novém chodníkovém přejezdu</t>
  </si>
  <si>
    <t>64</t>
  </si>
  <si>
    <t>59245226</t>
  </si>
  <si>
    <t>dlažba tvar obdélník betonová pro nevidomé 200x100x80mm barevná</t>
  </si>
  <si>
    <t>-521130693</t>
  </si>
  <si>
    <t>dodávka, doprava k pol.596212210 - kontrastní barva k okolní ploše</t>
  </si>
  <si>
    <t>4*1,03 "Přepočtené koeficientem množství</t>
  </si>
  <si>
    <t>Trubní vedení</t>
  </si>
  <si>
    <t>65</t>
  </si>
  <si>
    <t>871265211</t>
  </si>
  <si>
    <t>Kanalizační potrubí z tvrdého PVC v otevřeném výkopu ve sklonu do 20 %, hladkého plnostěnného jednovrstvého, tuhost třídy SN 4 DN 110</t>
  </si>
  <si>
    <t>-575222271</t>
  </si>
  <si>
    <t>https://podminky.urs.cz/item/CS_URS_2023_02/871265211</t>
  </si>
  <si>
    <t>přípojky geigru - trubky PVC DN 100</t>
  </si>
  <si>
    <t>66</t>
  </si>
  <si>
    <t>871315221</t>
  </si>
  <si>
    <t>Kanalizační potrubí z tvrdého PVC v otevřeném výkopu ve sklonu do 20 %, hladkého plnostěnného jednovrstvého, tuhost třídy SN 8 DN 160</t>
  </si>
  <si>
    <t>1319530853</t>
  </si>
  <si>
    <t>https://podminky.urs.cz/item/CS_URS_2023_02/871315221</t>
  </si>
  <si>
    <t>přípojky uličních vpustí - PVC DN 150 mm</t>
  </si>
  <si>
    <t>25,0</t>
  </si>
  <si>
    <t>67</t>
  </si>
  <si>
    <t>87000100R</t>
  </si>
  <si>
    <t>Příplatek na tvarovky potrubí PVC DN 100 a pomocné nespecifikované práce při napojování do stávající kanalizace a další</t>
  </si>
  <si>
    <t>1786784898</t>
  </si>
  <si>
    <t>68</t>
  </si>
  <si>
    <t>87000200R</t>
  </si>
  <si>
    <t>Příplatek na tvarovky potrubí PVC DN 150 a pomocné nespecifikované práce při napojování do stávající kanalizace a další</t>
  </si>
  <si>
    <t>-350611522</t>
  </si>
  <si>
    <t>69</t>
  </si>
  <si>
    <t>892312121</t>
  </si>
  <si>
    <t>Tlakové zkoušky vzduchem těsnícími vaky ucpávkovými DN 150</t>
  </si>
  <si>
    <t>úsek</t>
  </si>
  <si>
    <t>-1559317573</t>
  </si>
  <si>
    <t>https://podminky.urs.cz/item/CS_URS_2023_02/892312121</t>
  </si>
  <si>
    <t>Bude realizováno v případě nevyhovujících stávajících přípojek.</t>
  </si>
  <si>
    <t>přípojky UV - trubka PVC DN 150 mm</t>
  </si>
  <si>
    <t>70</t>
  </si>
  <si>
    <t>8959411R1</t>
  </si>
  <si>
    <t>Zřízení vpusti kanalizační uliční z betonových dílců typ UV-50 normální</t>
  </si>
  <si>
    <t>kus</t>
  </si>
  <si>
    <t>1385804155</t>
  </si>
  <si>
    <t>71</t>
  </si>
  <si>
    <t>899204112</t>
  </si>
  <si>
    <t>Osazení mříží litinových včetně rámů a košů na bahno pro třídu zatížení D400, E600</t>
  </si>
  <si>
    <t>-1885243621</t>
  </si>
  <si>
    <t>https://podminky.urs.cz/item/CS_URS_2023_02/899204112</t>
  </si>
  <si>
    <t>uliční vpusri</t>
  </si>
  <si>
    <t>72</t>
  </si>
  <si>
    <t>89000110R</t>
  </si>
  <si>
    <t>dodávka+ doprava kompletu prefabrikovaných betonnových dílců  pro 1 ks uliční vpusti</t>
  </si>
  <si>
    <t>1958268383</t>
  </si>
  <si>
    <t>dodávka k pol.895941111</t>
  </si>
  <si>
    <t>73</t>
  </si>
  <si>
    <t>28661938</t>
  </si>
  <si>
    <t>mříž litinová 600/40T, 420X620 D400</t>
  </si>
  <si>
    <t>1402665286</t>
  </si>
  <si>
    <t>dodávka, doprava k pol.899204112</t>
  </si>
  <si>
    <t>74</t>
  </si>
  <si>
    <t>55241001</t>
  </si>
  <si>
    <t>koš kalový pod kruhovou mříž - těžký</t>
  </si>
  <si>
    <t>1472679222</t>
  </si>
  <si>
    <t>75</t>
  </si>
  <si>
    <t>8993311R1</t>
  </si>
  <si>
    <t>Výšková úprava uličního vstupu nebo vpusti do 200 mm zvýšením poklopu</t>
  </si>
  <si>
    <t>-1275957738</t>
  </si>
  <si>
    <t>rektifikace poklopů šachet s výměnou poklopu s rámem</t>
  </si>
  <si>
    <t>4+1</t>
  </si>
  <si>
    <t>76</t>
  </si>
  <si>
    <t>899103112</t>
  </si>
  <si>
    <t>Osazení poklopů litinových, ocelových nebo železobetonových včetně rámů pro třídu zatížení B125, C250</t>
  </si>
  <si>
    <t>1941612868</t>
  </si>
  <si>
    <t>https://podminky.urs.cz/item/CS_URS_2023_02/899103112</t>
  </si>
  <si>
    <t>77</t>
  </si>
  <si>
    <t>28661933</t>
  </si>
  <si>
    <t>poklop šachtový litinový DN 600 pro třídu zatížení B125</t>
  </si>
  <si>
    <t>-45165498</t>
  </si>
  <si>
    <t>dodávka, doprava k pol.899103112</t>
  </si>
  <si>
    <t>78</t>
  </si>
  <si>
    <t>899104112</t>
  </si>
  <si>
    <t>Osazení poklopů litinových, ocelových nebo železobetonových včetně rámů pro třídu zatížení D400, E600</t>
  </si>
  <si>
    <t>728709503</t>
  </si>
  <si>
    <t>https://podminky.urs.cz/item/CS_URS_2023_02/899104112</t>
  </si>
  <si>
    <t>79</t>
  </si>
  <si>
    <t>28661935</t>
  </si>
  <si>
    <t>poklop šachtový litinový DN 600 pro třídu zatížení D400</t>
  </si>
  <si>
    <t>-1357006706</t>
  </si>
  <si>
    <t>dodávka, doprava k pol.899104112</t>
  </si>
  <si>
    <t>80</t>
  </si>
  <si>
    <t>8994311R1</t>
  </si>
  <si>
    <t>Výšková úprava uličního vstupu nebo vpusti do 200 mm zvýšením krycího hrnce, šoupěte nebo hydrantu bez úpravy armatur</t>
  </si>
  <si>
    <t>-470182383</t>
  </si>
  <si>
    <t>rektifikace šoupat a ventilů s výměnou poklopu s rámem</t>
  </si>
  <si>
    <t>81</t>
  </si>
  <si>
    <t>899401112</t>
  </si>
  <si>
    <t>Osazení poklopů litinových šoupátkových</t>
  </si>
  <si>
    <t>-1541773044</t>
  </si>
  <si>
    <t>https://podminky.urs.cz/item/CS_URS_2023_02/899401112</t>
  </si>
  <si>
    <t>srovnatelně i pro ventilové poklopy</t>
  </si>
  <si>
    <t>nový poklop :</t>
  </si>
  <si>
    <t>82</t>
  </si>
  <si>
    <t>42291352R</t>
  </si>
  <si>
    <t>poklop litinový ventilový a šoupátkový pro zemní soupravy osazení do terénu a do vozovky tř.zatížení D400</t>
  </si>
  <si>
    <t>889332322</t>
  </si>
  <si>
    <t>poklop tř. D400</t>
  </si>
  <si>
    <t>dodávka, doprava k pol.899401112</t>
  </si>
  <si>
    <t>91</t>
  </si>
  <si>
    <t>Doplňující konstrukce a práce pozemních komunikací, letišť a ploch</t>
  </si>
  <si>
    <t>83</t>
  </si>
  <si>
    <t>916241213</t>
  </si>
  <si>
    <t>Osazení obrubníku kamenného se zřízením lože, s vyplněním a zatřením spár cementovou maltou stojatého s boční opěrou z betonu prostého, do lože z betonu prostého</t>
  </si>
  <si>
    <t>2123391401</t>
  </si>
  <si>
    <t>https://podminky.urs.cz/item/CS_URS_2023_02/916241213</t>
  </si>
  <si>
    <t>obrubníky žulové řezané 200/250 mm</t>
  </si>
  <si>
    <t>320,0</t>
  </si>
  <si>
    <t>obrubníky žulové řezané 200 mm/ s výškovým přechodem/ 1000 mm (6 ks)</t>
  </si>
  <si>
    <t>1,0*6</t>
  </si>
  <si>
    <t>obrubníky žulové řezané 200/250 mm     R=1,0 m  (28 ks)</t>
  </si>
  <si>
    <t>1,0*28</t>
  </si>
  <si>
    <t>Mezisoučet C</t>
  </si>
  <si>
    <t>obrubníky žulové řezané 200/250 mm    R=3,0 m</t>
  </si>
  <si>
    <t>5,0</t>
  </si>
  <si>
    <t>Mezisoučet D</t>
  </si>
  <si>
    <t xml:space="preserve">obrubníky žulové řezané 200/250 mm    R=4,25 </t>
  </si>
  <si>
    <t>8,0</t>
  </si>
  <si>
    <t>Mezisoučet E</t>
  </si>
  <si>
    <t>obrubníky žulové řezané 200/250 mm  R=5,0</t>
  </si>
  <si>
    <t>Mezisoučet F</t>
  </si>
  <si>
    <t>84</t>
  </si>
  <si>
    <t>58380005</t>
  </si>
  <si>
    <t>obrubník kamenný žulový přímý 1000x200x250mm</t>
  </si>
  <si>
    <t>-1531536076</t>
  </si>
  <si>
    <t>P</t>
  </si>
  <si>
    <t>Poznámka k položce:_x000D_
Hmotnost: 120 kg/bm</t>
  </si>
  <si>
    <t>dodávka, doprava k pol.916241213 mezisoučet A</t>
  </si>
  <si>
    <t>320*1,03 "Přepočtené koeficientem množství</t>
  </si>
  <si>
    <t>85</t>
  </si>
  <si>
    <t>5838000R</t>
  </si>
  <si>
    <t>obrubník kamenný žulový 200 mm / s výškovým přechodem / 1000 mm</t>
  </si>
  <si>
    <t>-694147604</t>
  </si>
  <si>
    <t>dodávka, doprava k pol.916241213 mezisoučet B  (6 ks)</t>
  </si>
  <si>
    <t>86</t>
  </si>
  <si>
    <t>58380426</t>
  </si>
  <si>
    <t>obrubník kamenný žulový obloukový R 1-3m 200x250mm</t>
  </si>
  <si>
    <t>974914900</t>
  </si>
  <si>
    <t xml:space="preserve">dodávka, doprava k pol.916241213 mezisoučet C </t>
  </si>
  <si>
    <t>obrubníky žulové řezané 200/250 mm     R= 1,0 m  (28 ks)</t>
  </si>
  <si>
    <t>28,0</t>
  </si>
  <si>
    <t>dodávka, doprava k pol.916241213 mezisoučet D</t>
  </si>
  <si>
    <t>obrubníky žulové řezané 200/250 mm    R= 3,0 m</t>
  </si>
  <si>
    <t>33*1,03 "Přepočtené koeficientem množství</t>
  </si>
  <si>
    <t>87</t>
  </si>
  <si>
    <t>58380436</t>
  </si>
  <si>
    <t>obrubník kamenný žulový obloukový R 3-5m 200x250mm</t>
  </si>
  <si>
    <t>1514653975</t>
  </si>
  <si>
    <t>dodávka, doprava k pol.916241213 mezisoučet E</t>
  </si>
  <si>
    <t>obrubníky žulové řezané 200/250 mm     R= 4,25 m</t>
  </si>
  <si>
    <t>dodávka, doprava k pol.916241213 mezisoučet F</t>
  </si>
  <si>
    <t>obrubníky žulové řezané 200/250 mm    R= 5,0 m</t>
  </si>
  <si>
    <t>15*1,03 "Přepočtené koeficientem množství</t>
  </si>
  <si>
    <t>88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</si>
  <si>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</si>
  <si>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</si>
  <si>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142877739</t>
  </si>
  <si>
    <t>https://podminky.urs.cz/item/CS_URS_2023_02/916231213</t>
  </si>
  <si>
    <t>obrubník 80/250/500 mm</t>
  </si>
  <si>
    <t>55,0</t>
  </si>
  <si>
    <t xml:space="preserve">obrubník 50/200/500 mm  </t>
  </si>
  <si>
    <t>60,0</t>
  </si>
  <si>
    <t>89</t>
  </si>
  <si>
    <t>59217007</t>
  </si>
  <si>
    <t>obrubník betonový parkový 500x80x200mm</t>
  </si>
  <si>
    <t>1901209151</t>
  </si>
  <si>
    <t>dodávka, doprava k pol.916231213 mezisoučet A</t>
  </si>
  <si>
    <t>55*1,03 "Přepočtené koeficientem množství</t>
  </si>
  <si>
    <t>90</t>
  </si>
  <si>
    <t>59217037</t>
  </si>
  <si>
    <t>obrubník betonový parkový přírodní 500x50x200mm</t>
  </si>
  <si>
    <t>-1482626940</t>
  </si>
  <si>
    <t>dodávka, doprava k pol.916231213 mezisoučet B</t>
  </si>
  <si>
    <t>60*1,03 "Přepočtené koeficientem množství</t>
  </si>
  <si>
    <t>914511111</t>
  </si>
  <si>
    <t>Montáž sloupku dopravních značek délky do 3,5 m do betonového základu</t>
  </si>
  <si>
    <t>-1258099972</t>
  </si>
  <si>
    <t>https://podminky.urs.cz/item/CS_URS_2023_02/914511111</t>
  </si>
  <si>
    <t>" sloupků se stávající značkou - zpětná montáž "</t>
  </si>
  <si>
    <t>92</t>
  </si>
  <si>
    <t>915111111</t>
  </si>
  <si>
    <t>Vodorovné dopravní značení stříkané barvou dělící čára šířky 125 mm souvislá bílá základní</t>
  </si>
  <si>
    <t>-854326930</t>
  </si>
  <si>
    <t>https://podminky.urs.cz/item/CS_URS_2023_02/915111111</t>
  </si>
  <si>
    <t>93</t>
  </si>
  <si>
    <t>915131115</t>
  </si>
  <si>
    <t>Vodorovné dopravní značení stříkané barvou přechody pro chodce, šipky, symboly žluté základní</t>
  </si>
  <si>
    <t>1811344598</t>
  </si>
  <si>
    <t>https://podminky.urs.cz/item/CS_URS_2023_02/915131115</t>
  </si>
  <si>
    <t>srovnatelná položka pro značku č.V 12c (0,25m) - žlutá barva</t>
  </si>
  <si>
    <t>19,0*0,5</t>
  </si>
  <si>
    <t>0,5</t>
  </si>
  <si>
    <t>94</t>
  </si>
  <si>
    <t>915131111</t>
  </si>
  <si>
    <t>Vodorovné dopravní značení stříkané barvou přechody pro chodce, šipky, symboly bílé základní</t>
  </si>
  <si>
    <t>1675548471</t>
  </si>
  <si>
    <t>https://podminky.urs.cz/item/CS_URS_2023_02/915131111</t>
  </si>
  <si>
    <t>přechod pro chodce</t>
  </si>
  <si>
    <t>45,0*0,5</t>
  </si>
  <si>
    <t>1,5</t>
  </si>
  <si>
    <t>95</t>
  </si>
  <si>
    <t>915611111</t>
  </si>
  <si>
    <t>Předznačení pro vodorovné značení stříkané barvou nebo prováděné z nátěrových hmot liniové dělicí čáry, vodicí proužky</t>
  </si>
  <si>
    <t>-2115267136</t>
  </si>
  <si>
    <t>https://podminky.urs.cz/item/CS_URS_2023_02/915611111</t>
  </si>
  <si>
    <t>96</t>
  </si>
  <si>
    <t>915621111</t>
  </si>
  <si>
    <t>Předznačení pro vodorovné značení stříkané barvou nebo prováděné z nátěrových hmot plošné šipky, symboly, nápisy</t>
  </si>
  <si>
    <t>551463265</t>
  </si>
  <si>
    <t>https://podminky.urs.cz/item/CS_URS_2023_02/915621111</t>
  </si>
  <si>
    <t>10,0+24,0</t>
  </si>
  <si>
    <t>97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</si>
  <si>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</si>
  <si>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</si>
  <si>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152726496</t>
  </si>
  <si>
    <t>https://podminky.urs.cz/item/CS_URS_2023_02/938909311</t>
  </si>
  <si>
    <t>před vodorovným značením</t>
  </si>
  <si>
    <t>50,0*1,0+100,0</t>
  </si>
  <si>
    <t>98</t>
  </si>
  <si>
    <t>919735111</t>
  </si>
  <si>
    <t>Řezání stávajícího živičného krytu nebo podkladu hloubky do 50 mm</t>
  </si>
  <si>
    <t>1649946732</t>
  </si>
  <si>
    <t>https://podminky.urs.cz/item/CS_URS_2023_02/919735111</t>
  </si>
  <si>
    <t>odříznutí asfaltového krytu tl.40 mm</t>
  </si>
  <si>
    <t>18,0</t>
  </si>
  <si>
    <t>99</t>
  </si>
  <si>
    <t>919735112</t>
  </si>
  <si>
    <t>Řezání stávajícího živičného krytu nebo podkladu hloubky přes 50 do 100 mm</t>
  </si>
  <si>
    <t>-1023426010</t>
  </si>
  <si>
    <t>https://podminky.urs.cz/item/CS_URS_2023_02/919735112</t>
  </si>
  <si>
    <t>odříznutí asfaltového krytu tl.70 mm</t>
  </si>
  <si>
    <t>35,0</t>
  </si>
  <si>
    <t>vyříznutí pásu pro reliéfní dlažbu tl. 60 mm v novém asfaltovém chodníku</t>
  </si>
  <si>
    <t>vyříznutí pásu pro reliéfní dlažbu tl. 80 mm v novém asfaltovém přejezdu</t>
  </si>
  <si>
    <t>100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</si>
  <si>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</si>
  <si>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</si>
  <si>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-158485649</t>
  </si>
  <si>
    <t>https://podminky.urs.cz/item/CS_URS_2023_02/919732221</t>
  </si>
  <si>
    <t>asfaltová zálivka spáry</t>
  </si>
  <si>
    <t>dle pol.919735111+919735112</t>
  </si>
  <si>
    <t>18,0+85,0</t>
  </si>
  <si>
    <t>101</t>
  </si>
  <si>
    <t>919125111</t>
  </si>
  <si>
    <t>Těsnění svislé spáry mezi živičným krytem a ostatními prvky asfaltovou páskou samolepicí šířky 35 mm tl. 8 mm</t>
  </si>
  <si>
    <t>1201276380</t>
  </si>
  <si>
    <t>https://podminky.urs.cz/item/CS_URS_2023_02/919125111</t>
  </si>
  <si>
    <t>těsnění spáry páskou - dle specifikace v TZ</t>
  </si>
  <si>
    <t>dle pol.919735111+919735112 mezisoučet A</t>
  </si>
  <si>
    <t>18,0+35,0</t>
  </si>
  <si>
    <t>Bourání konstrukcí</t>
  </si>
  <si>
    <t>102</t>
  </si>
  <si>
    <t>962042321</t>
  </si>
  <si>
    <t>Bourání zdiva z betonu prostého nadzákladového objemu přes 1 m3</t>
  </si>
  <si>
    <t>993842354</t>
  </si>
  <si>
    <t>https://podminky.urs.cz/item/CS_URS_2023_02/962042321</t>
  </si>
  <si>
    <t>ubourání degradovaného a poškozeného zdiva anglických dvorků</t>
  </si>
  <si>
    <t>103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</si>
  <si>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</si>
  <si>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</si>
  <si>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-781097411</t>
  </si>
  <si>
    <t>https://podminky.urs.cz/item/CS_URS_2023_02/966006132</t>
  </si>
  <si>
    <t>demontáž stávajících svislých dopravních značek - ke zpětnému použití</t>
  </si>
  <si>
    <t>do suti</t>
  </si>
  <si>
    <t>104</t>
  </si>
  <si>
    <t>973045121</t>
  </si>
  <si>
    <t>Vysekání výklenků nebo kapes ve zdivu betonovém kapes pro kotvení upevňovacích prvků, hl. do 100 mm</t>
  </si>
  <si>
    <t>-1448662238</t>
  </si>
  <si>
    <t>https://podminky.urs.cz/item/CS_URS_2023_02/973045121</t>
  </si>
  <si>
    <t>anglické dvorky - kapsy pro osazení ocel. nosníků</t>
  </si>
  <si>
    <t>105</t>
  </si>
  <si>
    <t>721242805</t>
  </si>
  <si>
    <t>Demontáž lapačů střešních splavenin DN 150</t>
  </si>
  <si>
    <t>1104887073</t>
  </si>
  <si>
    <t>https://podminky.urs.cz/item/CS_URS_2023_02/721242805</t>
  </si>
  <si>
    <t>výměna za nové</t>
  </si>
  <si>
    <t>106</t>
  </si>
  <si>
    <t>890211811</t>
  </si>
  <si>
    <t>Bourání šachet a jímek ručně velikosti obestavěného prostoru do 1,5 m3 z prostého betonu</t>
  </si>
  <si>
    <t>-2021997265</t>
  </si>
  <si>
    <t>https://podminky.urs.cz/item/CS_URS_2023_02/890211811</t>
  </si>
  <si>
    <t>stávající UV - 1ks</t>
  </si>
  <si>
    <t>0,8*1</t>
  </si>
  <si>
    <t>107</t>
  </si>
  <si>
    <t>899202211</t>
  </si>
  <si>
    <t>Demontáž mříží litinových včetně rámů, hmotnosti jednotlivě přes 50 do 100 Kg</t>
  </si>
  <si>
    <t>-63865713</t>
  </si>
  <si>
    <t>https://podminky.urs.cz/item/CS_URS_2023_02/899202211</t>
  </si>
  <si>
    <t>rám s mříží stávají bourané vpusti</t>
  </si>
  <si>
    <t>108</t>
  </si>
  <si>
    <t>899102211</t>
  </si>
  <si>
    <t>Demontáž poklopů litinových a ocelových včetně rámů, hmotnosti jednotlivě přes 50 do 100 Kg</t>
  </si>
  <si>
    <t>-2014028133</t>
  </si>
  <si>
    <t>https://podminky.urs.cz/item/CS_URS_2023_02/899102211</t>
  </si>
  <si>
    <t>výměna poklopů při rektifikaci šachet</t>
  </si>
  <si>
    <t>109</t>
  </si>
  <si>
    <t>899101211</t>
  </si>
  <si>
    <t>Demontáž poklopů litinových a ocelových včetně rámů, hmotnosti jednotlivě do 50 kg</t>
  </si>
  <si>
    <t>-144845572</t>
  </si>
  <si>
    <t>https://podminky.urs.cz/item/CS_URS_2023_02/899101211</t>
  </si>
  <si>
    <t>výměna poklopů při rektifikaci šoupat a ventilů</t>
  </si>
  <si>
    <t>997</t>
  </si>
  <si>
    <t>Přesun sutě</t>
  </si>
  <si>
    <t>110</t>
  </si>
  <si>
    <t>997221551</t>
  </si>
  <si>
    <t>Vodorovná doprava suti bez naložení, ale se složením a s hrubým urovnáním ze sypkých materiálů, na vzdálenost do 1 km</t>
  </si>
  <si>
    <t>1446841720</t>
  </si>
  <si>
    <t>https://podminky.urs.cz/item/CS_URS_2023_02/997221551</t>
  </si>
  <si>
    <t>na skládku investora - 2 km</t>
  </si>
  <si>
    <t>frézovaný asfalt - suť pol.113154124 (odd.11)</t>
  </si>
  <si>
    <t>46,0</t>
  </si>
  <si>
    <t>podkladní sypké vrstvy - suť pol.113107223  (odd.11)</t>
  </si>
  <si>
    <t>509,08</t>
  </si>
  <si>
    <t>bouraný asfalt - na placenou skládku - 15 km</t>
  </si>
  <si>
    <t>suť pol.113107242+113107442+113107341+113107241 (odd.11)</t>
  </si>
  <si>
    <t>184,8+2,2+0,686+30,38</t>
  </si>
  <si>
    <t>111</t>
  </si>
  <si>
    <t>997221559</t>
  </si>
  <si>
    <t>Vodorovná doprava suti bez naložení, ale se složením a s hrubým urovnáním Příplatek k ceně za každý další i započatý 1 km přes 1 km</t>
  </si>
  <si>
    <t>-221844864</t>
  </si>
  <si>
    <t>https://podminky.urs.cz/item/CS_URS_2023_02/997221559</t>
  </si>
  <si>
    <t>celková vzdálenost 2 km - pol.997221551 mezisoučet A</t>
  </si>
  <si>
    <t>555,08*(2-1)</t>
  </si>
  <si>
    <t>celková vzdálenost 15 km - pol.997221551 mezisoučet B</t>
  </si>
  <si>
    <t>218,066*(15-1)</t>
  </si>
  <si>
    <t>112</t>
  </si>
  <si>
    <t>997221561</t>
  </si>
  <si>
    <t>Vodorovná doprava suti bez naložení, ale se složením a s hrubým urovnáním z kusových materiálů, na vzdálenost do 1 km</t>
  </si>
  <si>
    <t>1034371320</t>
  </si>
  <si>
    <t>https://podminky.urs.cz/item/CS_URS_2023_02/997221561</t>
  </si>
  <si>
    <t>suť pol.113106112</t>
  </si>
  <si>
    <t>424,2</t>
  </si>
  <si>
    <t>suť pol.113201112</t>
  </si>
  <si>
    <t>66,7</t>
  </si>
  <si>
    <t>113</t>
  </si>
  <si>
    <t>997221569</t>
  </si>
  <si>
    <t>1515309480</t>
  </si>
  <si>
    <t>https://podminky.urs.cz/item/CS_URS_2023_02/997221569</t>
  </si>
  <si>
    <t>suť pol.113106112 - na skládku investora - 2 km</t>
  </si>
  <si>
    <t>424,2*(2-1)</t>
  </si>
  <si>
    <t>suť pol.113201112 - placenou skládku - 15 km</t>
  </si>
  <si>
    <t>66,7* (15-1)</t>
  </si>
  <si>
    <t>114</t>
  </si>
  <si>
    <t>99722120R</t>
  </si>
  <si>
    <t>Poplatek za uložení stavebního odpadu na skládce (skládkovné) asfaltového bez obsahu dehtu zatříděného do Katalogu odpadů pod kódem 170 302</t>
  </si>
  <si>
    <t>79257457</t>
  </si>
  <si>
    <t>pol.997221551 mezisoučet B</t>
  </si>
  <si>
    <t>218,066</t>
  </si>
  <si>
    <t>115</t>
  </si>
  <si>
    <t>99722100R</t>
  </si>
  <si>
    <t>-803128520</t>
  </si>
  <si>
    <t>pol.997221561 mezisoučet B</t>
  </si>
  <si>
    <t>116</t>
  </si>
  <si>
    <t>997013501</t>
  </si>
  <si>
    <t>Odvoz suti a vybouraných hmot na skládku nebo meziskládku se složením, na vzdálenost do 1 km</t>
  </si>
  <si>
    <t>-1427860705</t>
  </si>
  <si>
    <t>https://podminky.urs.cz/item/CS_URS_2023_02/997013501</t>
  </si>
  <si>
    <t>celková suť odd.96</t>
  </si>
  <si>
    <t>7,513</t>
  </si>
  <si>
    <t>117</t>
  </si>
  <si>
    <t>997013509</t>
  </si>
  <si>
    <t>Odvoz suti a vybouraných hmot na skládku nebo meziskládku se složením, na vzdálenost Příplatek k ceně za každý další i započatý 1 km přes 1 km</t>
  </si>
  <si>
    <t>-165271458</t>
  </si>
  <si>
    <t>https://podminky.urs.cz/item/CS_URS_2023_02/997013509</t>
  </si>
  <si>
    <t>na placenou skládku - celková vzdálenost 15 km</t>
  </si>
  <si>
    <t>7,513*(15-1)</t>
  </si>
  <si>
    <t>118</t>
  </si>
  <si>
    <t>99701500R</t>
  </si>
  <si>
    <t>Poplatek za uložení stavebního odpadu na skládce (skládkovné) směsného stavebního a demoličního zatříděného do Katalogu odpadů pod kódem 170 904</t>
  </si>
  <si>
    <t>-2095223578</t>
  </si>
  <si>
    <t>pol.997013501</t>
  </si>
  <si>
    <t>998</t>
  </si>
  <si>
    <t>Přesun hmot</t>
  </si>
  <si>
    <t>119</t>
  </si>
  <si>
    <t>998225111</t>
  </si>
  <si>
    <t>Přesun hmot pro komunikace s krytem z kameniva, monolitickým betonovým nebo živičným dopravní vzdálenost do 200 m jakékoliv délky objektu</t>
  </si>
  <si>
    <t>586557465</t>
  </si>
  <si>
    <t>https://podminky.urs.cz/item/CS_URS_2023_02/998225111</t>
  </si>
  <si>
    <t>PSV</t>
  </si>
  <si>
    <t>Práce a dodávky PSV</t>
  </si>
  <si>
    <t>711</t>
  </si>
  <si>
    <t>Izolace proti vodě, vlhkosti a plynům</t>
  </si>
  <si>
    <t>120</t>
  </si>
  <si>
    <t>711112001</t>
  </si>
  <si>
    <t>Provedení izolace proti zemní vlhkosti natěradly a tmely za studena na ploše svislé S nátěrem penetračním</t>
  </si>
  <si>
    <t>127244744</t>
  </si>
  <si>
    <t>https://podminky.urs.cz/item/CS_URS_2023_02/711112001</t>
  </si>
  <si>
    <t>hydroizolace nové betonové zídky anglických dvorků</t>
  </si>
  <si>
    <t>121</t>
  </si>
  <si>
    <t>11163150</t>
  </si>
  <si>
    <t>lak penetrační asfaltový</t>
  </si>
  <si>
    <t>518434733</t>
  </si>
  <si>
    <t>Poznámka k položce:_x000D_
Spotřeba 0,3-0,4kg/m2</t>
  </si>
  <si>
    <t>dodávka doprava k pol.711112001</t>
  </si>
  <si>
    <t>12*0,00034 "Přepočtené koeficientem množství</t>
  </si>
  <si>
    <t>122</t>
  </si>
  <si>
    <t>711142559</t>
  </si>
  <si>
    <t>Provedení izolace proti zemní vlhkosti pásy přitavením NAIP na ploše svislé S</t>
  </si>
  <si>
    <t>-630087399</t>
  </si>
  <si>
    <t>https://podminky.urs.cz/item/CS_URS_2023_02/711142559</t>
  </si>
  <si>
    <t>123</t>
  </si>
  <si>
    <t>62832001</t>
  </si>
  <si>
    <t>pás asfaltový natavitelný oxidovaný s vložkou ze skleněné rohože typu V60 s jemnozrnným minerálním posypem tl 3,5mm</t>
  </si>
  <si>
    <t>1075164489</t>
  </si>
  <si>
    <t>dodávka, doprava k pol.711142559</t>
  </si>
  <si>
    <t>12*1,221 "Přepočtené koeficientem množství</t>
  </si>
  <si>
    <t>124</t>
  </si>
  <si>
    <t>711491272</t>
  </si>
  <si>
    <t>Provedení doplňků izolace proti vodě textilií na ploše svislé S vrstva ochranná</t>
  </si>
  <si>
    <t>548037525</t>
  </si>
  <si>
    <t>https://podminky.urs.cz/item/CS_URS_2023_02/711491272</t>
  </si>
  <si>
    <t>125</t>
  </si>
  <si>
    <t>69311006</t>
  </si>
  <si>
    <t>geotextilie tkaná separační, filtrační, výztužná PP pevnost v tahu 15kN/m</t>
  </si>
  <si>
    <t>-1469758316</t>
  </si>
  <si>
    <t>dodávka, doprava k pol.711491272</t>
  </si>
  <si>
    <t>12*1,05 "Přepočtené koeficientem množství</t>
  </si>
  <si>
    <t>126</t>
  </si>
  <si>
    <t>998711101</t>
  </si>
  <si>
    <t>Přesun hmot pro izolace proti vodě, vlhkosti a plynům stanovený z hmotnosti přesunovaného materiálu vodorovná dopravní vzdálenost do 50 m v objektech výšky do 6 m</t>
  </si>
  <si>
    <t>-542302070</t>
  </si>
  <si>
    <t>https://podminky.urs.cz/item/CS_URS_2023_02/998711101</t>
  </si>
  <si>
    <t>721</t>
  </si>
  <si>
    <t>Zdravotechnika - vnitřní kanalizace</t>
  </si>
  <si>
    <t>127</t>
  </si>
  <si>
    <t>721241103</t>
  </si>
  <si>
    <t>Lapače střešních splavenin litinové DN 150</t>
  </si>
  <si>
    <t>-1495700201</t>
  </si>
  <si>
    <t>https://podminky.urs.cz/item/CS_URS_2023_02/721241103</t>
  </si>
  <si>
    <t>128</t>
  </si>
  <si>
    <t>998721101</t>
  </si>
  <si>
    <t>Přesun hmot pro vnitřní kanalizace stanovený z hmotnosti přesunovaného materiálu vodorovná dopravní vzdálenost do 50 m v objektech výšky do 6 m</t>
  </si>
  <si>
    <t>1158782084</t>
  </si>
  <si>
    <t>https://podminky.urs.cz/item/CS_URS_2023_02/998721101</t>
  </si>
  <si>
    <t>767</t>
  </si>
  <si>
    <t>Konstrukce zámečnické</t>
  </si>
  <si>
    <t>129</t>
  </si>
  <si>
    <t>76759000R</t>
  </si>
  <si>
    <t>Demontáž podlahových konstrukcí zdvojených podlah nosného roštu</t>
  </si>
  <si>
    <t>-1997773639</t>
  </si>
  <si>
    <t>https://podminky.urs.cz/item/CS_URS_2023_02/76759000R</t>
  </si>
  <si>
    <t>krycí rošty anglických dvorků</t>
  </si>
  <si>
    <t>10,0</t>
  </si>
  <si>
    <t>130</t>
  </si>
  <si>
    <t>767590120</t>
  </si>
  <si>
    <t>Montáž podlahových konstrukcí podlahových roštů, podlah připevněných šroubováním</t>
  </si>
  <si>
    <t>kg</t>
  </si>
  <si>
    <t>657875179</t>
  </si>
  <si>
    <t>https://podminky.urs.cz/item/CS_URS_2023_02/767590120</t>
  </si>
  <si>
    <t>srovnatelná položka ke zpětné montáži krycích roštů angl.dvorků</t>
  </si>
  <si>
    <t>10,0*31</t>
  </si>
  <si>
    <t>131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</si>
  <si>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</si>
  <si>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</si>
  <si>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1592548576</t>
  </si>
  <si>
    <t>https://podminky.urs.cz/item/CS_URS_2023_02/953943113</t>
  </si>
  <si>
    <t>cena za zalití jedné kapsy</t>
  </si>
  <si>
    <t>132</t>
  </si>
  <si>
    <t>6332000R</t>
  </si>
  <si>
    <t>ocelové pozinkované nosníky</t>
  </si>
  <si>
    <t>-805989541</t>
  </si>
  <si>
    <t>tvar a rozměry dle původních</t>
  </si>
  <si>
    <t>160,0</t>
  </si>
  <si>
    <t>133</t>
  </si>
  <si>
    <t>998767101</t>
  </si>
  <si>
    <t>Přesun hmot pro zámečnické konstrukce stanovený z hmotnosti přesunovaného materiálu vodorovná dopravní vzdálenost do 50 m v objektech výšky do 6 m</t>
  </si>
  <si>
    <t>3045263</t>
  </si>
  <si>
    <t>https://podminky.urs.cz/item/CS_URS_2023_02/998767101</t>
  </si>
  <si>
    <t>Práce a dodávky M</t>
  </si>
  <si>
    <t>46-M</t>
  </si>
  <si>
    <t>Zemní práce při extr.mont.pracích</t>
  </si>
  <si>
    <t>135</t>
  </si>
  <si>
    <t>460171222</t>
  </si>
  <si>
    <t>Hloubení nezapažených kabelových rýh strojně včetně urovnání dna s přemístěním výkopku do vzdálenosti 3 m od okraje jámy nebo s naložením na dopravní prostředek šířky 50 cm hloubky 30 cm v hornině třídy těžitelnosti I skupiny 3</t>
  </si>
  <si>
    <t>1981022725</t>
  </si>
  <si>
    <t>https://podminky.urs.cz/item/CS_URS_2023_02/460171222</t>
  </si>
  <si>
    <t>pro kabelové chráničky dělené - dle specifikace v TZ</t>
  </si>
  <si>
    <t>350,0</t>
  </si>
  <si>
    <t>Fakturace dle skutečného provedení. (v závislosti na skutečné hloubce uložení kabelů)</t>
  </si>
  <si>
    <t>136</t>
  </si>
  <si>
    <t>460421001</t>
  </si>
  <si>
    <t>Kabelové lože z písku včetně podsypu, zhutnění a urovnání povrchu pro kabely nn bez zakrytí, šířky přes 50 do 65 cm</t>
  </si>
  <si>
    <t>-956672947</t>
  </si>
  <si>
    <t>https://podminky.urs.cz/item/CS_URS_2023_02/460421001</t>
  </si>
  <si>
    <t>kabelové chráničky dělené</t>
  </si>
  <si>
    <t>137</t>
  </si>
  <si>
    <t>460490011</t>
  </si>
  <si>
    <t>Výstražná fólie z PVC pro krytí kabelů včetně vyrovnání povrchu rýhy, rozvinutí a uložení fólie šířky do 20 cm</t>
  </si>
  <si>
    <t>-229559032</t>
  </si>
  <si>
    <t>https://podminky.urs.cz/item/CS_URS_2023_02/460490011</t>
  </si>
  <si>
    <t>138</t>
  </si>
  <si>
    <t>460560203</t>
  </si>
  <si>
    <t>Zásyp kabelových rýh ručně s přemístění sypaniny ze vzdálenosti do 10 m, s uložením výkopku ve vrstvách včetně zhutnění a úpravy povrchu šířky 50 cm hloubky 20 cm z horniny třídy těžitelnosti I skupiny 3</t>
  </si>
  <si>
    <t>714730436</t>
  </si>
  <si>
    <t>https://podminky.urs.cz/item/CS_URS_2023_02/460560203</t>
  </si>
  <si>
    <t>139</t>
  </si>
  <si>
    <t>93000100R</t>
  </si>
  <si>
    <t>Montáž plastových půlených kabelových chrániček DN100 mm</t>
  </si>
  <si>
    <t>1242025676</t>
  </si>
  <si>
    <t>pro stávající kabely</t>
  </si>
  <si>
    <t>140</t>
  </si>
  <si>
    <t>93000110R</t>
  </si>
  <si>
    <t>plastová kabelová půlená chránička DN 100 mm</t>
  </si>
  <si>
    <t>-142444029</t>
  </si>
  <si>
    <t>dodávka, doprava k pol.93000100R</t>
  </si>
  <si>
    <t>B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</si>
  <si>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</si>
  <si>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</si>
  <si>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</si>
  <si>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</si>
  <si>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</si>
  <si>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</si>
  <si>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</si>
  <si>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</si>
  <si>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012103000a</t>
  </si>
  <si>
    <t>Vytyčení základních směrových a výškových bodů stavby</t>
  </si>
  <si>
    <t>1024</t>
  </si>
  <si>
    <t>1060754921</t>
  </si>
  <si>
    <t>012103000b</t>
  </si>
  <si>
    <t>Výškové a polohové vytýčení všech inženýrských sítí na staveništi a jejich ověření u správců</t>
  </si>
  <si>
    <t>1161087878</t>
  </si>
  <si>
    <t>012303000</t>
  </si>
  <si>
    <t>Geodetické práce po výstavbě</t>
  </si>
  <si>
    <t>-1248835823</t>
  </si>
  <si>
    <t>https://podminky.urs.cz/item/CS_URS_2023_02/012303000</t>
  </si>
  <si>
    <t xml:space="preserve">geodetické zaměření realizované stavby včetně zpracování podkladů </t>
  </si>
  <si>
    <t>pro vklad novostavby do katastru nemovitostí - geometrický plán</t>
  </si>
  <si>
    <t>1,0</t>
  </si>
  <si>
    <t>013254000</t>
  </si>
  <si>
    <t>Dokumentace skutečného provedení stavby</t>
  </si>
  <si>
    <t>sobor</t>
  </si>
  <si>
    <t>1979091298</t>
  </si>
  <si>
    <t>https://podminky.urs.cz/item/CS_URS_2023_02/013254000</t>
  </si>
  <si>
    <t>VRN3</t>
  </si>
  <si>
    <t>Zařízení staveniště</t>
  </si>
  <si>
    <t>030001000</t>
  </si>
  <si>
    <t>soubor</t>
  </si>
  <si>
    <t>-686758083</t>
  </si>
  <si>
    <t>https://podminky.urs.cz/item/CS_URS_2023_02/030001000</t>
  </si>
  <si>
    <t>032803000</t>
  </si>
  <si>
    <t>Ostatní vybavení staveniště</t>
  </si>
  <si>
    <t>-951791227</t>
  </si>
  <si>
    <t>https://podminky.urs.cz/item/CS_URS_2023_02/032803000</t>
  </si>
  <si>
    <t>Poznámka k položce:_x000D_
Dodávka vybavení stavby dle příslušných ČSN se zaměřením na požární ochranu objektu a bezpečnost práce (hasící přístroje, výstražné tabulky, zajištění podmínek bezpečnosti pracovníků a veřejnosti)</t>
  </si>
  <si>
    <t>034503000</t>
  </si>
  <si>
    <t>Informační tabule na staveništi</t>
  </si>
  <si>
    <t>1136238518</t>
  </si>
  <si>
    <t>https://podminky.urs.cz/item/CS_URS_2023_02/034503000</t>
  </si>
  <si>
    <t>Poznámka k položce:_x000D_
Informační tabule s údaji o stavbě</t>
  </si>
  <si>
    <t>039103000</t>
  </si>
  <si>
    <t>Rozebrání, bourání a odvoz zařízení staveniště</t>
  </si>
  <si>
    <t>-1751081529</t>
  </si>
  <si>
    <t>https://podminky.urs.cz/item/CS_URS_2023_02/039103000</t>
  </si>
  <si>
    <t>Poznámka k položce:_x000D_
Úklid dokončené stavby  a uvedení jejího okolí do původního stavu</t>
  </si>
  <si>
    <t>VRN4</t>
  </si>
  <si>
    <t>Inženýrská činnost</t>
  </si>
  <si>
    <t>043154000</t>
  </si>
  <si>
    <t>Zkoušky hutnicí</t>
  </si>
  <si>
    <t>1102114237</t>
  </si>
  <si>
    <t>https://podminky.urs.cz/item/CS_URS_2023_02/043154000</t>
  </si>
  <si>
    <t>043194000</t>
  </si>
  <si>
    <t>Ostatní zkoušky</t>
  </si>
  <si>
    <t>-951172860</t>
  </si>
  <si>
    <t>https://podminky.urs.cz/item/CS_URS_2023_02/043194000</t>
  </si>
  <si>
    <t>zkoušky požadované projektovou dokumentací jinde neuvedené</t>
  </si>
  <si>
    <t>045203000</t>
  </si>
  <si>
    <t>Kompletační činnost</t>
  </si>
  <si>
    <t>-385230781</t>
  </si>
  <si>
    <t>https://podminky.urs.cz/item/CS_URS_2023_02/045203000</t>
  </si>
  <si>
    <t>049103000</t>
  </si>
  <si>
    <t>Náklady vzniklé v souvislosti s realizací stavby</t>
  </si>
  <si>
    <t>-1189121487</t>
  </si>
  <si>
    <t>https://podminky.urs.cz/item/CS_URS_2023_02/049103000</t>
  </si>
  <si>
    <t>Poznámka k položce:_x000D_
Obstarání dokladů a stanovisek veřejnoprávních orgánů a institucí</t>
  </si>
  <si>
    <t>VRN7</t>
  </si>
  <si>
    <t>Provozní vlivy</t>
  </si>
  <si>
    <t>072103011</t>
  </si>
  <si>
    <t>Zajištění DIO komunikace II. a III. třídy - jednoduché el. vedení</t>
  </si>
  <si>
    <t>1090182654</t>
  </si>
  <si>
    <t>https://podminky.urs.cz/item/CS_URS_2023_02/072103011</t>
  </si>
  <si>
    <t>Poznámka k položce:_x000D_
Zpracování, odsouhlasení a realizace DIO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</si>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</sst>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274322511" TargetMode="External"/><Relationship Id="rId21" Type="http://schemas.openxmlformats.org/officeDocument/2006/relationships/hyperlink" Target="https://podminky.urs.cz/item/CS_URS_2023_02/113107223" TargetMode="External"/><Relationship Id="rId42" Type="http://schemas.openxmlformats.org/officeDocument/2006/relationships/hyperlink" Target="https://podminky.urs.cz/item/CS_URS_2023_02/564861111" TargetMode="External"/><Relationship Id="rId47" Type="http://schemas.openxmlformats.org/officeDocument/2006/relationships/hyperlink" Target="https://podminky.urs.cz/item/CS_URS_2023_02/564772111" TargetMode="External"/><Relationship Id="rId63" Type="http://schemas.openxmlformats.org/officeDocument/2006/relationships/hyperlink" Target="https://podminky.urs.cz/item/CS_URS_2023_02/916231213" TargetMode="External"/><Relationship Id="rId68" Type="http://schemas.openxmlformats.org/officeDocument/2006/relationships/hyperlink" Target="https://podminky.urs.cz/item/CS_URS_2023_02/915611111" TargetMode="External"/><Relationship Id="rId84" Type="http://schemas.openxmlformats.org/officeDocument/2006/relationships/hyperlink" Target="https://podminky.urs.cz/item/CS_URS_2023_02/997221559" TargetMode="External"/><Relationship Id="rId89" Type="http://schemas.openxmlformats.org/officeDocument/2006/relationships/hyperlink" Target="https://podminky.urs.cz/item/CS_URS_2023_02/998225111" TargetMode="External"/><Relationship Id="rId7" Type="http://schemas.openxmlformats.org/officeDocument/2006/relationships/hyperlink" Target="https://podminky.urs.cz/item/CS_URS_2023_02/151101111" TargetMode="External"/><Relationship Id="rId71" Type="http://schemas.openxmlformats.org/officeDocument/2006/relationships/hyperlink" Target="https://podminky.urs.cz/item/CS_URS_2023_02/919735111" TargetMode="External"/><Relationship Id="rId92" Type="http://schemas.openxmlformats.org/officeDocument/2006/relationships/hyperlink" Target="https://podminky.urs.cz/item/CS_URS_2023_02/711491272" TargetMode="External"/><Relationship Id="rId2" Type="http://schemas.openxmlformats.org/officeDocument/2006/relationships/hyperlink" Target="https://podminky.urs.cz/item/CS_URS_2023_02/129001101" TargetMode="External"/><Relationship Id="rId16" Type="http://schemas.openxmlformats.org/officeDocument/2006/relationships/hyperlink" Target="https://podminky.urs.cz/item/CS_URS_2023_02/113106512" TargetMode="External"/><Relationship Id="rId29" Type="http://schemas.openxmlformats.org/officeDocument/2006/relationships/hyperlink" Target="https://podminky.urs.cz/item/CS_URS_2023_02/451573111" TargetMode="External"/><Relationship Id="rId11" Type="http://schemas.openxmlformats.org/officeDocument/2006/relationships/hyperlink" Target="https://podminky.urs.cz/item/CS_URS_2023_02/171201201" TargetMode="External"/><Relationship Id="rId24" Type="http://schemas.openxmlformats.org/officeDocument/2006/relationships/hyperlink" Target="https://podminky.urs.cz/item/CS_URS_2023_02/112251221" TargetMode="External"/><Relationship Id="rId32" Type="http://schemas.openxmlformats.org/officeDocument/2006/relationships/hyperlink" Target="https://podminky.urs.cz/item/CS_URS_2023_02/565145121" TargetMode="External"/><Relationship Id="rId37" Type="http://schemas.openxmlformats.org/officeDocument/2006/relationships/hyperlink" Target="https://podminky.urs.cz/item/CS_URS_2023_02/577134121" TargetMode="External"/><Relationship Id="rId40" Type="http://schemas.openxmlformats.org/officeDocument/2006/relationships/hyperlink" Target="https://podminky.urs.cz/item/CS_URS_2023_02/573111113" TargetMode="External"/><Relationship Id="rId45" Type="http://schemas.openxmlformats.org/officeDocument/2006/relationships/hyperlink" Target="https://podminky.urs.cz/item/CS_URS_2023_02/564921511" TargetMode="External"/><Relationship Id="rId53" Type="http://schemas.openxmlformats.org/officeDocument/2006/relationships/hyperlink" Target="https://podminky.urs.cz/item/CS_URS_2023_02/596211110" TargetMode="External"/><Relationship Id="rId58" Type="http://schemas.openxmlformats.org/officeDocument/2006/relationships/hyperlink" Target="https://podminky.urs.cz/item/CS_URS_2023_02/899204112" TargetMode="External"/><Relationship Id="rId66" Type="http://schemas.openxmlformats.org/officeDocument/2006/relationships/hyperlink" Target="https://podminky.urs.cz/item/CS_URS_2023_02/915131115" TargetMode="External"/><Relationship Id="rId74" Type="http://schemas.openxmlformats.org/officeDocument/2006/relationships/hyperlink" Target="https://podminky.urs.cz/item/CS_URS_2023_02/919125111" TargetMode="External"/><Relationship Id="rId79" Type="http://schemas.openxmlformats.org/officeDocument/2006/relationships/hyperlink" Target="https://podminky.urs.cz/item/CS_URS_2023_02/890211811" TargetMode="External"/><Relationship Id="rId87" Type="http://schemas.openxmlformats.org/officeDocument/2006/relationships/hyperlink" Target="https://podminky.urs.cz/item/CS_URS_2023_02/997013501" TargetMode="External"/><Relationship Id="rId102" Type="http://schemas.openxmlformats.org/officeDocument/2006/relationships/hyperlink" Target="https://podminky.urs.cz/item/CS_URS_2023_02/460490011" TargetMode="External"/><Relationship Id="rId5" Type="http://schemas.openxmlformats.org/officeDocument/2006/relationships/hyperlink" Target="https://podminky.urs.cz/item/CS_URS_2023_02/132254203" TargetMode="External"/><Relationship Id="rId61" Type="http://schemas.openxmlformats.org/officeDocument/2006/relationships/hyperlink" Target="https://podminky.urs.cz/item/CS_URS_2023_02/899401112" TargetMode="External"/><Relationship Id="rId82" Type="http://schemas.openxmlformats.org/officeDocument/2006/relationships/hyperlink" Target="https://podminky.urs.cz/item/CS_URS_2023_02/899101211" TargetMode="External"/><Relationship Id="rId90" Type="http://schemas.openxmlformats.org/officeDocument/2006/relationships/hyperlink" Target="https://podminky.urs.cz/item/CS_URS_2023_02/711112001" TargetMode="External"/><Relationship Id="rId95" Type="http://schemas.openxmlformats.org/officeDocument/2006/relationships/hyperlink" Target="https://podminky.urs.cz/item/CS_URS_2023_02/998721101" TargetMode="External"/><Relationship Id="rId19" Type="http://schemas.openxmlformats.org/officeDocument/2006/relationships/hyperlink" Target="https://podminky.urs.cz/item/CS_URS_2023_02/113107341" TargetMode="External"/><Relationship Id="rId14" Type="http://schemas.openxmlformats.org/officeDocument/2006/relationships/hyperlink" Target="https://podminky.urs.cz/item/CS_URS_2023_02/181252301" TargetMode="External"/><Relationship Id="rId22" Type="http://schemas.openxmlformats.org/officeDocument/2006/relationships/hyperlink" Target="https://podminky.urs.cz/item/CS_URS_2023_02/113154124" TargetMode="External"/><Relationship Id="rId27" Type="http://schemas.openxmlformats.org/officeDocument/2006/relationships/hyperlink" Target="https://podminky.urs.cz/item/CS_URS_2023_02/279351121" TargetMode="External"/><Relationship Id="rId30" Type="http://schemas.openxmlformats.org/officeDocument/2006/relationships/hyperlink" Target="https://podminky.urs.cz/item/CS_URS_2023_02/577134121" TargetMode="External"/><Relationship Id="rId35" Type="http://schemas.openxmlformats.org/officeDocument/2006/relationships/hyperlink" Target="https://podminky.urs.cz/item/CS_URS_2023_02/564861111" TargetMode="External"/><Relationship Id="rId43" Type="http://schemas.openxmlformats.org/officeDocument/2006/relationships/hyperlink" Target="https://podminky.urs.cz/item/CS_URS_2023_02/919726202" TargetMode="External"/><Relationship Id="rId48" Type="http://schemas.openxmlformats.org/officeDocument/2006/relationships/hyperlink" Target="https://podminky.urs.cz/item/CS_URS_2023_02/564851111" TargetMode="External"/><Relationship Id="rId56" Type="http://schemas.openxmlformats.org/officeDocument/2006/relationships/hyperlink" Target="https://podminky.urs.cz/item/CS_URS_2023_02/871315221" TargetMode="External"/><Relationship Id="rId64" Type="http://schemas.openxmlformats.org/officeDocument/2006/relationships/hyperlink" Target="https://podminky.urs.cz/item/CS_URS_2023_02/914511111" TargetMode="External"/><Relationship Id="rId69" Type="http://schemas.openxmlformats.org/officeDocument/2006/relationships/hyperlink" Target="https://podminky.urs.cz/item/CS_URS_2023_02/915621111" TargetMode="External"/><Relationship Id="rId77" Type="http://schemas.openxmlformats.org/officeDocument/2006/relationships/hyperlink" Target="https://podminky.urs.cz/item/CS_URS_2023_02/973045121" TargetMode="External"/><Relationship Id="rId100" Type="http://schemas.openxmlformats.org/officeDocument/2006/relationships/hyperlink" Target="https://podminky.urs.cz/item/CS_URS_2023_02/460171222" TargetMode="External"/><Relationship Id="rId8" Type="http://schemas.openxmlformats.org/officeDocument/2006/relationships/hyperlink" Target="https://podminky.urs.cz/item/CS_URS_2023_02/162251102" TargetMode="External"/><Relationship Id="rId51" Type="http://schemas.openxmlformats.org/officeDocument/2006/relationships/hyperlink" Target="https://podminky.urs.cz/item/CS_URS_2023_02/564851111" TargetMode="External"/><Relationship Id="rId72" Type="http://schemas.openxmlformats.org/officeDocument/2006/relationships/hyperlink" Target="https://podminky.urs.cz/item/CS_URS_2023_02/919735112" TargetMode="External"/><Relationship Id="rId80" Type="http://schemas.openxmlformats.org/officeDocument/2006/relationships/hyperlink" Target="https://podminky.urs.cz/item/CS_URS_2023_02/899202211" TargetMode="External"/><Relationship Id="rId85" Type="http://schemas.openxmlformats.org/officeDocument/2006/relationships/hyperlink" Target="https://podminky.urs.cz/item/CS_URS_2023_02/997221561" TargetMode="External"/><Relationship Id="rId93" Type="http://schemas.openxmlformats.org/officeDocument/2006/relationships/hyperlink" Target="https://podminky.urs.cz/item/CS_URS_2023_02/998711101" TargetMode="External"/><Relationship Id="rId98" Type="http://schemas.openxmlformats.org/officeDocument/2006/relationships/hyperlink" Target="https://podminky.urs.cz/item/CS_URS_2023_02/953943113" TargetMode="External"/><Relationship Id="rId3" Type="http://schemas.openxmlformats.org/officeDocument/2006/relationships/hyperlink" Target="https://podminky.urs.cz/item/CS_URS_2023_02/171152101" TargetMode="External"/><Relationship Id="rId12" Type="http://schemas.openxmlformats.org/officeDocument/2006/relationships/hyperlink" Target="https://podminky.urs.cz/item/CS_URS_2023_02/174151101" TargetMode="External"/><Relationship Id="rId17" Type="http://schemas.openxmlformats.org/officeDocument/2006/relationships/hyperlink" Target="https://podminky.urs.cz/item/CS_URS_2023_02/113107242" TargetMode="External"/><Relationship Id="rId25" Type="http://schemas.openxmlformats.org/officeDocument/2006/relationships/hyperlink" Target="https://podminky.urs.cz/item/CS_URS_2023_02/122911121" TargetMode="External"/><Relationship Id="rId33" Type="http://schemas.openxmlformats.org/officeDocument/2006/relationships/hyperlink" Target="https://podminky.urs.cz/item/CS_URS_2023_02/573111113" TargetMode="External"/><Relationship Id="rId38" Type="http://schemas.openxmlformats.org/officeDocument/2006/relationships/hyperlink" Target="https://podminky.urs.cz/item/CS_URS_2023_02/573231108" TargetMode="External"/><Relationship Id="rId46" Type="http://schemas.openxmlformats.org/officeDocument/2006/relationships/hyperlink" Target="https://podminky.urs.cz/item/CS_URS_2023_02/564851111" TargetMode="External"/><Relationship Id="rId59" Type="http://schemas.openxmlformats.org/officeDocument/2006/relationships/hyperlink" Target="https://podminky.urs.cz/item/CS_URS_2023_02/899103112" TargetMode="External"/><Relationship Id="rId67" Type="http://schemas.openxmlformats.org/officeDocument/2006/relationships/hyperlink" Target="https://podminky.urs.cz/item/CS_URS_2023_02/915131111" TargetMode="External"/><Relationship Id="rId103" Type="http://schemas.openxmlformats.org/officeDocument/2006/relationships/hyperlink" Target="https://podminky.urs.cz/item/CS_URS_2023_02/460560203" TargetMode="External"/><Relationship Id="rId20" Type="http://schemas.openxmlformats.org/officeDocument/2006/relationships/hyperlink" Target="https://podminky.urs.cz/item/CS_URS_2023_02/113107241" TargetMode="External"/><Relationship Id="rId41" Type="http://schemas.openxmlformats.org/officeDocument/2006/relationships/hyperlink" Target="https://podminky.urs.cz/item/CS_URS_2023_02/564952111" TargetMode="External"/><Relationship Id="rId54" Type="http://schemas.openxmlformats.org/officeDocument/2006/relationships/hyperlink" Target="https://podminky.urs.cz/item/CS_URS_2023_02/596212210" TargetMode="External"/><Relationship Id="rId62" Type="http://schemas.openxmlformats.org/officeDocument/2006/relationships/hyperlink" Target="https://podminky.urs.cz/item/CS_URS_2023_02/916241213" TargetMode="External"/><Relationship Id="rId70" Type="http://schemas.openxmlformats.org/officeDocument/2006/relationships/hyperlink" Target="https://podminky.urs.cz/item/CS_URS_2023_02/938909311" TargetMode="External"/><Relationship Id="rId75" Type="http://schemas.openxmlformats.org/officeDocument/2006/relationships/hyperlink" Target="https://podminky.urs.cz/item/CS_URS_2023_02/962042321" TargetMode="External"/><Relationship Id="rId83" Type="http://schemas.openxmlformats.org/officeDocument/2006/relationships/hyperlink" Target="https://podminky.urs.cz/item/CS_URS_2023_02/997221551" TargetMode="External"/><Relationship Id="rId88" Type="http://schemas.openxmlformats.org/officeDocument/2006/relationships/hyperlink" Target="https://podminky.urs.cz/item/CS_URS_2023_02/997013509" TargetMode="External"/><Relationship Id="rId91" Type="http://schemas.openxmlformats.org/officeDocument/2006/relationships/hyperlink" Target="https://podminky.urs.cz/item/CS_URS_2023_02/711142559" TargetMode="External"/><Relationship Id="rId96" Type="http://schemas.openxmlformats.org/officeDocument/2006/relationships/hyperlink" Target="https://podminky.urs.cz/item/CS_URS_2023_02/76759000R" TargetMode="External"/><Relationship Id="rId1" Type="http://schemas.openxmlformats.org/officeDocument/2006/relationships/hyperlink" Target="https://podminky.urs.cz/item/CS_URS_2023_02/122252205" TargetMode="External"/><Relationship Id="rId6" Type="http://schemas.openxmlformats.org/officeDocument/2006/relationships/hyperlink" Target="https://podminky.urs.cz/item/CS_URS_2023_02/151101101" TargetMode="External"/><Relationship Id="rId15" Type="http://schemas.openxmlformats.org/officeDocument/2006/relationships/hyperlink" Target="https://podminky.urs.cz/item/CS_URS_2023_02/181152302" TargetMode="External"/><Relationship Id="rId23" Type="http://schemas.openxmlformats.org/officeDocument/2006/relationships/hyperlink" Target="https://podminky.urs.cz/item/CS_URS_2023_02/113201112" TargetMode="External"/><Relationship Id="rId28" Type="http://schemas.openxmlformats.org/officeDocument/2006/relationships/hyperlink" Target="https://podminky.urs.cz/item/CS_URS_2023_02/279351122" TargetMode="External"/><Relationship Id="rId36" Type="http://schemas.openxmlformats.org/officeDocument/2006/relationships/hyperlink" Target="https://podminky.urs.cz/item/CS_URS_2023_02/919726202" TargetMode="External"/><Relationship Id="rId49" Type="http://schemas.openxmlformats.org/officeDocument/2006/relationships/hyperlink" Target="https://podminky.urs.cz/item/CS_URS_2023_02/919726202" TargetMode="External"/><Relationship Id="rId57" Type="http://schemas.openxmlformats.org/officeDocument/2006/relationships/hyperlink" Target="https://podminky.urs.cz/item/CS_URS_2023_02/892312121" TargetMode="External"/><Relationship Id="rId10" Type="http://schemas.openxmlformats.org/officeDocument/2006/relationships/hyperlink" Target="https://podminky.urs.cz/item/CS_URS_2023_02/162751119" TargetMode="External"/><Relationship Id="rId31" Type="http://schemas.openxmlformats.org/officeDocument/2006/relationships/hyperlink" Target="https://podminky.urs.cz/item/CS_URS_2023_02/573231108" TargetMode="External"/><Relationship Id="rId44" Type="http://schemas.openxmlformats.org/officeDocument/2006/relationships/hyperlink" Target="https://podminky.urs.cz/item/CS_URS_2023_02/577133111" TargetMode="External"/><Relationship Id="rId52" Type="http://schemas.openxmlformats.org/officeDocument/2006/relationships/hyperlink" Target="https://podminky.urs.cz/item/CS_URS_2023_02/564760111" TargetMode="External"/><Relationship Id="rId60" Type="http://schemas.openxmlformats.org/officeDocument/2006/relationships/hyperlink" Target="https://podminky.urs.cz/item/CS_URS_2023_02/899104112" TargetMode="External"/><Relationship Id="rId65" Type="http://schemas.openxmlformats.org/officeDocument/2006/relationships/hyperlink" Target="https://podminky.urs.cz/item/CS_URS_2023_02/915111111" TargetMode="External"/><Relationship Id="rId73" Type="http://schemas.openxmlformats.org/officeDocument/2006/relationships/hyperlink" Target="https://podminky.urs.cz/item/CS_URS_2023_02/919732221" TargetMode="External"/><Relationship Id="rId78" Type="http://schemas.openxmlformats.org/officeDocument/2006/relationships/hyperlink" Target="https://podminky.urs.cz/item/CS_URS_2023_02/721242805" TargetMode="External"/><Relationship Id="rId81" Type="http://schemas.openxmlformats.org/officeDocument/2006/relationships/hyperlink" Target="https://podminky.urs.cz/item/CS_URS_2023_02/899102211" TargetMode="External"/><Relationship Id="rId86" Type="http://schemas.openxmlformats.org/officeDocument/2006/relationships/hyperlink" Target="https://podminky.urs.cz/item/CS_URS_2023_02/997221569" TargetMode="External"/><Relationship Id="rId94" Type="http://schemas.openxmlformats.org/officeDocument/2006/relationships/hyperlink" Target="https://podminky.urs.cz/item/CS_URS_2023_02/721241103" TargetMode="External"/><Relationship Id="rId99" Type="http://schemas.openxmlformats.org/officeDocument/2006/relationships/hyperlink" Target="https://podminky.urs.cz/item/CS_URS_2023_02/998767101" TargetMode="External"/><Relationship Id="rId101" Type="http://schemas.openxmlformats.org/officeDocument/2006/relationships/hyperlink" Target="https://podminky.urs.cz/item/CS_URS_2023_02/460421001" TargetMode="External"/><Relationship Id="rId4" Type="http://schemas.openxmlformats.org/officeDocument/2006/relationships/hyperlink" Target="https://podminky.urs.cz/item/CS_URS_2023_02/132251102" TargetMode="External"/><Relationship Id="rId9" Type="http://schemas.openxmlformats.org/officeDocument/2006/relationships/hyperlink" Target="https://podminky.urs.cz/item/CS_URS_2023_02/162751117" TargetMode="External"/><Relationship Id="rId13" Type="http://schemas.openxmlformats.org/officeDocument/2006/relationships/hyperlink" Target="https://podminky.urs.cz/item/CS_URS_2023_02/175151101" TargetMode="External"/><Relationship Id="rId18" Type="http://schemas.openxmlformats.org/officeDocument/2006/relationships/hyperlink" Target="https://podminky.urs.cz/item/CS_URS_2023_02/113107442" TargetMode="External"/><Relationship Id="rId39" Type="http://schemas.openxmlformats.org/officeDocument/2006/relationships/hyperlink" Target="https://podminky.urs.cz/item/CS_URS_2023_02/565145121" TargetMode="External"/><Relationship Id="rId34" Type="http://schemas.openxmlformats.org/officeDocument/2006/relationships/hyperlink" Target="https://podminky.urs.cz/item/CS_URS_2023_02/564952111" TargetMode="External"/><Relationship Id="rId50" Type="http://schemas.openxmlformats.org/officeDocument/2006/relationships/hyperlink" Target="https://podminky.urs.cz/item/CS_URS_2023_02/596211110" TargetMode="External"/><Relationship Id="rId55" Type="http://schemas.openxmlformats.org/officeDocument/2006/relationships/hyperlink" Target="https://podminky.urs.cz/item/CS_URS_2023_02/871265211" TargetMode="External"/><Relationship Id="rId76" Type="http://schemas.openxmlformats.org/officeDocument/2006/relationships/hyperlink" Target="https://podminky.urs.cz/item/CS_URS_2023_02/966006132" TargetMode="External"/><Relationship Id="rId97" Type="http://schemas.openxmlformats.org/officeDocument/2006/relationships/hyperlink" Target="https://podminky.urs.cz/item/CS_URS_2023_02/767590120" TargetMode="External"/><Relationship Id="rId10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43194000" TargetMode="External"/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hyperlink" Target="https://podminky.urs.cz/item/CS_URS_2023_02/043154000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2/012303000" TargetMode="External"/><Relationship Id="rId6" Type="http://schemas.openxmlformats.org/officeDocument/2006/relationships/hyperlink" Target="https://podminky.urs.cz/item/CS_URS_2023_02/039103000" TargetMode="External"/><Relationship Id="rId11" Type="http://schemas.openxmlformats.org/officeDocument/2006/relationships/hyperlink" Target="https://podminky.urs.cz/item/CS_URS_2023_02/072103011" TargetMode="External"/><Relationship Id="rId5" Type="http://schemas.openxmlformats.org/officeDocument/2006/relationships/hyperlink" Target="https://podminky.urs.cz/item/CS_URS_2023_02/034503000" TargetMode="External"/><Relationship Id="rId10" Type="http://schemas.openxmlformats.org/officeDocument/2006/relationships/hyperlink" Target="https://podminky.urs.cz/item/CS_URS_2023_02/049103000" TargetMode="External"/><Relationship Id="rId4" Type="http://schemas.openxmlformats.org/officeDocument/2006/relationships/hyperlink" Target="https://podminky.urs.cz/item/CS_URS_2023_02/032803000" TargetMode="External"/><Relationship Id="rId9" Type="http://schemas.openxmlformats.org/officeDocument/2006/relationships/hyperlink" Target="https://podminky.urs.cz/item/CS_URS_2023_02/0452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topLeftCell="A52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75"/>
      <c r="AS2" s="375"/>
      <c r="AT2" s="375"/>
      <c r="AU2" s="375"/>
      <c r="AV2" s="375"/>
      <c r="AW2" s="375"/>
      <c r="AX2" s="375"/>
      <c r="AY2" s="375"/>
      <c r="AZ2" s="375"/>
      <c r="BA2" s="375"/>
      <c r="BB2" s="375"/>
      <c r="BC2" s="375"/>
      <c r="BD2" s="375"/>
      <c r="BE2" s="375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9" t="s">
        <v>14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4"/>
      <c r="AQ5" s="24"/>
      <c r="AR5" s="22"/>
      <c r="BE5" s="336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1" t="s">
        <v>17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4"/>
      <c r="AQ6" s="24"/>
      <c r="AR6" s="22"/>
      <c r="BE6" s="33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37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37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7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19</v>
      </c>
      <c r="AO10" s="24"/>
      <c r="AP10" s="24"/>
      <c r="AQ10" s="24"/>
      <c r="AR10" s="22"/>
      <c r="BE10" s="337"/>
      <c r="BS10" s="19" t="s">
        <v>6</v>
      </c>
    </row>
    <row r="11" spans="1:74" s="1" customFormat="1" ht="18.45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7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7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31</v>
      </c>
      <c r="AO13" s="24"/>
      <c r="AP13" s="24"/>
      <c r="AQ13" s="24"/>
      <c r="AR13" s="22"/>
      <c r="BE13" s="337"/>
      <c r="BS13" s="19" t="s">
        <v>6</v>
      </c>
    </row>
    <row r="14" spans="1:74" ht="13.2">
      <c r="B14" s="23"/>
      <c r="C14" s="24"/>
      <c r="D14" s="24"/>
      <c r="E14" s="342" t="s">
        <v>31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7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7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19</v>
      </c>
      <c r="AO16" s="24"/>
      <c r="AP16" s="24"/>
      <c r="AQ16" s="24"/>
      <c r="AR16" s="22"/>
      <c r="BE16" s="337"/>
      <c r="BS16" s="19" t="s">
        <v>4</v>
      </c>
    </row>
    <row r="17" spans="1:71" s="1" customFormat="1" ht="18.45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7"/>
      <c r="BS17" s="19" t="s">
        <v>34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7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19</v>
      </c>
      <c r="AO19" s="24"/>
      <c r="AP19" s="24"/>
      <c r="AQ19" s="24"/>
      <c r="AR19" s="22"/>
      <c r="BE19" s="337"/>
      <c r="BS19" s="19" t="s">
        <v>6</v>
      </c>
    </row>
    <row r="20" spans="1:71" s="1" customFormat="1" ht="18.45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7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7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7"/>
    </row>
    <row r="23" spans="1:71" s="1" customFormat="1" ht="47.25" customHeight="1">
      <c r="B23" s="23"/>
      <c r="C23" s="24"/>
      <c r="D23" s="24"/>
      <c r="E23" s="344" t="s">
        <v>38</v>
      </c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24"/>
      <c r="AP23" s="24"/>
      <c r="AQ23" s="24"/>
      <c r="AR23" s="22"/>
      <c r="BE23" s="337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7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7"/>
    </row>
    <row r="26" spans="1:71" s="2" customFormat="1" ht="25.95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5">
        <f>ROUND(AG54,2)</f>
        <v>0</v>
      </c>
      <c r="AL26" s="346"/>
      <c r="AM26" s="346"/>
      <c r="AN26" s="346"/>
      <c r="AO26" s="346"/>
      <c r="AP26" s="38"/>
      <c r="AQ26" s="38"/>
      <c r="AR26" s="41"/>
      <c r="BE26" s="337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7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7" t="s">
        <v>40</v>
      </c>
      <c r="M28" s="347"/>
      <c r="N28" s="347"/>
      <c r="O28" s="347"/>
      <c r="P28" s="347"/>
      <c r="Q28" s="38"/>
      <c r="R28" s="38"/>
      <c r="S28" s="38"/>
      <c r="T28" s="38"/>
      <c r="U28" s="38"/>
      <c r="V28" s="38"/>
      <c r="W28" s="347" t="s">
        <v>41</v>
      </c>
      <c r="X28" s="347"/>
      <c r="Y28" s="347"/>
      <c r="Z28" s="347"/>
      <c r="AA28" s="347"/>
      <c r="AB28" s="347"/>
      <c r="AC28" s="347"/>
      <c r="AD28" s="347"/>
      <c r="AE28" s="347"/>
      <c r="AF28" s="38"/>
      <c r="AG28" s="38"/>
      <c r="AH28" s="38"/>
      <c r="AI28" s="38"/>
      <c r="AJ28" s="38"/>
      <c r="AK28" s="347" t="s">
        <v>42</v>
      </c>
      <c r="AL28" s="347"/>
      <c r="AM28" s="347"/>
      <c r="AN28" s="347"/>
      <c r="AO28" s="347"/>
      <c r="AP28" s="38"/>
      <c r="AQ28" s="38"/>
      <c r="AR28" s="41"/>
      <c r="BE28" s="337"/>
    </row>
    <row r="29" spans="1:71" s="3" customFormat="1" ht="14.4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50">
        <v>0.21</v>
      </c>
      <c r="M29" s="349"/>
      <c r="N29" s="349"/>
      <c r="O29" s="349"/>
      <c r="P29" s="349"/>
      <c r="Q29" s="43"/>
      <c r="R29" s="43"/>
      <c r="S29" s="43"/>
      <c r="T29" s="43"/>
      <c r="U29" s="43"/>
      <c r="V29" s="43"/>
      <c r="W29" s="348">
        <f>ROUND(AZ54, 2)</f>
        <v>0</v>
      </c>
      <c r="X29" s="349"/>
      <c r="Y29" s="349"/>
      <c r="Z29" s="349"/>
      <c r="AA29" s="349"/>
      <c r="AB29" s="349"/>
      <c r="AC29" s="349"/>
      <c r="AD29" s="349"/>
      <c r="AE29" s="349"/>
      <c r="AF29" s="43"/>
      <c r="AG29" s="43"/>
      <c r="AH29" s="43"/>
      <c r="AI29" s="43"/>
      <c r="AJ29" s="43"/>
      <c r="AK29" s="348">
        <f>ROUND(AV54, 2)</f>
        <v>0</v>
      </c>
      <c r="AL29" s="349"/>
      <c r="AM29" s="349"/>
      <c r="AN29" s="349"/>
      <c r="AO29" s="349"/>
      <c r="AP29" s="43"/>
      <c r="AQ29" s="43"/>
      <c r="AR29" s="44"/>
      <c r="BE29" s="338"/>
    </row>
    <row r="30" spans="1:71" s="3" customFormat="1" ht="14.4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50">
        <v>0.15</v>
      </c>
      <c r="M30" s="349"/>
      <c r="N30" s="349"/>
      <c r="O30" s="349"/>
      <c r="P30" s="349"/>
      <c r="Q30" s="43"/>
      <c r="R30" s="43"/>
      <c r="S30" s="43"/>
      <c r="T30" s="43"/>
      <c r="U30" s="43"/>
      <c r="V30" s="43"/>
      <c r="W30" s="348">
        <f>ROUND(BA54, 2)</f>
        <v>0</v>
      </c>
      <c r="X30" s="349"/>
      <c r="Y30" s="349"/>
      <c r="Z30" s="349"/>
      <c r="AA30" s="349"/>
      <c r="AB30" s="349"/>
      <c r="AC30" s="349"/>
      <c r="AD30" s="349"/>
      <c r="AE30" s="349"/>
      <c r="AF30" s="43"/>
      <c r="AG30" s="43"/>
      <c r="AH30" s="43"/>
      <c r="AI30" s="43"/>
      <c r="AJ30" s="43"/>
      <c r="AK30" s="348">
        <f>ROUND(AW54, 2)</f>
        <v>0</v>
      </c>
      <c r="AL30" s="349"/>
      <c r="AM30" s="349"/>
      <c r="AN30" s="349"/>
      <c r="AO30" s="349"/>
      <c r="AP30" s="43"/>
      <c r="AQ30" s="43"/>
      <c r="AR30" s="44"/>
      <c r="BE30" s="338"/>
    </row>
    <row r="31" spans="1:71" s="3" customFormat="1" ht="14.4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50">
        <v>0.21</v>
      </c>
      <c r="M31" s="349"/>
      <c r="N31" s="349"/>
      <c r="O31" s="349"/>
      <c r="P31" s="349"/>
      <c r="Q31" s="43"/>
      <c r="R31" s="43"/>
      <c r="S31" s="43"/>
      <c r="T31" s="43"/>
      <c r="U31" s="43"/>
      <c r="V31" s="43"/>
      <c r="W31" s="348">
        <f>ROUND(BB54, 2)</f>
        <v>0</v>
      </c>
      <c r="X31" s="349"/>
      <c r="Y31" s="349"/>
      <c r="Z31" s="349"/>
      <c r="AA31" s="349"/>
      <c r="AB31" s="349"/>
      <c r="AC31" s="349"/>
      <c r="AD31" s="349"/>
      <c r="AE31" s="349"/>
      <c r="AF31" s="43"/>
      <c r="AG31" s="43"/>
      <c r="AH31" s="43"/>
      <c r="AI31" s="43"/>
      <c r="AJ31" s="43"/>
      <c r="AK31" s="348">
        <v>0</v>
      </c>
      <c r="AL31" s="349"/>
      <c r="AM31" s="349"/>
      <c r="AN31" s="349"/>
      <c r="AO31" s="349"/>
      <c r="AP31" s="43"/>
      <c r="AQ31" s="43"/>
      <c r="AR31" s="44"/>
      <c r="BE31" s="338"/>
    </row>
    <row r="32" spans="1:71" s="3" customFormat="1" ht="14.4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50">
        <v>0.15</v>
      </c>
      <c r="M32" s="349"/>
      <c r="N32" s="349"/>
      <c r="O32" s="349"/>
      <c r="P32" s="349"/>
      <c r="Q32" s="43"/>
      <c r="R32" s="43"/>
      <c r="S32" s="43"/>
      <c r="T32" s="43"/>
      <c r="U32" s="43"/>
      <c r="V32" s="43"/>
      <c r="W32" s="348">
        <f>ROUND(BC54, 2)</f>
        <v>0</v>
      </c>
      <c r="X32" s="349"/>
      <c r="Y32" s="349"/>
      <c r="Z32" s="349"/>
      <c r="AA32" s="349"/>
      <c r="AB32" s="349"/>
      <c r="AC32" s="349"/>
      <c r="AD32" s="349"/>
      <c r="AE32" s="349"/>
      <c r="AF32" s="43"/>
      <c r="AG32" s="43"/>
      <c r="AH32" s="43"/>
      <c r="AI32" s="43"/>
      <c r="AJ32" s="43"/>
      <c r="AK32" s="348">
        <v>0</v>
      </c>
      <c r="AL32" s="349"/>
      <c r="AM32" s="349"/>
      <c r="AN32" s="349"/>
      <c r="AO32" s="349"/>
      <c r="AP32" s="43"/>
      <c r="AQ32" s="43"/>
      <c r="AR32" s="44"/>
      <c r="BE32" s="338"/>
    </row>
    <row r="33" spans="1:57" s="3" customFormat="1" ht="14.4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50">
        <v>0</v>
      </c>
      <c r="M33" s="349"/>
      <c r="N33" s="349"/>
      <c r="O33" s="349"/>
      <c r="P33" s="349"/>
      <c r="Q33" s="43"/>
      <c r="R33" s="43"/>
      <c r="S33" s="43"/>
      <c r="T33" s="43"/>
      <c r="U33" s="43"/>
      <c r="V33" s="43"/>
      <c r="W33" s="348">
        <f>ROUND(BD54, 2)</f>
        <v>0</v>
      </c>
      <c r="X33" s="349"/>
      <c r="Y33" s="349"/>
      <c r="Z33" s="349"/>
      <c r="AA33" s="349"/>
      <c r="AB33" s="349"/>
      <c r="AC33" s="349"/>
      <c r="AD33" s="349"/>
      <c r="AE33" s="349"/>
      <c r="AF33" s="43"/>
      <c r="AG33" s="43"/>
      <c r="AH33" s="43"/>
      <c r="AI33" s="43"/>
      <c r="AJ33" s="43"/>
      <c r="AK33" s="348">
        <v>0</v>
      </c>
      <c r="AL33" s="349"/>
      <c r="AM33" s="349"/>
      <c r="AN33" s="349"/>
      <c r="AO33" s="349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51" t="s">
        <v>51</v>
      </c>
      <c r="Y35" s="352"/>
      <c r="Z35" s="352"/>
      <c r="AA35" s="352"/>
      <c r="AB35" s="352"/>
      <c r="AC35" s="47"/>
      <c r="AD35" s="47"/>
      <c r="AE35" s="47"/>
      <c r="AF35" s="47"/>
      <c r="AG35" s="47"/>
      <c r="AH35" s="47"/>
      <c r="AI35" s="47"/>
      <c r="AJ35" s="47"/>
      <c r="AK35" s="353">
        <f>SUM(AK26:AK33)</f>
        <v>0</v>
      </c>
      <c r="AL35" s="352"/>
      <c r="AM35" s="352"/>
      <c r="AN35" s="352"/>
      <c r="AO35" s="354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VT22-031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5" t="str">
        <f>K6</f>
        <v>Karlovy Vary - Rekonstrukce ulice U Spořitelny - Dopravní část (2023)</v>
      </c>
      <c r="M45" s="356"/>
      <c r="N45" s="356"/>
      <c r="O45" s="356"/>
      <c r="P45" s="356"/>
      <c r="Q45" s="356"/>
      <c r="R45" s="356"/>
      <c r="S45" s="356"/>
      <c r="T45" s="356"/>
      <c r="U45" s="356"/>
      <c r="V45" s="356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7" t="str">
        <f>IF(AN8= "","",AN8)</f>
        <v>12. 10. 2023</v>
      </c>
      <c r="AN47" s="357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Statutární město Karlovy Vary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58" t="str">
        <f>IF(E17="","",E17)</f>
        <v>DPT projekty Ostrov s.r.o</v>
      </c>
      <c r="AN49" s="359"/>
      <c r="AO49" s="359"/>
      <c r="AP49" s="359"/>
      <c r="AQ49" s="38"/>
      <c r="AR49" s="41"/>
      <c r="AS49" s="360" t="s">
        <v>53</v>
      </c>
      <c r="AT49" s="3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58" t="str">
        <f>IF(E20="","",E20)</f>
        <v>Tomanová Ing.</v>
      </c>
      <c r="AN50" s="359"/>
      <c r="AO50" s="359"/>
      <c r="AP50" s="359"/>
      <c r="AQ50" s="38"/>
      <c r="AR50" s="41"/>
      <c r="AS50" s="362"/>
      <c r="AT50" s="3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4"/>
      <c r="AT51" s="3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6" t="s">
        <v>54</v>
      </c>
      <c r="D52" s="367"/>
      <c r="E52" s="367"/>
      <c r="F52" s="367"/>
      <c r="G52" s="367"/>
      <c r="H52" s="68"/>
      <c r="I52" s="368" t="s">
        <v>55</v>
      </c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9" t="s">
        <v>56</v>
      </c>
      <c r="AH52" s="367"/>
      <c r="AI52" s="367"/>
      <c r="AJ52" s="367"/>
      <c r="AK52" s="367"/>
      <c r="AL52" s="367"/>
      <c r="AM52" s="367"/>
      <c r="AN52" s="368" t="s">
        <v>57</v>
      </c>
      <c r="AO52" s="367"/>
      <c r="AP52" s="367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3">
        <f>ROUND(SUM(AG55:AG56),2)</f>
        <v>0</v>
      </c>
      <c r="AH54" s="373"/>
      <c r="AI54" s="373"/>
      <c r="AJ54" s="373"/>
      <c r="AK54" s="373"/>
      <c r="AL54" s="373"/>
      <c r="AM54" s="373"/>
      <c r="AN54" s="374">
        <f>SUM(AG54,AT54)</f>
        <v>0</v>
      </c>
      <c r="AO54" s="374"/>
      <c r="AP54" s="374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A55" s="88" t="s">
        <v>77</v>
      </c>
      <c r="B55" s="89"/>
      <c r="C55" s="90"/>
      <c r="D55" s="372" t="s">
        <v>78</v>
      </c>
      <c r="E55" s="372"/>
      <c r="F55" s="372"/>
      <c r="G55" s="372"/>
      <c r="H55" s="372"/>
      <c r="I55" s="91"/>
      <c r="J55" s="372" t="s">
        <v>79</v>
      </c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0">
        <f>'A - Dopravní část'!J30</f>
        <v>0</v>
      </c>
      <c r="AH55" s="371"/>
      <c r="AI55" s="371"/>
      <c r="AJ55" s="371"/>
      <c r="AK55" s="371"/>
      <c r="AL55" s="371"/>
      <c r="AM55" s="371"/>
      <c r="AN55" s="370">
        <f>SUM(AG55,AT55)</f>
        <v>0</v>
      </c>
      <c r="AO55" s="371"/>
      <c r="AP55" s="371"/>
      <c r="AQ55" s="92" t="s">
        <v>80</v>
      </c>
      <c r="AR55" s="93"/>
      <c r="AS55" s="94">
        <v>0</v>
      </c>
      <c r="AT55" s="95">
        <f>ROUND(SUM(AV55:AW55),2)</f>
        <v>0</v>
      </c>
      <c r="AU55" s="96">
        <f>'A - Dopravní část'!P102</f>
        <v>0</v>
      </c>
      <c r="AV55" s="95">
        <f>'A - Dopravní část'!J33</f>
        <v>0</v>
      </c>
      <c r="AW55" s="95">
        <f>'A - Dopravní část'!J34</f>
        <v>0</v>
      </c>
      <c r="AX55" s="95">
        <f>'A - Dopravní část'!J35</f>
        <v>0</v>
      </c>
      <c r="AY55" s="95">
        <f>'A - Dopravní část'!J36</f>
        <v>0</v>
      </c>
      <c r="AZ55" s="95">
        <f>'A - Dopravní část'!F33</f>
        <v>0</v>
      </c>
      <c r="BA55" s="95">
        <f>'A - Dopravní část'!F34</f>
        <v>0</v>
      </c>
      <c r="BB55" s="95">
        <f>'A - Dopravní část'!F35</f>
        <v>0</v>
      </c>
      <c r="BC55" s="95">
        <f>'A - Dopravní část'!F36</f>
        <v>0</v>
      </c>
      <c r="BD55" s="97">
        <f>'A - Dopravní část'!F37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83</v>
      </c>
    </row>
    <row r="56" spans="1:91" s="7" customFormat="1" ht="16.5" customHeight="1">
      <c r="A56" s="88" t="s">
        <v>77</v>
      </c>
      <c r="B56" s="89"/>
      <c r="C56" s="90"/>
      <c r="D56" s="372" t="s">
        <v>84</v>
      </c>
      <c r="E56" s="372"/>
      <c r="F56" s="372"/>
      <c r="G56" s="372"/>
      <c r="H56" s="372"/>
      <c r="I56" s="91"/>
      <c r="J56" s="372" t="s">
        <v>85</v>
      </c>
      <c r="K56" s="372"/>
      <c r="L56" s="372"/>
      <c r="M56" s="372"/>
      <c r="N56" s="372"/>
      <c r="O56" s="372"/>
      <c r="P56" s="372"/>
      <c r="Q56" s="372"/>
      <c r="R56" s="372"/>
      <c r="S56" s="372"/>
      <c r="T56" s="372"/>
      <c r="U56" s="372"/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70">
        <f>'B - VRN'!J30</f>
        <v>0</v>
      </c>
      <c r="AH56" s="371"/>
      <c r="AI56" s="371"/>
      <c r="AJ56" s="371"/>
      <c r="AK56" s="371"/>
      <c r="AL56" s="371"/>
      <c r="AM56" s="371"/>
      <c r="AN56" s="370">
        <f>SUM(AG56,AT56)</f>
        <v>0</v>
      </c>
      <c r="AO56" s="371"/>
      <c r="AP56" s="371"/>
      <c r="AQ56" s="92" t="s">
        <v>80</v>
      </c>
      <c r="AR56" s="93"/>
      <c r="AS56" s="99">
        <v>0</v>
      </c>
      <c r="AT56" s="100">
        <f>ROUND(SUM(AV56:AW56),2)</f>
        <v>0</v>
      </c>
      <c r="AU56" s="101">
        <f>'B - VRN'!P84</f>
        <v>0</v>
      </c>
      <c r="AV56" s="100">
        <f>'B - VRN'!J33</f>
        <v>0</v>
      </c>
      <c r="AW56" s="100">
        <f>'B - VRN'!J34</f>
        <v>0</v>
      </c>
      <c r="AX56" s="100">
        <f>'B - VRN'!J35</f>
        <v>0</v>
      </c>
      <c r="AY56" s="100">
        <f>'B - VRN'!J36</f>
        <v>0</v>
      </c>
      <c r="AZ56" s="100">
        <f>'B - VRN'!F33</f>
        <v>0</v>
      </c>
      <c r="BA56" s="100">
        <f>'B - VRN'!F34</f>
        <v>0</v>
      </c>
      <c r="BB56" s="100">
        <f>'B - VRN'!F35</f>
        <v>0</v>
      </c>
      <c r="BC56" s="100">
        <f>'B - VRN'!F36</f>
        <v>0</v>
      </c>
      <c r="BD56" s="102">
        <f>'B - VRN'!F37</f>
        <v>0</v>
      </c>
      <c r="BT56" s="98" t="s">
        <v>81</v>
      </c>
      <c r="BV56" s="98" t="s">
        <v>75</v>
      </c>
      <c r="BW56" s="98" t="s">
        <v>86</v>
      </c>
      <c r="BX56" s="98" t="s">
        <v>5</v>
      </c>
      <c r="CL56" s="98" t="s">
        <v>19</v>
      </c>
      <c r="CM56" s="98" t="s">
        <v>83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XzssYR34fPEacQFmvAWffJmKgJSgAlD06lVfy8yOkpcrLmYKcKdLP5pKEXZcLHAuzP9Q4aUdeeyoRhqKx3jEcQ==" saltValue="iisHN6Q9msbS00hEHmu0HGijwAgnnYWSAZ1ST0XYy/i4jlccG3J3xh/zEmEbJHzhOX1ebfHdQSlFzzq1gwv7v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A - Dopravní část'!C2" display="/"/>
    <hyperlink ref="A56" location="'B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82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4.9" customHeight="1">
      <c r="B4" s="22"/>
      <c r="D4" s="105" t="s">
        <v>87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6" t="str">
        <f>'Rekapitulace stavby'!K6</f>
        <v>Karlovy Vary - Rekonstrukce ulice U Spořitelny - Dopravní část (2023)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7" t="s">
        <v>88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89</v>
      </c>
      <c r="F9" s="379"/>
      <c r="G9" s="379"/>
      <c r="H9" s="379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21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12. 10. 2023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27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33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35</v>
      </c>
      <c r="E23" s="36"/>
      <c r="F23" s="36"/>
      <c r="G23" s="36"/>
      <c r="H23" s="36"/>
      <c r="I23" s="107" t="s">
        <v>27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2" t="s">
        <v>19</v>
      </c>
      <c r="F27" s="382"/>
      <c r="G27" s="382"/>
      <c r="H27" s="38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ROUND(J102,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43</v>
      </c>
      <c r="E33" s="107" t="s">
        <v>44</v>
      </c>
      <c r="F33" s="119">
        <f>ROUND((SUM(BE102:BE856)),  2)</f>
        <v>0</v>
      </c>
      <c r="G33" s="36"/>
      <c r="H33" s="36"/>
      <c r="I33" s="120">
        <v>0.21</v>
      </c>
      <c r="J33" s="119">
        <f>ROUND(((SUM(BE102:BE856))*I33),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45</v>
      </c>
      <c r="F34" s="119">
        <f>ROUND((SUM(BF102:BF856)),  2)</f>
        <v>0</v>
      </c>
      <c r="G34" s="36"/>
      <c r="H34" s="36"/>
      <c r="I34" s="120">
        <v>0.15</v>
      </c>
      <c r="J34" s="119">
        <f>ROUND(((SUM(BF102:BF856))*I34),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46</v>
      </c>
      <c r="F35" s="119">
        <f>ROUND((SUM(BG102:BG856)),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47</v>
      </c>
      <c r="F36" s="119">
        <f>ROUND((SUM(BH102:BH856)),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48</v>
      </c>
      <c r="F37" s="119">
        <f>ROUND((SUM(BI102:BI856)),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90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Karlovy Vary - Rekonstrukce ulice U Spořitelny - Dopravní část (2023)</v>
      </c>
      <c r="F48" s="384"/>
      <c r="G48" s="384"/>
      <c r="H48" s="384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88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A - Dopravní část</v>
      </c>
      <c r="F50" s="385"/>
      <c r="G50" s="385"/>
      <c r="H50" s="38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12. 10. 2023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26</v>
      </c>
      <c r="D54" s="38"/>
      <c r="E54" s="38"/>
      <c r="F54" s="29" t="str">
        <f>E15</f>
        <v>Statutární město Karlovy Vary</v>
      </c>
      <c r="G54" s="38"/>
      <c r="H54" s="38"/>
      <c r="I54" s="31" t="s">
        <v>32</v>
      </c>
      <c r="J54" s="34" t="str">
        <f>E21</f>
        <v>DPT projekty Ostrov s.r.o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Tomanová Ing.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91</v>
      </c>
      <c r="D57" s="133"/>
      <c r="E57" s="133"/>
      <c r="F57" s="133"/>
      <c r="G57" s="133"/>
      <c r="H57" s="133"/>
      <c r="I57" s="133"/>
      <c r="J57" s="134" t="s">
        <v>92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J102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93</v>
      </c>
    </row>
    <row r="60" spans="1:47" s="9" customFormat="1" ht="24.9" customHeight="1">
      <c r="B60" s="136"/>
      <c r="C60" s="137"/>
      <c r="D60" s="138" t="s">
        <v>94</v>
      </c>
      <c r="E60" s="139"/>
      <c r="F60" s="139"/>
      <c r="G60" s="139"/>
      <c r="H60" s="139"/>
      <c r="I60" s="139"/>
      <c r="J60" s="140">
        <f>J103</f>
        <v>0</v>
      </c>
      <c r="K60" s="137"/>
      <c r="L60" s="141"/>
    </row>
    <row r="61" spans="1:47" s="10" customFormat="1" ht="19.95" customHeight="1">
      <c r="B61" s="142"/>
      <c r="C61" s="143"/>
      <c r="D61" s="144" t="s">
        <v>95</v>
      </c>
      <c r="E61" s="145"/>
      <c r="F61" s="145"/>
      <c r="G61" s="145"/>
      <c r="H61" s="145"/>
      <c r="I61" s="145"/>
      <c r="J61" s="146">
        <f>J104</f>
        <v>0</v>
      </c>
      <c r="K61" s="143"/>
      <c r="L61" s="147"/>
    </row>
    <row r="62" spans="1:47" s="10" customFormat="1" ht="19.95" customHeight="1">
      <c r="B62" s="142"/>
      <c r="C62" s="143"/>
      <c r="D62" s="144" t="s">
        <v>96</v>
      </c>
      <c r="E62" s="145"/>
      <c r="F62" s="145"/>
      <c r="G62" s="145"/>
      <c r="H62" s="145"/>
      <c r="I62" s="145"/>
      <c r="J62" s="146">
        <f>J258</f>
        <v>0</v>
      </c>
      <c r="K62" s="143"/>
      <c r="L62" s="147"/>
    </row>
    <row r="63" spans="1:47" s="10" customFormat="1" ht="19.95" customHeight="1">
      <c r="B63" s="142"/>
      <c r="C63" s="143"/>
      <c r="D63" s="144" t="s">
        <v>97</v>
      </c>
      <c r="E63" s="145"/>
      <c r="F63" s="145"/>
      <c r="G63" s="145"/>
      <c r="H63" s="145"/>
      <c r="I63" s="145"/>
      <c r="J63" s="146">
        <f>J313</f>
        <v>0</v>
      </c>
      <c r="K63" s="143"/>
      <c r="L63" s="147"/>
    </row>
    <row r="64" spans="1:47" s="10" customFormat="1" ht="19.95" customHeight="1">
      <c r="B64" s="142"/>
      <c r="C64" s="143"/>
      <c r="D64" s="144" t="s">
        <v>98</v>
      </c>
      <c r="E64" s="145"/>
      <c r="F64" s="145"/>
      <c r="G64" s="145"/>
      <c r="H64" s="145"/>
      <c r="I64" s="145"/>
      <c r="J64" s="146">
        <f>J324</f>
        <v>0</v>
      </c>
      <c r="K64" s="143"/>
      <c r="L64" s="147"/>
    </row>
    <row r="65" spans="2:12" s="10" customFormat="1" ht="19.95" customHeight="1">
      <c r="B65" s="142"/>
      <c r="C65" s="143"/>
      <c r="D65" s="144" t="s">
        <v>99</v>
      </c>
      <c r="E65" s="145"/>
      <c r="F65" s="145"/>
      <c r="G65" s="145"/>
      <c r="H65" s="145"/>
      <c r="I65" s="145"/>
      <c r="J65" s="146">
        <f>J337</f>
        <v>0</v>
      </c>
      <c r="K65" s="143"/>
      <c r="L65" s="147"/>
    </row>
    <row r="66" spans="2:12" s="10" customFormat="1" ht="19.95" customHeight="1">
      <c r="B66" s="142"/>
      <c r="C66" s="143"/>
      <c r="D66" s="144" t="s">
        <v>100</v>
      </c>
      <c r="E66" s="145"/>
      <c r="F66" s="145"/>
      <c r="G66" s="145"/>
      <c r="H66" s="145"/>
      <c r="I66" s="145"/>
      <c r="J66" s="146">
        <f>J358</f>
        <v>0</v>
      </c>
      <c r="K66" s="143"/>
      <c r="L66" s="147"/>
    </row>
    <row r="67" spans="2:12" s="10" customFormat="1" ht="19.95" customHeight="1">
      <c r="B67" s="142"/>
      <c r="C67" s="143"/>
      <c r="D67" s="144" t="s">
        <v>101</v>
      </c>
      <c r="E67" s="145"/>
      <c r="F67" s="145"/>
      <c r="G67" s="145"/>
      <c r="H67" s="145"/>
      <c r="I67" s="145"/>
      <c r="J67" s="146">
        <f>J379</f>
        <v>0</v>
      </c>
      <c r="K67" s="143"/>
      <c r="L67" s="147"/>
    </row>
    <row r="68" spans="2:12" s="10" customFormat="1" ht="19.95" customHeight="1">
      <c r="B68" s="142"/>
      <c r="C68" s="143"/>
      <c r="D68" s="144" t="s">
        <v>102</v>
      </c>
      <c r="E68" s="145"/>
      <c r="F68" s="145"/>
      <c r="G68" s="145"/>
      <c r="H68" s="145"/>
      <c r="I68" s="145"/>
      <c r="J68" s="146">
        <f>J390</f>
        <v>0</v>
      </c>
      <c r="K68" s="143"/>
      <c r="L68" s="147"/>
    </row>
    <row r="69" spans="2:12" s="10" customFormat="1" ht="19.95" customHeight="1">
      <c r="B69" s="142"/>
      <c r="C69" s="143"/>
      <c r="D69" s="144" t="s">
        <v>103</v>
      </c>
      <c r="E69" s="145"/>
      <c r="F69" s="145"/>
      <c r="G69" s="145"/>
      <c r="H69" s="145"/>
      <c r="I69" s="145"/>
      <c r="J69" s="146">
        <f>J402</f>
        <v>0</v>
      </c>
      <c r="K69" s="143"/>
      <c r="L69" s="147"/>
    </row>
    <row r="70" spans="2:12" s="10" customFormat="1" ht="19.95" customHeight="1">
      <c r="B70" s="142"/>
      <c r="C70" s="143"/>
      <c r="D70" s="144" t="s">
        <v>104</v>
      </c>
      <c r="E70" s="145"/>
      <c r="F70" s="145"/>
      <c r="G70" s="145"/>
      <c r="H70" s="145"/>
      <c r="I70" s="145"/>
      <c r="J70" s="146">
        <f>J417</f>
        <v>0</v>
      </c>
      <c r="K70" s="143"/>
      <c r="L70" s="147"/>
    </row>
    <row r="71" spans="2:12" s="10" customFormat="1" ht="19.95" customHeight="1">
      <c r="B71" s="142"/>
      <c r="C71" s="143"/>
      <c r="D71" s="144" t="s">
        <v>105</v>
      </c>
      <c r="E71" s="145"/>
      <c r="F71" s="145"/>
      <c r="G71" s="145"/>
      <c r="H71" s="145"/>
      <c r="I71" s="145"/>
      <c r="J71" s="146">
        <f>J443</f>
        <v>0</v>
      </c>
      <c r="K71" s="143"/>
      <c r="L71" s="147"/>
    </row>
    <row r="72" spans="2:12" s="10" customFormat="1" ht="19.95" customHeight="1">
      <c r="B72" s="142"/>
      <c r="C72" s="143"/>
      <c r="D72" s="144" t="s">
        <v>106</v>
      </c>
      <c r="E72" s="145"/>
      <c r="F72" s="145"/>
      <c r="G72" s="145"/>
      <c r="H72" s="145"/>
      <c r="I72" s="145"/>
      <c r="J72" s="146">
        <f>J462</f>
        <v>0</v>
      </c>
      <c r="K72" s="143"/>
      <c r="L72" s="147"/>
    </row>
    <row r="73" spans="2:12" s="10" customFormat="1" ht="19.95" customHeight="1">
      <c r="B73" s="142"/>
      <c r="C73" s="143"/>
      <c r="D73" s="144" t="s">
        <v>107</v>
      </c>
      <c r="E73" s="145"/>
      <c r="F73" s="145"/>
      <c r="G73" s="145"/>
      <c r="H73" s="145"/>
      <c r="I73" s="145"/>
      <c r="J73" s="146">
        <f>J546</f>
        <v>0</v>
      </c>
      <c r="K73" s="143"/>
      <c r="L73" s="147"/>
    </row>
    <row r="74" spans="2:12" s="10" customFormat="1" ht="19.95" customHeight="1">
      <c r="B74" s="142"/>
      <c r="C74" s="143"/>
      <c r="D74" s="144" t="s">
        <v>108</v>
      </c>
      <c r="E74" s="145"/>
      <c r="F74" s="145"/>
      <c r="G74" s="145"/>
      <c r="H74" s="145"/>
      <c r="I74" s="145"/>
      <c r="J74" s="146">
        <f>J671</f>
        <v>0</v>
      </c>
      <c r="K74" s="143"/>
      <c r="L74" s="147"/>
    </row>
    <row r="75" spans="2:12" s="10" customFormat="1" ht="19.95" customHeight="1">
      <c r="B75" s="142"/>
      <c r="C75" s="143"/>
      <c r="D75" s="144" t="s">
        <v>109</v>
      </c>
      <c r="E75" s="145"/>
      <c r="F75" s="145"/>
      <c r="G75" s="145"/>
      <c r="H75" s="145"/>
      <c r="I75" s="145"/>
      <c r="J75" s="146">
        <f>J708</f>
        <v>0</v>
      </c>
      <c r="K75" s="143"/>
      <c r="L75" s="147"/>
    </row>
    <row r="76" spans="2:12" s="10" customFormat="1" ht="19.95" customHeight="1">
      <c r="B76" s="142"/>
      <c r="C76" s="143"/>
      <c r="D76" s="144" t="s">
        <v>110</v>
      </c>
      <c r="E76" s="145"/>
      <c r="F76" s="145"/>
      <c r="G76" s="145"/>
      <c r="H76" s="145"/>
      <c r="I76" s="145"/>
      <c r="J76" s="146">
        <f>J766</f>
        <v>0</v>
      </c>
      <c r="K76" s="143"/>
      <c r="L76" s="147"/>
    </row>
    <row r="77" spans="2:12" s="9" customFormat="1" ht="24.9" customHeight="1">
      <c r="B77" s="136"/>
      <c r="C77" s="137"/>
      <c r="D77" s="138" t="s">
        <v>111</v>
      </c>
      <c r="E77" s="139"/>
      <c r="F77" s="139"/>
      <c r="G77" s="139"/>
      <c r="H77" s="139"/>
      <c r="I77" s="139"/>
      <c r="J77" s="140">
        <f>J769</f>
        <v>0</v>
      </c>
      <c r="K77" s="137"/>
      <c r="L77" s="141"/>
    </row>
    <row r="78" spans="2:12" s="10" customFormat="1" ht="19.95" customHeight="1">
      <c r="B78" s="142"/>
      <c r="C78" s="143"/>
      <c r="D78" s="144" t="s">
        <v>112</v>
      </c>
      <c r="E78" s="145"/>
      <c r="F78" s="145"/>
      <c r="G78" s="145"/>
      <c r="H78" s="145"/>
      <c r="I78" s="145"/>
      <c r="J78" s="146">
        <f>J770</f>
        <v>0</v>
      </c>
      <c r="K78" s="143"/>
      <c r="L78" s="147"/>
    </row>
    <row r="79" spans="2:12" s="10" customFormat="1" ht="19.95" customHeight="1">
      <c r="B79" s="142"/>
      <c r="C79" s="143"/>
      <c r="D79" s="144" t="s">
        <v>113</v>
      </c>
      <c r="E79" s="145"/>
      <c r="F79" s="145"/>
      <c r="G79" s="145"/>
      <c r="H79" s="145"/>
      <c r="I79" s="145"/>
      <c r="J79" s="146">
        <f>J798</f>
        <v>0</v>
      </c>
      <c r="K79" s="143"/>
      <c r="L79" s="147"/>
    </row>
    <row r="80" spans="2:12" s="10" customFormat="1" ht="19.95" customHeight="1">
      <c r="B80" s="142"/>
      <c r="C80" s="143"/>
      <c r="D80" s="144" t="s">
        <v>114</v>
      </c>
      <c r="E80" s="145"/>
      <c r="F80" s="145"/>
      <c r="G80" s="145"/>
      <c r="H80" s="145"/>
      <c r="I80" s="145"/>
      <c r="J80" s="146">
        <f>J803</f>
        <v>0</v>
      </c>
      <c r="K80" s="143"/>
      <c r="L80" s="147"/>
    </row>
    <row r="81" spans="1:31" s="9" customFormat="1" ht="24.9" customHeight="1">
      <c r="B81" s="136"/>
      <c r="C81" s="137"/>
      <c r="D81" s="138" t="s">
        <v>115</v>
      </c>
      <c r="E81" s="139"/>
      <c r="F81" s="139"/>
      <c r="G81" s="139"/>
      <c r="H81" s="139"/>
      <c r="I81" s="139"/>
      <c r="J81" s="140">
        <f>J823</f>
        <v>0</v>
      </c>
      <c r="K81" s="137"/>
      <c r="L81" s="141"/>
    </row>
    <row r="82" spans="1:31" s="10" customFormat="1" ht="19.95" customHeight="1">
      <c r="B82" s="142"/>
      <c r="C82" s="143"/>
      <c r="D82" s="144" t="s">
        <v>116</v>
      </c>
      <c r="E82" s="145"/>
      <c r="F82" s="145"/>
      <c r="G82" s="145"/>
      <c r="H82" s="145"/>
      <c r="I82" s="145"/>
      <c r="J82" s="146">
        <f>J824</f>
        <v>0</v>
      </c>
      <c r="K82" s="143"/>
      <c r="L82" s="147"/>
    </row>
    <row r="83" spans="1:31" s="2" customFormat="1" ht="21.7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" customHeight="1">
      <c r="A84" s="36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pans="1:31" s="2" customFormat="1" ht="6.9" customHeight="1">
      <c r="A88" s="36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24.9" customHeight="1">
      <c r="A89" s="36"/>
      <c r="B89" s="37"/>
      <c r="C89" s="25" t="s">
        <v>117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16</v>
      </c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83" t="str">
        <f>E7</f>
        <v>Karlovy Vary - Rekonstrukce ulice U Spořitelny - Dopravní část (2023)</v>
      </c>
      <c r="F92" s="384"/>
      <c r="G92" s="384"/>
      <c r="H92" s="384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88</v>
      </c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55" t="str">
        <f>E9</f>
        <v>A - Dopravní část</v>
      </c>
      <c r="F94" s="385"/>
      <c r="G94" s="385"/>
      <c r="H94" s="385"/>
      <c r="I94" s="38"/>
      <c r="J94" s="38"/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22</v>
      </c>
      <c r="D96" s="38"/>
      <c r="E96" s="38"/>
      <c r="F96" s="29" t="str">
        <f>F12</f>
        <v xml:space="preserve"> </v>
      </c>
      <c r="G96" s="38"/>
      <c r="H96" s="38"/>
      <c r="I96" s="31" t="s">
        <v>24</v>
      </c>
      <c r="J96" s="61" t="str">
        <f>IF(J12="","",J12)</f>
        <v>12. 10. 2023</v>
      </c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25.65" customHeight="1">
      <c r="A98" s="36"/>
      <c r="B98" s="37"/>
      <c r="C98" s="31" t="s">
        <v>26</v>
      </c>
      <c r="D98" s="38"/>
      <c r="E98" s="38"/>
      <c r="F98" s="29" t="str">
        <f>E15</f>
        <v>Statutární město Karlovy Vary</v>
      </c>
      <c r="G98" s="38"/>
      <c r="H98" s="38"/>
      <c r="I98" s="31" t="s">
        <v>32</v>
      </c>
      <c r="J98" s="34" t="str">
        <f>E21</f>
        <v>DPT projekty Ostrov s.r.o</v>
      </c>
      <c r="K98" s="38"/>
      <c r="L98" s="10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15" customHeight="1">
      <c r="A99" s="36"/>
      <c r="B99" s="37"/>
      <c r="C99" s="31" t="s">
        <v>30</v>
      </c>
      <c r="D99" s="38"/>
      <c r="E99" s="38"/>
      <c r="F99" s="29" t="str">
        <f>IF(E18="","",E18)</f>
        <v>Vyplň údaj</v>
      </c>
      <c r="G99" s="38"/>
      <c r="H99" s="38"/>
      <c r="I99" s="31" t="s">
        <v>35</v>
      </c>
      <c r="J99" s="34" t="str">
        <f>E24</f>
        <v>Tomanová Ing.</v>
      </c>
      <c r="K99" s="38"/>
      <c r="L99" s="10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08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48"/>
      <c r="B101" s="149"/>
      <c r="C101" s="150" t="s">
        <v>118</v>
      </c>
      <c r="D101" s="151" t="s">
        <v>58</v>
      </c>
      <c r="E101" s="151" t="s">
        <v>54</v>
      </c>
      <c r="F101" s="151" t="s">
        <v>55</v>
      </c>
      <c r="G101" s="151" t="s">
        <v>119</v>
      </c>
      <c r="H101" s="151" t="s">
        <v>120</v>
      </c>
      <c r="I101" s="151" t="s">
        <v>121</v>
      </c>
      <c r="J101" s="151" t="s">
        <v>92</v>
      </c>
      <c r="K101" s="152" t="s">
        <v>122</v>
      </c>
      <c r="L101" s="153"/>
      <c r="M101" s="70" t="s">
        <v>19</v>
      </c>
      <c r="N101" s="71" t="s">
        <v>43</v>
      </c>
      <c r="O101" s="71" t="s">
        <v>123</v>
      </c>
      <c r="P101" s="71" t="s">
        <v>124</v>
      </c>
      <c r="Q101" s="71" t="s">
        <v>125</v>
      </c>
      <c r="R101" s="71" t="s">
        <v>126</v>
      </c>
      <c r="S101" s="71" t="s">
        <v>127</v>
      </c>
      <c r="T101" s="72" t="s">
        <v>128</v>
      </c>
      <c r="U101" s="148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</row>
    <row r="102" spans="1:65" s="2" customFormat="1" ht="22.8" customHeight="1">
      <c r="A102" s="36"/>
      <c r="B102" s="37"/>
      <c r="C102" s="77" t="s">
        <v>129</v>
      </c>
      <c r="D102" s="38"/>
      <c r="E102" s="38"/>
      <c r="F102" s="38"/>
      <c r="G102" s="38"/>
      <c r="H102" s="38"/>
      <c r="I102" s="38"/>
      <c r="J102" s="154">
        <f>BK102</f>
        <v>0</v>
      </c>
      <c r="K102" s="38"/>
      <c r="L102" s="41"/>
      <c r="M102" s="73"/>
      <c r="N102" s="155"/>
      <c r="O102" s="74"/>
      <c r="P102" s="156">
        <f>P103+P769+P823</f>
        <v>0</v>
      </c>
      <c r="Q102" s="74"/>
      <c r="R102" s="156">
        <f>R103+R769+R823</f>
        <v>2399.3102555999999</v>
      </c>
      <c r="S102" s="74"/>
      <c r="T102" s="157">
        <f>T103+T769+T823</f>
        <v>1274.65888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72</v>
      </c>
      <c r="AU102" s="19" t="s">
        <v>93</v>
      </c>
      <c r="BK102" s="158">
        <f>BK103+BK769+BK823</f>
        <v>0</v>
      </c>
    </row>
    <row r="103" spans="1:65" s="12" customFormat="1" ht="25.95" customHeight="1">
      <c r="B103" s="159"/>
      <c r="C103" s="160"/>
      <c r="D103" s="161" t="s">
        <v>72</v>
      </c>
      <c r="E103" s="162" t="s">
        <v>130</v>
      </c>
      <c r="F103" s="162" t="s">
        <v>131</v>
      </c>
      <c r="G103" s="160"/>
      <c r="H103" s="160"/>
      <c r="I103" s="163"/>
      <c r="J103" s="164">
        <f>BK103</f>
        <v>0</v>
      </c>
      <c r="K103" s="160"/>
      <c r="L103" s="165"/>
      <c r="M103" s="166"/>
      <c r="N103" s="167"/>
      <c r="O103" s="167"/>
      <c r="P103" s="168">
        <f>P104+P258+P313+P324+P337+P358+P379+P390+P402+P417+P443+P462+P546+P671+P708+P766</f>
        <v>0</v>
      </c>
      <c r="Q103" s="167"/>
      <c r="R103" s="168">
        <f>R104+R258+R313+R324+R337+R358+R379+R390+R402+R417+R443+R462+R546+R671+R708+R766</f>
        <v>2307.453966</v>
      </c>
      <c r="S103" s="167"/>
      <c r="T103" s="169">
        <f>T104+T258+T313+T324+T337+T358+T379+T390+T402+T417+T443+T462+T546+T671+T708+T766</f>
        <v>1274.55888</v>
      </c>
      <c r="AR103" s="170" t="s">
        <v>81</v>
      </c>
      <c r="AT103" s="171" t="s">
        <v>72</v>
      </c>
      <c r="AU103" s="171" t="s">
        <v>73</v>
      </c>
      <c r="AY103" s="170" t="s">
        <v>132</v>
      </c>
      <c r="BK103" s="172">
        <f>BK104+BK258+BK313+BK324+BK337+BK358+BK379+BK390+BK402+BK417+BK443+BK462+BK546+BK671+BK708+BK766</f>
        <v>0</v>
      </c>
    </row>
    <row r="104" spans="1:65" s="12" customFormat="1" ht="22.8" customHeight="1">
      <c r="B104" s="159"/>
      <c r="C104" s="160"/>
      <c r="D104" s="161" t="s">
        <v>72</v>
      </c>
      <c r="E104" s="173" t="s">
        <v>81</v>
      </c>
      <c r="F104" s="173" t="s">
        <v>133</v>
      </c>
      <c r="G104" s="160"/>
      <c r="H104" s="160"/>
      <c r="I104" s="163"/>
      <c r="J104" s="174">
        <f>BK104</f>
        <v>0</v>
      </c>
      <c r="K104" s="160"/>
      <c r="L104" s="165"/>
      <c r="M104" s="166"/>
      <c r="N104" s="167"/>
      <c r="O104" s="167"/>
      <c r="P104" s="168">
        <f>SUM(P105:P257)</f>
        <v>0</v>
      </c>
      <c r="Q104" s="167"/>
      <c r="R104" s="168">
        <f>SUM(R105:R257)</f>
        <v>561.26971999999989</v>
      </c>
      <c r="S104" s="167"/>
      <c r="T104" s="169">
        <f>SUM(T105:T257)</f>
        <v>0</v>
      </c>
      <c r="AR104" s="170" t="s">
        <v>81</v>
      </c>
      <c r="AT104" s="171" t="s">
        <v>72</v>
      </c>
      <c r="AU104" s="171" t="s">
        <v>81</v>
      </c>
      <c r="AY104" s="170" t="s">
        <v>132</v>
      </c>
      <c r="BK104" s="172">
        <f>SUM(BK105:BK257)</f>
        <v>0</v>
      </c>
    </row>
    <row r="105" spans="1:65" s="2" customFormat="1" ht="24.15" customHeight="1">
      <c r="A105" s="36"/>
      <c r="B105" s="37"/>
      <c r="C105" s="175" t="s">
        <v>81</v>
      </c>
      <c r="D105" s="175" t="s">
        <v>134</v>
      </c>
      <c r="E105" s="176" t="s">
        <v>135</v>
      </c>
      <c r="F105" s="177" t="s">
        <v>136</v>
      </c>
      <c r="G105" s="178" t="s">
        <v>137</v>
      </c>
      <c r="H105" s="179">
        <v>990</v>
      </c>
      <c r="I105" s="180"/>
      <c r="J105" s="181">
        <f>ROUND(I105*H105,2)</f>
        <v>0</v>
      </c>
      <c r="K105" s="177" t="s">
        <v>138</v>
      </c>
      <c r="L105" s="41"/>
      <c r="M105" s="182" t="s">
        <v>19</v>
      </c>
      <c r="N105" s="183" t="s">
        <v>44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139</v>
      </c>
      <c r="AT105" s="186" t="s">
        <v>134</v>
      </c>
      <c r="AU105" s="186" t="s">
        <v>83</v>
      </c>
      <c r="AY105" s="19" t="s">
        <v>132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81</v>
      </c>
      <c r="BK105" s="187">
        <f>ROUND(I105*H105,2)</f>
        <v>0</v>
      </c>
      <c r="BL105" s="19" t="s">
        <v>139</v>
      </c>
      <c r="BM105" s="186" t="s">
        <v>140</v>
      </c>
    </row>
    <row r="106" spans="1:65" s="2" customFormat="1" ht="10.199999999999999">
      <c r="A106" s="36"/>
      <c r="B106" s="37"/>
      <c r="C106" s="38"/>
      <c r="D106" s="188" t="s">
        <v>141</v>
      </c>
      <c r="E106" s="38"/>
      <c r="F106" s="189" t="s">
        <v>142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141</v>
      </c>
      <c r="AU106" s="19" t="s">
        <v>83</v>
      </c>
    </row>
    <row r="107" spans="1:65" s="13" customFormat="1" ht="10.199999999999999">
      <c r="B107" s="193"/>
      <c r="C107" s="194"/>
      <c r="D107" s="195" t="s">
        <v>143</v>
      </c>
      <c r="E107" s="196" t="s">
        <v>19</v>
      </c>
      <c r="F107" s="197" t="s">
        <v>144</v>
      </c>
      <c r="G107" s="194"/>
      <c r="H107" s="196" t="s">
        <v>19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143</v>
      </c>
      <c r="AU107" s="203" t="s">
        <v>83</v>
      </c>
      <c r="AV107" s="13" t="s">
        <v>81</v>
      </c>
      <c r="AW107" s="13" t="s">
        <v>34</v>
      </c>
      <c r="AX107" s="13" t="s">
        <v>73</v>
      </c>
      <c r="AY107" s="203" t="s">
        <v>132</v>
      </c>
    </row>
    <row r="108" spans="1:65" s="13" customFormat="1" ht="10.199999999999999">
      <c r="B108" s="193"/>
      <c r="C108" s="194"/>
      <c r="D108" s="195" t="s">
        <v>143</v>
      </c>
      <c r="E108" s="196" t="s">
        <v>19</v>
      </c>
      <c r="F108" s="197" t="s">
        <v>145</v>
      </c>
      <c r="G108" s="194"/>
      <c r="H108" s="196" t="s">
        <v>19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143</v>
      </c>
      <c r="AU108" s="203" t="s">
        <v>83</v>
      </c>
      <c r="AV108" s="13" t="s">
        <v>81</v>
      </c>
      <c r="AW108" s="13" t="s">
        <v>34</v>
      </c>
      <c r="AX108" s="13" t="s">
        <v>73</v>
      </c>
      <c r="AY108" s="203" t="s">
        <v>132</v>
      </c>
    </row>
    <row r="109" spans="1:65" s="14" customFormat="1" ht="10.199999999999999">
      <c r="B109" s="204"/>
      <c r="C109" s="205"/>
      <c r="D109" s="195" t="s">
        <v>143</v>
      </c>
      <c r="E109" s="206" t="s">
        <v>19</v>
      </c>
      <c r="F109" s="207" t="s">
        <v>146</v>
      </c>
      <c r="G109" s="205"/>
      <c r="H109" s="208">
        <v>590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143</v>
      </c>
      <c r="AU109" s="214" t="s">
        <v>83</v>
      </c>
      <c r="AV109" s="14" t="s">
        <v>83</v>
      </c>
      <c r="AW109" s="14" t="s">
        <v>34</v>
      </c>
      <c r="AX109" s="14" t="s">
        <v>73</v>
      </c>
      <c r="AY109" s="214" t="s">
        <v>132</v>
      </c>
    </row>
    <row r="110" spans="1:65" s="13" customFormat="1" ht="10.199999999999999">
      <c r="B110" s="193"/>
      <c r="C110" s="194"/>
      <c r="D110" s="195" t="s">
        <v>143</v>
      </c>
      <c r="E110" s="196" t="s">
        <v>19</v>
      </c>
      <c r="F110" s="197" t="s">
        <v>147</v>
      </c>
      <c r="G110" s="194"/>
      <c r="H110" s="196" t="s">
        <v>19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143</v>
      </c>
      <c r="AU110" s="203" t="s">
        <v>83</v>
      </c>
      <c r="AV110" s="13" t="s">
        <v>81</v>
      </c>
      <c r="AW110" s="13" t="s">
        <v>34</v>
      </c>
      <c r="AX110" s="13" t="s">
        <v>73</v>
      </c>
      <c r="AY110" s="203" t="s">
        <v>132</v>
      </c>
    </row>
    <row r="111" spans="1:65" s="14" customFormat="1" ht="10.199999999999999">
      <c r="B111" s="204"/>
      <c r="C111" s="205"/>
      <c r="D111" s="195" t="s">
        <v>143</v>
      </c>
      <c r="E111" s="206" t="s">
        <v>19</v>
      </c>
      <c r="F111" s="207" t="s">
        <v>148</v>
      </c>
      <c r="G111" s="205"/>
      <c r="H111" s="208">
        <v>400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143</v>
      </c>
      <c r="AU111" s="214" t="s">
        <v>83</v>
      </c>
      <c r="AV111" s="14" t="s">
        <v>83</v>
      </c>
      <c r="AW111" s="14" t="s">
        <v>34</v>
      </c>
      <c r="AX111" s="14" t="s">
        <v>73</v>
      </c>
      <c r="AY111" s="214" t="s">
        <v>132</v>
      </c>
    </row>
    <row r="112" spans="1:65" s="15" customFormat="1" ht="10.199999999999999">
      <c r="B112" s="215"/>
      <c r="C112" s="216"/>
      <c r="D112" s="195" t="s">
        <v>143</v>
      </c>
      <c r="E112" s="217" t="s">
        <v>19</v>
      </c>
      <c r="F112" s="218" t="s">
        <v>149</v>
      </c>
      <c r="G112" s="216"/>
      <c r="H112" s="219">
        <v>990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143</v>
      </c>
      <c r="AU112" s="225" t="s">
        <v>83</v>
      </c>
      <c r="AV112" s="15" t="s">
        <v>139</v>
      </c>
      <c r="AW112" s="15" t="s">
        <v>34</v>
      </c>
      <c r="AX112" s="15" t="s">
        <v>81</v>
      </c>
      <c r="AY112" s="225" t="s">
        <v>132</v>
      </c>
    </row>
    <row r="113" spans="1:65" s="13" customFormat="1" ht="10.199999999999999">
      <c r="B113" s="193"/>
      <c r="C113" s="194"/>
      <c r="D113" s="195" t="s">
        <v>143</v>
      </c>
      <c r="E113" s="196" t="s">
        <v>19</v>
      </c>
      <c r="F113" s="197" t="s">
        <v>150</v>
      </c>
      <c r="G113" s="194"/>
      <c r="H113" s="196" t="s">
        <v>19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143</v>
      </c>
      <c r="AU113" s="203" t="s">
        <v>83</v>
      </c>
      <c r="AV113" s="13" t="s">
        <v>81</v>
      </c>
      <c r="AW113" s="13" t="s">
        <v>34</v>
      </c>
      <c r="AX113" s="13" t="s">
        <v>73</v>
      </c>
      <c r="AY113" s="203" t="s">
        <v>132</v>
      </c>
    </row>
    <row r="114" spans="1:65" s="2" customFormat="1" ht="24.15" customHeight="1">
      <c r="A114" s="36"/>
      <c r="B114" s="37"/>
      <c r="C114" s="175" t="s">
        <v>83</v>
      </c>
      <c r="D114" s="175" t="s">
        <v>134</v>
      </c>
      <c r="E114" s="176" t="s">
        <v>151</v>
      </c>
      <c r="F114" s="177" t="s">
        <v>152</v>
      </c>
      <c r="G114" s="178" t="s">
        <v>137</v>
      </c>
      <c r="H114" s="179">
        <v>297</v>
      </c>
      <c r="I114" s="180"/>
      <c r="J114" s="181">
        <f>ROUND(I114*H114,2)</f>
        <v>0</v>
      </c>
      <c r="K114" s="177" t="s">
        <v>138</v>
      </c>
      <c r="L114" s="41"/>
      <c r="M114" s="182" t="s">
        <v>19</v>
      </c>
      <c r="N114" s="183" t="s">
        <v>44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139</v>
      </c>
      <c r="AT114" s="186" t="s">
        <v>134</v>
      </c>
      <c r="AU114" s="186" t="s">
        <v>83</v>
      </c>
      <c r="AY114" s="19" t="s">
        <v>132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81</v>
      </c>
      <c r="BK114" s="187">
        <f>ROUND(I114*H114,2)</f>
        <v>0</v>
      </c>
      <c r="BL114" s="19" t="s">
        <v>139</v>
      </c>
      <c r="BM114" s="186" t="s">
        <v>153</v>
      </c>
    </row>
    <row r="115" spans="1:65" s="2" customFormat="1" ht="10.199999999999999">
      <c r="A115" s="36"/>
      <c r="B115" s="37"/>
      <c r="C115" s="38"/>
      <c r="D115" s="188" t="s">
        <v>141</v>
      </c>
      <c r="E115" s="38"/>
      <c r="F115" s="189" t="s">
        <v>154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141</v>
      </c>
      <c r="AU115" s="19" t="s">
        <v>83</v>
      </c>
    </row>
    <row r="116" spans="1:65" s="13" customFormat="1" ht="10.199999999999999">
      <c r="B116" s="193"/>
      <c r="C116" s="194"/>
      <c r="D116" s="195" t="s">
        <v>143</v>
      </c>
      <c r="E116" s="196" t="s">
        <v>19</v>
      </c>
      <c r="F116" s="197" t="s">
        <v>155</v>
      </c>
      <c r="G116" s="194"/>
      <c r="H116" s="196" t="s">
        <v>19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143</v>
      </c>
      <c r="AU116" s="203" t="s">
        <v>83</v>
      </c>
      <c r="AV116" s="13" t="s">
        <v>81</v>
      </c>
      <c r="AW116" s="13" t="s">
        <v>34</v>
      </c>
      <c r="AX116" s="13" t="s">
        <v>73</v>
      </c>
      <c r="AY116" s="203" t="s">
        <v>132</v>
      </c>
    </row>
    <row r="117" spans="1:65" s="13" customFormat="1" ht="10.199999999999999">
      <c r="B117" s="193"/>
      <c r="C117" s="194"/>
      <c r="D117" s="195" t="s">
        <v>143</v>
      </c>
      <c r="E117" s="196" t="s">
        <v>19</v>
      </c>
      <c r="F117" s="197" t="s">
        <v>156</v>
      </c>
      <c r="G117" s="194"/>
      <c r="H117" s="196" t="s">
        <v>19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143</v>
      </c>
      <c r="AU117" s="203" t="s">
        <v>83</v>
      </c>
      <c r="AV117" s="13" t="s">
        <v>81</v>
      </c>
      <c r="AW117" s="13" t="s">
        <v>34</v>
      </c>
      <c r="AX117" s="13" t="s">
        <v>73</v>
      </c>
      <c r="AY117" s="203" t="s">
        <v>132</v>
      </c>
    </row>
    <row r="118" spans="1:65" s="13" customFormat="1" ht="10.199999999999999">
      <c r="B118" s="193"/>
      <c r="C118" s="194"/>
      <c r="D118" s="195" t="s">
        <v>143</v>
      </c>
      <c r="E118" s="196" t="s">
        <v>19</v>
      </c>
      <c r="F118" s="197" t="s">
        <v>157</v>
      </c>
      <c r="G118" s="194"/>
      <c r="H118" s="196" t="s">
        <v>19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143</v>
      </c>
      <c r="AU118" s="203" t="s">
        <v>83</v>
      </c>
      <c r="AV118" s="13" t="s">
        <v>81</v>
      </c>
      <c r="AW118" s="13" t="s">
        <v>34</v>
      </c>
      <c r="AX118" s="13" t="s">
        <v>73</v>
      </c>
      <c r="AY118" s="203" t="s">
        <v>132</v>
      </c>
    </row>
    <row r="119" spans="1:65" s="13" customFormat="1" ht="10.199999999999999">
      <c r="B119" s="193"/>
      <c r="C119" s="194"/>
      <c r="D119" s="195" t="s">
        <v>143</v>
      </c>
      <c r="E119" s="196" t="s">
        <v>19</v>
      </c>
      <c r="F119" s="197" t="s">
        <v>158</v>
      </c>
      <c r="G119" s="194"/>
      <c r="H119" s="196" t="s">
        <v>19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143</v>
      </c>
      <c r="AU119" s="203" t="s">
        <v>83</v>
      </c>
      <c r="AV119" s="13" t="s">
        <v>81</v>
      </c>
      <c r="AW119" s="13" t="s">
        <v>34</v>
      </c>
      <c r="AX119" s="13" t="s">
        <v>73</v>
      </c>
      <c r="AY119" s="203" t="s">
        <v>132</v>
      </c>
    </row>
    <row r="120" spans="1:65" s="14" customFormat="1" ht="10.199999999999999">
      <c r="B120" s="204"/>
      <c r="C120" s="205"/>
      <c r="D120" s="195" t="s">
        <v>143</v>
      </c>
      <c r="E120" s="206" t="s">
        <v>19</v>
      </c>
      <c r="F120" s="207" t="s">
        <v>159</v>
      </c>
      <c r="G120" s="205"/>
      <c r="H120" s="208">
        <v>297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143</v>
      </c>
      <c r="AU120" s="214" t="s">
        <v>83</v>
      </c>
      <c r="AV120" s="14" t="s">
        <v>83</v>
      </c>
      <c r="AW120" s="14" t="s">
        <v>34</v>
      </c>
      <c r="AX120" s="14" t="s">
        <v>81</v>
      </c>
      <c r="AY120" s="214" t="s">
        <v>132</v>
      </c>
    </row>
    <row r="121" spans="1:65" s="2" customFormat="1" ht="24.15" customHeight="1">
      <c r="A121" s="36"/>
      <c r="B121" s="37"/>
      <c r="C121" s="175" t="s">
        <v>160</v>
      </c>
      <c r="D121" s="175" t="s">
        <v>134</v>
      </c>
      <c r="E121" s="176" t="s">
        <v>161</v>
      </c>
      <c r="F121" s="177" t="s">
        <v>162</v>
      </c>
      <c r="G121" s="178" t="s">
        <v>137</v>
      </c>
      <c r="H121" s="179">
        <v>30</v>
      </c>
      <c r="I121" s="180"/>
      <c r="J121" s="181">
        <f>ROUND(I121*H121,2)</f>
        <v>0</v>
      </c>
      <c r="K121" s="177" t="s">
        <v>138</v>
      </c>
      <c r="L121" s="41"/>
      <c r="M121" s="182" t="s">
        <v>19</v>
      </c>
      <c r="N121" s="183" t="s">
        <v>44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139</v>
      </c>
      <c r="AT121" s="186" t="s">
        <v>134</v>
      </c>
      <c r="AU121" s="186" t="s">
        <v>83</v>
      </c>
      <c r="AY121" s="19" t="s">
        <v>132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81</v>
      </c>
      <c r="BK121" s="187">
        <f>ROUND(I121*H121,2)</f>
        <v>0</v>
      </c>
      <c r="BL121" s="19" t="s">
        <v>139</v>
      </c>
      <c r="BM121" s="186" t="s">
        <v>163</v>
      </c>
    </row>
    <row r="122" spans="1:65" s="2" customFormat="1" ht="10.199999999999999">
      <c r="A122" s="36"/>
      <c r="B122" s="37"/>
      <c r="C122" s="38"/>
      <c r="D122" s="188" t="s">
        <v>141</v>
      </c>
      <c r="E122" s="38"/>
      <c r="F122" s="189" t="s">
        <v>164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141</v>
      </c>
      <c r="AU122" s="19" t="s">
        <v>83</v>
      </c>
    </row>
    <row r="123" spans="1:65" s="13" customFormat="1" ht="10.199999999999999">
      <c r="B123" s="193"/>
      <c r="C123" s="194"/>
      <c r="D123" s="195" t="s">
        <v>143</v>
      </c>
      <c r="E123" s="196" t="s">
        <v>19</v>
      </c>
      <c r="F123" s="197" t="s">
        <v>165</v>
      </c>
      <c r="G123" s="194"/>
      <c r="H123" s="196" t="s">
        <v>19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143</v>
      </c>
      <c r="AU123" s="203" t="s">
        <v>83</v>
      </c>
      <c r="AV123" s="13" t="s">
        <v>81</v>
      </c>
      <c r="AW123" s="13" t="s">
        <v>34</v>
      </c>
      <c r="AX123" s="13" t="s">
        <v>73</v>
      </c>
      <c r="AY123" s="203" t="s">
        <v>132</v>
      </c>
    </row>
    <row r="124" spans="1:65" s="14" customFormat="1" ht="10.199999999999999">
      <c r="B124" s="204"/>
      <c r="C124" s="205"/>
      <c r="D124" s="195" t="s">
        <v>143</v>
      </c>
      <c r="E124" s="206" t="s">
        <v>19</v>
      </c>
      <c r="F124" s="207" t="s">
        <v>166</v>
      </c>
      <c r="G124" s="205"/>
      <c r="H124" s="208">
        <v>30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143</v>
      </c>
      <c r="AU124" s="214" t="s">
        <v>83</v>
      </c>
      <c r="AV124" s="14" t="s">
        <v>83</v>
      </c>
      <c r="AW124" s="14" t="s">
        <v>34</v>
      </c>
      <c r="AX124" s="14" t="s">
        <v>81</v>
      </c>
      <c r="AY124" s="214" t="s">
        <v>132</v>
      </c>
    </row>
    <row r="125" spans="1:65" s="2" customFormat="1" ht="24.15" customHeight="1">
      <c r="A125" s="36"/>
      <c r="B125" s="37"/>
      <c r="C125" s="175" t="s">
        <v>139</v>
      </c>
      <c r="D125" s="175" t="s">
        <v>134</v>
      </c>
      <c r="E125" s="176" t="s">
        <v>167</v>
      </c>
      <c r="F125" s="177" t="s">
        <v>168</v>
      </c>
      <c r="G125" s="178" t="s">
        <v>137</v>
      </c>
      <c r="H125" s="179">
        <v>50</v>
      </c>
      <c r="I125" s="180"/>
      <c r="J125" s="181">
        <f>ROUND(I125*H125,2)</f>
        <v>0</v>
      </c>
      <c r="K125" s="177" t="s">
        <v>138</v>
      </c>
      <c r="L125" s="41"/>
      <c r="M125" s="182" t="s">
        <v>19</v>
      </c>
      <c r="N125" s="183" t="s">
        <v>44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139</v>
      </c>
      <c r="AT125" s="186" t="s">
        <v>134</v>
      </c>
      <c r="AU125" s="186" t="s">
        <v>83</v>
      </c>
      <c r="AY125" s="19" t="s">
        <v>132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81</v>
      </c>
      <c r="BK125" s="187">
        <f>ROUND(I125*H125,2)</f>
        <v>0</v>
      </c>
      <c r="BL125" s="19" t="s">
        <v>139</v>
      </c>
      <c r="BM125" s="186" t="s">
        <v>169</v>
      </c>
    </row>
    <row r="126" spans="1:65" s="2" customFormat="1" ht="10.199999999999999">
      <c r="A126" s="36"/>
      <c r="B126" s="37"/>
      <c r="C126" s="38"/>
      <c r="D126" s="188" t="s">
        <v>141</v>
      </c>
      <c r="E126" s="38"/>
      <c r="F126" s="189" t="s">
        <v>170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141</v>
      </c>
      <c r="AU126" s="19" t="s">
        <v>83</v>
      </c>
    </row>
    <row r="127" spans="1:65" s="13" customFormat="1" ht="10.199999999999999">
      <c r="B127" s="193"/>
      <c r="C127" s="194"/>
      <c r="D127" s="195" t="s">
        <v>143</v>
      </c>
      <c r="E127" s="196" t="s">
        <v>19</v>
      </c>
      <c r="F127" s="197" t="s">
        <v>171</v>
      </c>
      <c r="G127" s="194"/>
      <c r="H127" s="196" t="s">
        <v>19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143</v>
      </c>
      <c r="AU127" s="203" t="s">
        <v>83</v>
      </c>
      <c r="AV127" s="13" t="s">
        <v>81</v>
      </c>
      <c r="AW127" s="13" t="s">
        <v>34</v>
      </c>
      <c r="AX127" s="13" t="s">
        <v>73</v>
      </c>
      <c r="AY127" s="203" t="s">
        <v>132</v>
      </c>
    </row>
    <row r="128" spans="1:65" s="14" customFormat="1" ht="10.199999999999999">
      <c r="B128" s="204"/>
      <c r="C128" s="205"/>
      <c r="D128" s="195" t="s">
        <v>143</v>
      </c>
      <c r="E128" s="206" t="s">
        <v>19</v>
      </c>
      <c r="F128" s="207" t="s">
        <v>172</v>
      </c>
      <c r="G128" s="205"/>
      <c r="H128" s="208">
        <v>50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143</v>
      </c>
      <c r="AU128" s="214" t="s">
        <v>83</v>
      </c>
      <c r="AV128" s="14" t="s">
        <v>83</v>
      </c>
      <c r="AW128" s="14" t="s">
        <v>34</v>
      </c>
      <c r="AX128" s="14" t="s">
        <v>81</v>
      </c>
      <c r="AY128" s="214" t="s">
        <v>132</v>
      </c>
    </row>
    <row r="129" spans="1:65" s="13" customFormat="1" ht="10.199999999999999">
      <c r="B129" s="193"/>
      <c r="C129" s="194"/>
      <c r="D129" s="195" t="s">
        <v>143</v>
      </c>
      <c r="E129" s="196" t="s">
        <v>19</v>
      </c>
      <c r="F129" s="197" t="s">
        <v>173</v>
      </c>
      <c r="G129" s="194"/>
      <c r="H129" s="196" t="s">
        <v>19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143</v>
      </c>
      <c r="AU129" s="203" t="s">
        <v>83</v>
      </c>
      <c r="AV129" s="13" t="s">
        <v>81</v>
      </c>
      <c r="AW129" s="13" t="s">
        <v>34</v>
      </c>
      <c r="AX129" s="13" t="s">
        <v>73</v>
      </c>
      <c r="AY129" s="203" t="s">
        <v>132</v>
      </c>
    </row>
    <row r="130" spans="1:65" s="13" customFormat="1" ht="10.199999999999999">
      <c r="B130" s="193"/>
      <c r="C130" s="194"/>
      <c r="D130" s="195" t="s">
        <v>143</v>
      </c>
      <c r="E130" s="196" t="s">
        <v>19</v>
      </c>
      <c r="F130" s="197" t="s">
        <v>174</v>
      </c>
      <c r="G130" s="194"/>
      <c r="H130" s="196" t="s">
        <v>19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143</v>
      </c>
      <c r="AU130" s="203" t="s">
        <v>83</v>
      </c>
      <c r="AV130" s="13" t="s">
        <v>81</v>
      </c>
      <c r="AW130" s="13" t="s">
        <v>34</v>
      </c>
      <c r="AX130" s="13" t="s">
        <v>73</v>
      </c>
      <c r="AY130" s="203" t="s">
        <v>132</v>
      </c>
    </row>
    <row r="131" spans="1:65" s="13" customFormat="1" ht="10.199999999999999">
      <c r="B131" s="193"/>
      <c r="C131" s="194"/>
      <c r="D131" s="195" t="s">
        <v>143</v>
      </c>
      <c r="E131" s="196" t="s">
        <v>19</v>
      </c>
      <c r="F131" s="197" t="s">
        <v>175</v>
      </c>
      <c r="G131" s="194"/>
      <c r="H131" s="196" t="s">
        <v>19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143</v>
      </c>
      <c r="AU131" s="203" t="s">
        <v>83</v>
      </c>
      <c r="AV131" s="13" t="s">
        <v>81</v>
      </c>
      <c r="AW131" s="13" t="s">
        <v>34</v>
      </c>
      <c r="AX131" s="13" t="s">
        <v>73</v>
      </c>
      <c r="AY131" s="203" t="s">
        <v>132</v>
      </c>
    </row>
    <row r="132" spans="1:65" s="2" customFormat="1" ht="24.15" customHeight="1">
      <c r="A132" s="36"/>
      <c r="B132" s="37"/>
      <c r="C132" s="175" t="s">
        <v>176</v>
      </c>
      <c r="D132" s="175" t="s">
        <v>134</v>
      </c>
      <c r="E132" s="176" t="s">
        <v>177</v>
      </c>
      <c r="F132" s="177" t="s">
        <v>178</v>
      </c>
      <c r="G132" s="178" t="s">
        <v>137</v>
      </c>
      <c r="H132" s="179">
        <v>83</v>
      </c>
      <c r="I132" s="180"/>
      <c r="J132" s="181">
        <f>ROUND(I132*H132,2)</f>
        <v>0</v>
      </c>
      <c r="K132" s="177" t="s">
        <v>138</v>
      </c>
      <c r="L132" s="41"/>
      <c r="M132" s="182" t="s">
        <v>19</v>
      </c>
      <c r="N132" s="183" t="s">
        <v>44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139</v>
      </c>
      <c r="AT132" s="186" t="s">
        <v>134</v>
      </c>
      <c r="AU132" s="186" t="s">
        <v>83</v>
      </c>
      <c r="AY132" s="19" t="s">
        <v>132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81</v>
      </c>
      <c r="BK132" s="187">
        <f>ROUND(I132*H132,2)</f>
        <v>0</v>
      </c>
      <c r="BL132" s="19" t="s">
        <v>139</v>
      </c>
      <c r="BM132" s="186" t="s">
        <v>179</v>
      </c>
    </row>
    <row r="133" spans="1:65" s="2" customFormat="1" ht="10.199999999999999">
      <c r="A133" s="36"/>
      <c r="B133" s="37"/>
      <c r="C133" s="38"/>
      <c r="D133" s="188" t="s">
        <v>141</v>
      </c>
      <c r="E133" s="38"/>
      <c r="F133" s="189" t="s">
        <v>180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141</v>
      </c>
      <c r="AU133" s="19" t="s">
        <v>83</v>
      </c>
    </row>
    <row r="134" spans="1:65" s="13" customFormat="1" ht="10.199999999999999">
      <c r="B134" s="193"/>
      <c r="C134" s="194"/>
      <c r="D134" s="195" t="s">
        <v>143</v>
      </c>
      <c r="E134" s="196" t="s">
        <v>19</v>
      </c>
      <c r="F134" s="197" t="s">
        <v>181</v>
      </c>
      <c r="G134" s="194"/>
      <c r="H134" s="196" t="s">
        <v>19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143</v>
      </c>
      <c r="AU134" s="203" t="s">
        <v>83</v>
      </c>
      <c r="AV134" s="13" t="s">
        <v>81</v>
      </c>
      <c r="AW134" s="13" t="s">
        <v>34</v>
      </c>
      <c r="AX134" s="13" t="s">
        <v>73</v>
      </c>
      <c r="AY134" s="203" t="s">
        <v>132</v>
      </c>
    </row>
    <row r="135" spans="1:65" s="14" customFormat="1" ht="10.199999999999999">
      <c r="B135" s="204"/>
      <c r="C135" s="205"/>
      <c r="D135" s="195" t="s">
        <v>143</v>
      </c>
      <c r="E135" s="206" t="s">
        <v>19</v>
      </c>
      <c r="F135" s="207" t="s">
        <v>182</v>
      </c>
      <c r="G135" s="205"/>
      <c r="H135" s="208">
        <v>38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143</v>
      </c>
      <c r="AU135" s="214" t="s">
        <v>83</v>
      </c>
      <c r="AV135" s="14" t="s">
        <v>83</v>
      </c>
      <c r="AW135" s="14" t="s">
        <v>34</v>
      </c>
      <c r="AX135" s="14" t="s">
        <v>73</v>
      </c>
      <c r="AY135" s="214" t="s">
        <v>132</v>
      </c>
    </row>
    <row r="136" spans="1:65" s="16" customFormat="1" ht="10.199999999999999">
      <c r="B136" s="226"/>
      <c r="C136" s="227"/>
      <c r="D136" s="195" t="s">
        <v>143</v>
      </c>
      <c r="E136" s="228" t="s">
        <v>19</v>
      </c>
      <c r="F136" s="229" t="s">
        <v>183</v>
      </c>
      <c r="G136" s="227"/>
      <c r="H136" s="230">
        <v>38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143</v>
      </c>
      <c r="AU136" s="236" t="s">
        <v>83</v>
      </c>
      <c r="AV136" s="16" t="s">
        <v>160</v>
      </c>
      <c r="AW136" s="16" t="s">
        <v>34</v>
      </c>
      <c r="AX136" s="16" t="s">
        <v>73</v>
      </c>
      <c r="AY136" s="236" t="s">
        <v>132</v>
      </c>
    </row>
    <row r="137" spans="1:65" s="13" customFormat="1" ht="10.199999999999999">
      <c r="B137" s="193"/>
      <c r="C137" s="194"/>
      <c r="D137" s="195" t="s">
        <v>143</v>
      </c>
      <c r="E137" s="196" t="s">
        <v>19</v>
      </c>
      <c r="F137" s="197" t="s">
        <v>184</v>
      </c>
      <c r="G137" s="194"/>
      <c r="H137" s="196" t="s">
        <v>19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143</v>
      </c>
      <c r="AU137" s="203" t="s">
        <v>83</v>
      </c>
      <c r="AV137" s="13" t="s">
        <v>81</v>
      </c>
      <c r="AW137" s="13" t="s">
        <v>34</v>
      </c>
      <c r="AX137" s="13" t="s">
        <v>73</v>
      </c>
      <c r="AY137" s="203" t="s">
        <v>132</v>
      </c>
    </row>
    <row r="138" spans="1:65" s="14" customFormat="1" ht="10.199999999999999">
      <c r="B138" s="204"/>
      <c r="C138" s="205"/>
      <c r="D138" s="195" t="s">
        <v>143</v>
      </c>
      <c r="E138" s="206" t="s">
        <v>19</v>
      </c>
      <c r="F138" s="207" t="s">
        <v>185</v>
      </c>
      <c r="G138" s="205"/>
      <c r="H138" s="208">
        <v>45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143</v>
      </c>
      <c r="AU138" s="214" t="s">
        <v>83</v>
      </c>
      <c r="AV138" s="14" t="s">
        <v>83</v>
      </c>
      <c r="AW138" s="14" t="s">
        <v>34</v>
      </c>
      <c r="AX138" s="14" t="s">
        <v>73</v>
      </c>
      <c r="AY138" s="214" t="s">
        <v>132</v>
      </c>
    </row>
    <row r="139" spans="1:65" s="13" customFormat="1" ht="10.199999999999999">
      <c r="B139" s="193"/>
      <c r="C139" s="194"/>
      <c r="D139" s="195" t="s">
        <v>143</v>
      </c>
      <c r="E139" s="196" t="s">
        <v>19</v>
      </c>
      <c r="F139" s="197" t="s">
        <v>37</v>
      </c>
      <c r="G139" s="194"/>
      <c r="H139" s="196" t="s">
        <v>19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143</v>
      </c>
      <c r="AU139" s="203" t="s">
        <v>83</v>
      </c>
      <c r="AV139" s="13" t="s">
        <v>81</v>
      </c>
      <c r="AW139" s="13" t="s">
        <v>34</v>
      </c>
      <c r="AX139" s="13" t="s">
        <v>73</v>
      </c>
      <c r="AY139" s="203" t="s">
        <v>132</v>
      </c>
    </row>
    <row r="140" spans="1:65" s="13" customFormat="1" ht="10.199999999999999">
      <c r="B140" s="193"/>
      <c r="C140" s="194"/>
      <c r="D140" s="195" t="s">
        <v>143</v>
      </c>
      <c r="E140" s="196" t="s">
        <v>19</v>
      </c>
      <c r="F140" s="197" t="s">
        <v>186</v>
      </c>
      <c r="G140" s="194"/>
      <c r="H140" s="196" t="s">
        <v>19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143</v>
      </c>
      <c r="AU140" s="203" t="s">
        <v>83</v>
      </c>
      <c r="AV140" s="13" t="s">
        <v>81</v>
      </c>
      <c r="AW140" s="13" t="s">
        <v>34</v>
      </c>
      <c r="AX140" s="13" t="s">
        <v>73</v>
      </c>
      <c r="AY140" s="203" t="s">
        <v>132</v>
      </c>
    </row>
    <row r="141" spans="1:65" s="13" customFormat="1" ht="10.199999999999999">
      <c r="B141" s="193"/>
      <c r="C141" s="194"/>
      <c r="D141" s="195" t="s">
        <v>143</v>
      </c>
      <c r="E141" s="196" t="s">
        <v>19</v>
      </c>
      <c r="F141" s="197" t="s">
        <v>187</v>
      </c>
      <c r="G141" s="194"/>
      <c r="H141" s="196" t="s">
        <v>19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143</v>
      </c>
      <c r="AU141" s="203" t="s">
        <v>83</v>
      </c>
      <c r="AV141" s="13" t="s">
        <v>81</v>
      </c>
      <c r="AW141" s="13" t="s">
        <v>34</v>
      </c>
      <c r="AX141" s="13" t="s">
        <v>73</v>
      </c>
      <c r="AY141" s="203" t="s">
        <v>132</v>
      </c>
    </row>
    <row r="142" spans="1:65" s="16" customFormat="1" ht="10.199999999999999">
      <c r="B142" s="226"/>
      <c r="C142" s="227"/>
      <c r="D142" s="195" t="s">
        <v>143</v>
      </c>
      <c r="E142" s="228" t="s">
        <v>19</v>
      </c>
      <c r="F142" s="229" t="s">
        <v>188</v>
      </c>
      <c r="G142" s="227"/>
      <c r="H142" s="230">
        <v>45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143</v>
      </c>
      <c r="AU142" s="236" t="s">
        <v>83</v>
      </c>
      <c r="AV142" s="16" t="s">
        <v>160</v>
      </c>
      <c r="AW142" s="16" t="s">
        <v>34</v>
      </c>
      <c r="AX142" s="16" t="s">
        <v>73</v>
      </c>
      <c r="AY142" s="236" t="s">
        <v>132</v>
      </c>
    </row>
    <row r="143" spans="1:65" s="15" customFormat="1" ht="10.199999999999999">
      <c r="B143" s="215"/>
      <c r="C143" s="216"/>
      <c r="D143" s="195" t="s">
        <v>143</v>
      </c>
      <c r="E143" s="217" t="s">
        <v>19</v>
      </c>
      <c r="F143" s="218" t="s">
        <v>149</v>
      </c>
      <c r="G143" s="216"/>
      <c r="H143" s="219">
        <v>83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143</v>
      </c>
      <c r="AU143" s="225" t="s">
        <v>83</v>
      </c>
      <c r="AV143" s="15" t="s">
        <v>139</v>
      </c>
      <c r="AW143" s="15" t="s">
        <v>34</v>
      </c>
      <c r="AX143" s="15" t="s">
        <v>81</v>
      </c>
      <c r="AY143" s="225" t="s">
        <v>132</v>
      </c>
    </row>
    <row r="144" spans="1:65" s="2" customFormat="1" ht="21.75" customHeight="1">
      <c r="A144" s="36"/>
      <c r="B144" s="37"/>
      <c r="C144" s="175" t="s">
        <v>189</v>
      </c>
      <c r="D144" s="175" t="s">
        <v>134</v>
      </c>
      <c r="E144" s="176" t="s">
        <v>190</v>
      </c>
      <c r="F144" s="177" t="s">
        <v>191</v>
      </c>
      <c r="G144" s="178" t="s">
        <v>192</v>
      </c>
      <c r="H144" s="179">
        <v>83</v>
      </c>
      <c r="I144" s="180"/>
      <c r="J144" s="181">
        <f>ROUND(I144*H144,2)</f>
        <v>0</v>
      </c>
      <c r="K144" s="177" t="s">
        <v>138</v>
      </c>
      <c r="L144" s="41"/>
      <c r="M144" s="182" t="s">
        <v>19</v>
      </c>
      <c r="N144" s="183" t="s">
        <v>44</v>
      </c>
      <c r="O144" s="66"/>
      <c r="P144" s="184">
        <f>O144*H144</f>
        <v>0</v>
      </c>
      <c r="Q144" s="184">
        <v>8.4000000000000003E-4</v>
      </c>
      <c r="R144" s="184">
        <f>Q144*H144</f>
        <v>6.9720000000000004E-2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139</v>
      </c>
      <c r="AT144" s="186" t="s">
        <v>134</v>
      </c>
      <c r="AU144" s="186" t="s">
        <v>83</v>
      </c>
      <c r="AY144" s="19" t="s">
        <v>132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81</v>
      </c>
      <c r="BK144" s="187">
        <f>ROUND(I144*H144,2)</f>
        <v>0</v>
      </c>
      <c r="BL144" s="19" t="s">
        <v>139</v>
      </c>
      <c r="BM144" s="186" t="s">
        <v>193</v>
      </c>
    </row>
    <row r="145" spans="1:65" s="2" customFormat="1" ht="10.199999999999999">
      <c r="A145" s="36"/>
      <c r="B145" s="37"/>
      <c r="C145" s="38"/>
      <c r="D145" s="188" t="s">
        <v>141</v>
      </c>
      <c r="E145" s="38"/>
      <c r="F145" s="189" t="s">
        <v>194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141</v>
      </c>
      <c r="AU145" s="19" t="s">
        <v>83</v>
      </c>
    </row>
    <row r="146" spans="1:65" s="13" customFormat="1" ht="10.199999999999999">
      <c r="B146" s="193"/>
      <c r="C146" s="194"/>
      <c r="D146" s="195" t="s">
        <v>143</v>
      </c>
      <c r="E146" s="196" t="s">
        <v>19</v>
      </c>
      <c r="F146" s="197" t="s">
        <v>195</v>
      </c>
      <c r="G146" s="194"/>
      <c r="H146" s="196" t="s">
        <v>19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143</v>
      </c>
      <c r="AU146" s="203" t="s">
        <v>83</v>
      </c>
      <c r="AV146" s="13" t="s">
        <v>81</v>
      </c>
      <c r="AW146" s="13" t="s">
        <v>34</v>
      </c>
      <c r="AX146" s="13" t="s">
        <v>73</v>
      </c>
      <c r="AY146" s="203" t="s">
        <v>132</v>
      </c>
    </row>
    <row r="147" spans="1:65" s="13" customFormat="1" ht="10.199999999999999">
      <c r="B147" s="193"/>
      <c r="C147" s="194"/>
      <c r="D147" s="195" t="s">
        <v>143</v>
      </c>
      <c r="E147" s="196" t="s">
        <v>19</v>
      </c>
      <c r="F147" s="197" t="s">
        <v>181</v>
      </c>
      <c r="G147" s="194"/>
      <c r="H147" s="196" t="s">
        <v>19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143</v>
      </c>
      <c r="AU147" s="203" t="s">
        <v>83</v>
      </c>
      <c r="AV147" s="13" t="s">
        <v>81</v>
      </c>
      <c r="AW147" s="13" t="s">
        <v>34</v>
      </c>
      <c r="AX147" s="13" t="s">
        <v>73</v>
      </c>
      <c r="AY147" s="203" t="s">
        <v>132</v>
      </c>
    </row>
    <row r="148" spans="1:65" s="14" customFormat="1" ht="10.199999999999999">
      <c r="B148" s="204"/>
      <c r="C148" s="205"/>
      <c r="D148" s="195" t="s">
        <v>143</v>
      </c>
      <c r="E148" s="206" t="s">
        <v>19</v>
      </c>
      <c r="F148" s="207" t="s">
        <v>196</v>
      </c>
      <c r="G148" s="205"/>
      <c r="H148" s="208">
        <v>38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143</v>
      </c>
      <c r="AU148" s="214" t="s">
        <v>83</v>
      </c>
      <c r="AV148" s="14" t="s">
        <v>83</v>
      </c>
      <c r="AW148" s="14" t="s">
        <v>34</v>
      </c>
      <c r="AX148" s="14" t="s">
        <v>73</v>
      </c>
      <c r="AY148" s="214" t="s">
        <v>132</v>
      </c>
    </row>
    <row r="149" spans="1:65" s="16" customFormat="1" ht="10.199999999999999">
      <c r="B149" s="226"/>
      <c r="C149" s="227"/>
      <c r="D149" s="195" t="s">
        <v>143</v>
      </c>
      <c r="E149" s="228" t="s">
        <v>19</v>
      </c>
      <c r="F149" s="229" t="s">
        <v>183</v>
      </c>
      <c r="G149" s="227"/>
      <c r="H149" s="230">
        <v>38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143</v>
      </c>
      <c r="AU149" s="236" t="s">
        <v>83</v>
      </c>
      <c r="AV149" s="16" t="s">
        <v>160</v>
      </c>
      <c r="AW149" s="16" t="s">
        <v>34</v>
      </c>
      <c r="AX149" s="16" t="s">
        <v>73</v>
      </c>
      <c r="AY149" s="236" t="s">
        <v>132</v>
      </c>
    </row>
    <row r="150" spans="1:65" s="13" customFormat="1" ht="10.199999999999999">
      <c r="B150" s="193"/>
      <c r="C150" s="194"/>
      <c r="D150" s="195" t="s">
        <v>143</v>
      </c>
      <c r="E150" s="196" t="s">
        <v>19</v>
      </c>
      <c r="F150" s="197" t="s">
        <v>184</v>
      </c>
      <c r="G150" s="194"/>
      <c r="H150" s="196" t="s">
        <v>19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143</v>
      </c>
      <c r="AU150" s="203" t="s">
        <v>83</v>
      </c>
      <c r="AV150" s="13" t="s">
        <v>81</v>
      </c>
      <c r="AW150" s="13" t="s">
        <v>34</v>
      </c>
      <c r="AX150" s="13" t="s">
        <v>73</v>
      </c>
      <c r="AY150" s="203" t="s">
        <v>132</v>
      </c>
    </row>
    <row r="151" spans="1:65" s="14" customFormat="1" ht="10.199999999999999">
      <c r="B151" s="204"/>
      <c r="C151" s="205"/>
      <c r="D151" s="195" t="s">
        <v>143</v>
      </c>
      <c r="E151" s="206" t="s">
        <v>19</v>
      </c>
      <c r="F151" s="207" t="s">
        <v>197</v>
      </c>
      <c r="G151" s="205"/>
      <c r="H151" s="208">
        <v>45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143</v>
      </c>
      <c r="AU151" s="214" t="s">
        <v>83</v>
      </c>
      <c r="AV151" s="14" t="s">
        <v>83</v>
      </c>
      <c r="AW151" s="14" t="s">
        <v>34</v>
      </c>
      <c r="AX151" s="14" t="s">
        <v>73</v>
      </c>
      <c r="AY151" s="214" t="s">
        <v>132</v>
      </c>
    </row>
    <row r="152" spans="1:65" s="13" customFormat="1" ht="10.199999999999999">
      <c r="B152" s="193"/>
      <c r="C152" s="194"/>
      <c r="D152" s="195" t="s">
        <v>143</v>
      </c>
      <c r="E152" s="196" t="s">
        <v>19</v>
      </c>
      <c r="F152" s="197" t="s">
        <v>37</v>
      </c>
      <c r="G152" s="194"/>
      <c r="H152" s="196" t="s">
        <v>19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143</v>
      </c>
      <c r="AU152" s="203" t="s">
        <v>83</v>
      </c>
      <c r="AV152" s="13" t="s">
        <v>81</v>
      </c>
      <c r="AW152" s="13" t="s">
        <v>34</v>
      </c>
      <c r="AX152" s="13" t="s">
        <v>73</v>
      </c>
      <c r="AY152" s="203" t="s">
        <v>132</v>
      </c>
    </row>
    <row r="153" spans="1:65" s="13" customFormat="1" ht="10.199999999999999">
      <c r="B153" s="193"/>
      <c r="C153" s="194"/>
      <c r="D153" s="195" t="s">
        <v>143</v>
      </c>
      <c r="E153" s="196" t="s">
        <v>19</v>
      </c>
      <c r="F153" s="197" t="s">
        <v>186</v>
      </c>
      <c r="G153" s="194"/>
      <c r="H153" s="196" t="s">
        <v>19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143</v>
      </c>
      <c r="AU153" s="203" t="s">
        <v>83</v>
      </c>
      <c r="AV153" s="13" t="s">
        <v>81</v>
      </c>
      <c r="AW153" s="13" t="s">
        <v>34</v>
      </c>
      <c r="AX153" s="13" t="s">
        <v>73</v>
      </c>
      <c r="AY153" s="203" t="s">
        <v>132</v>
      </c>
    </row>
    <row r="154" spans="1:65" s="13" customFormat="1" ht="10.199999999999999">
      <c r="B154" s="193"/>
      <c r="C154" s="194"/>
      <c r="D154" s="195" t="s">
        <v>143</v>
      </c>
      <c r="E154" s="196" t="s">
        <v>19</v>
      </c>
      <c r="F154" s="197" t="s">
        <v>187</v>
      </c>
      <c r="G154" s="194"/>
      <c r="H154" s="196" t="s">
        <v>19</v>
      </c>
      <c r="I154" s="198"/>
      <c r="J154" s="194"/>
      <c r="K154" s="194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143</v>
      </c>
      <c r="AU154" s="203" t="s">
        <v>83</v>
      </c>
      <c r="AV154" s="13" t="s">
        <v>81</v>
      </c>
      <c r="AW154" s="13" t="s">
        <v>34</v>
      </c>
      <c r="AX154" s="13" t="s">
        <v>73</v>
      </c>
      <c r="AY154" s="203" t="s">
        <v>132</v>
      </c>
    </row>
    <row r="155" spans="1:65" s="16" customFormat="1" ht="10.199999999999999">
      <c r="B155" s="226"/>
      <c r="C155" s="227"/>
      <c r="D155" s="195" t="s">
        <v>143</v>
      </c>
      <c r="E155" s="228" t="s">
        <v>19</v>
      </c>
      <c r="F155" s="229" t="s">
        <v>188</v>
      </c>
      <c r="G155" s="227"/>
      <c r="H155" s="230">
        <v>45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143</v>
      </c>
      <c r="AU155" s="236" t="s">
        <v>83</v>
      </c>
      <c r="AV155" s="16" t="s">
        <v>160</v>
      </c>
      <c r="AW155" s="16" t="s">
        <v>34</v>
      </c>
      <c r="AX155" s="16" t="s">
        <v>73</v>
      </c>
      <c r="AY155" s="236" t="s">
        <v>132</v>
      </c>
    </row>
    <row r="156" spans="1:65" s="15" customFormat="1" ht="10.199999999999999">
      <c r="B156" s="215"/>
      <c r="C156" s="216"/>
      <c r="D156" s="195" t="s">
        <v>143</v>
      </c>
      <c r="E156" s="217" t="s">
        <v>19</v>
      </c>
      <c r="F156" s="218" t="s">
        <v>149</v>
      </c>
      <c r="G156" s="216"/>
      <c r="H156" s="219">
        <v>83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143</v>
      </c>
      <c r="AU156" s="225" t="s">
        <v>83</v>
      </c>
      <c r="AV156" s="15" t="s">
        <v>139</v>
      </c>
      <c r="AW156" s="15" t="s">
        <v>34</v>
      </c>
      <c r="AX156" s="15" t="s">
        <v>81</v>
      </c>
      <c r="AY156" s="225" t="s">
        <v>132</v>
      </c>
    </row>
    <row r="157" spans="1:65" s="2" customFormat="1" ht="24.15" customHeight="1">
      <c r="A157" s="36"/>
      <c r="B157" s="37"/>
      <c r="C157" s="175" t="s">
        <v>198</v>
      </c>
      <c r="D157" s="175" t="s">
        <v>134</v>
      </c>
      <c r="E157" s="176" t="s">
        <v>199</v>
      </c>
      <c r="F157" s="177" t="s">
        <v>200</v>
      </c>
      <c r="G157" s="178" t="s">
        <v>192</v>
      </c>
      <c r="H157" s="179">
        <v>83</v>
      </c>
      <c r="I157" s="180"/>
      <c r="J157" s="181">
        <f>ROUND(I157*H157,2)</f>
        <v>0</v>
      </c>
      <c r="K157" s="177" t="s">
        <v>138</v>
      </c>
      <c r="L157" s="41"/>
      <c r="M157" s="182" t="s">
        <v>19</v>
      </c>
      <c r="N157" s="183" t="s">
        <v>44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139</v>
      </c>
      <c r="AT157" s="186" t="s">
        <v>134</v>
      </c>
      <c r="AU157" s="186" t="s">
        <v>83</v>
      </c>
      <c r="AY157" s="19" t="s">
        <v>132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81</v>
      </c>
      <c r="BK157" s="187">
        <f>ROUND(I157*H157,2)</f>
        <v>0</v>
      </c>
      <c r="BL157" s="19" t="s">
        <v>139</v>
      </c>
      <c r="BM157" s="186" t="s">
        <v>201</v>
      </c>
    </row>
    <row r="158" spans="1:65" s="2" customFormat="1" ht="10.199999999999999">
      <c r="A158" s="36"/>
      <c r="B158" s="37"/>
      <c r="C158" s="38"/>
      <c r="D158" s="188" t="s">
        <v>141</v>
      </c>
      <c r="E158" s="38"/>
      <c r="F158" s="189" t="s">
        <v>202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141</v>
      </c>
      <c r="AU158" s="19" t="s">
        <v>83</v>
      </c>
    </row>
    <row r="159" spans="1:65" s="2" customFormat="1" ht="37.799999999999997" customHeight="1">
      <c r="A159" s="36"/>
      <c r="B159" s="37"/>
      <c r="C159" s="175" t="s">
        <v>203</v>
      </c>
      <c r="D159" s="175" t="s">
        <v>134</v>
      </c>
      <c r="E159" s="176" t="s">
        <v>204</v>
      </c>
      <c r="F159" s="177" t="s">
        <v>205</v>
      </c>
      <c r="G159" s="178" t="s">
        <v>137</v>
      </c>
      <c r="H159" s="179">
        <v>332.2</v>
      </c>
      <c r="I159" s="180"/>
      <c r="J159" s="181">
        <f>ROUND(I159*H159,2)</f>
        <v>0</v>
      </c>
      <c r="K159" s="177" t="s">
        <v>138</v>
      </c>
      <c r="L159" s="41"/>
      <c r="M159" s="182" t="s">
        <v>19</v>
      </c>
      <c r="N159" s="183" t="s">
        <v>44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139</v>
      </c>
      <c r="AT159" s="186" t="s">
        <v>134</v>
      </c>
      <c r="AU159" s="186" t="s">
        <v>83</v>
      </c>
      <c r="AY159" s="19" t="s">
        <v>132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81</v>
      </c>
      <c r="BK159" s="187">
        <f>ROUND(I159*H159,2)</f>
        <v>0</v>
      </c>
      <c r="BL159" s="19" t="s">
        <v>139</v>
      </c>
      <c r="BM159" s="186" t="s">
        <v>206</v>
      </c>
    </row>
    <row r="160" spans="1:65" s="2" customFormat="1" ht="10.199999999999999">
      <c r="A160" s="36"/>
      <c r="B160" s="37"/>
      <c r="C160" s="38"/>
      <c r="D160" s="188" t="s">
        <v>141</v>
      </c>
      <c r="E160" s="38"/>
      <c r="F160" s="189" t="s">
        <v>207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141</v>
      </c>
      <c r="AU160" s="19" t="s">
        <v>83</v>
      </c>
    </row>
    <row r="161" spans="1:65" s="13" customFormat="1" ht="10.199999999999999">
      <c r="B161" s="193"/>
      <c r="C161" s="194"/>
      <c r="D161" s="195" t="s">
        <v>143</v>
      </c>
      <c r="E161" s="196" t="s">
        <v>19</v>
      </c>
      <c r="F161" s="197" t="s">
        <v>208</v>
      </c>
      <c r="G161" s="194"/>
      <c r="H161" s="196" t="s">
        <v>19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143</v>
      </c>
      <c r="AU161" s="203" t="s">
        <v>83</v>
      </c>
      <c r="AV161" s="13" t="s">
        <v>81</v>
      </c>
      <c r="AW161" s="13" t="s">
        <v>34</v>
      </c>
      <c r="AX161" s="13" t="s">
        <v>73</v>
      </c>
      <c r="AY161" s="203" t="s">
        <v>132</v>
      </c>
    </row>
    <row r="162" spans="1:65" s="13" customFormat="1" ht="10.199999999999999">
      <c r="B162" s="193"/>
      <c r="C162" s="194"/>
      <c r="D162" s="195" t="s">
        <v>143</v>
      </c>
      <c r="E162" s="196" t="s">
        <v>19</v>
      </c>
      <c r="F162" s="197" t="s">
        <v>209</v>
      </c>
      <c r="G162" s="194"/>
      <c r="H162" s="196" t="s">
        <v>19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143</v>
      </c>
      <c r="AU162" s="203" t="s">
        <v>83</v>
      </c>
      <c r="AV162" s="13" t="s">
        <v>81</v>
      </c>
      <c r="AW162" s="13" t="s">
        <v>34</v>
      </c>
      <c r="AX162" s="13" t="s">
        <v>73</v>
      </c>
      <c r="AY162" s="203" t="s">
        <v>132</v>
      </c>
    </row>
    <row r="163" spans="1:65" s="14" customFormat="1" ht="10.199999999999999">
      <c r="B163" s="204"/>
      <c r="C163" s="205"/>
      <c r="D163" s="195" t="s">
        <v>143</v>
      </c>
      <c r="E163" s="206" t="s">
        <v>19</v>
      </c>
      <c r="F163" s="207" t="s">
        <v>210</v>
      </c>
      <c r="G163" s="205"/>
      <c r="H163" s="208">
        <v>268.5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143</v>
      </c>
      <c r="AU163" s="214" t="s">
        <v>83</v>
      </c>
      <c r="AV163" s="14" t="s">
        <v>83</v>
      </c>
      <c r="AW163" s="14" t="s">
        <v>34</v>
      </c>
      <c r="AX163" s="14" t="s">
        <v>73</v>
      </c>
      <c r="AY163" s="214" t="s">
        <v>132</v>
      </c>
    </row>
    <row r="164" spans="1:65" s="13" customFormat="1" ht="10.199999999999999">
      <c r="B164" s="193"/>
      <c r="C164" s="194"/>
      <c r="D164" s="195" t="s">
        <v>143</v>
      </c>
      <c r="E164" s="196" t="s">
        <v>19</v>
      </c>
      <c r="F164" s="197" t="s">
        <v>211</v>
      </c>
      <c r="G164" s="194"/>
      <c r="H164" s="196" t="s">
        <v>19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143</v>
      </c>
      <c r="AU164" s="203" t="s">
        <v>83</v>
      </c>
      <c r="AV164" s="13" t="s">
        <v>81</v>
      </c>
      <c r="AW164" s="13" t="s">
        <v>34</v>
      </c>
      <c r="AX164" s="13" t="s">
        <v>73</v>
      </c>
      <c r="AY164" s="203" t="s">
        <v>132</v>
      </c>
    </row>
    <row r="165" spans="1:65" s="13" customFormat="1" ht="10.199999999999999">
      <c r="B165" s="193"/>
      <c r="C165" s="194"/>
      <c r="D165" s="195" t="s">
        <v>143</v>
      </c>
      <c r="E165" s="196" t="s">
        <v>19</v>
      </c>
      <c r="F165" s="197" t="s">
        <v>212</v>
      </c>
      <c r="G165" s="194"/>
      <c r="H165" s="196" t="s">
        <v>19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143</v>
      </c>
      <c r="AU165" s="203" t="s">
        <v>83</v>
      </c>
      <c r="AV165" s="13" t="s">
        <v>81</v>
      </c>
      <c r="AW165" s="13" t="s">
        <v>34</v>
      </c>
      <c r="AX165" s="13" t="s">
        <v>73</v>
      </c>
      <c r="AY165" s="203" t="s">
        <v>132</v>
      </c>
    </row>
    <row r="166" spans="1:65" s="14" customFormat="1" ht="10.199999999999999">
      <c r="B166" s="204"/>
      <c r="C166" s="205"/>
      <c r="D166" s="195" t="s">
        <v>143</v>
      </c>
      <c r="E166" s="206" t="s">
        <v>19</v>
      </c>
      <c r="F166" s="207" t="s">
        <v>213</v>
      </c>
      <c r="G166" s="205"/>
      <c r="H166" s="208">
        <v>23.2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143</v>
      </c>
      <c r="AU166" s="214" t="s">
        <v>83</v>
      </c>
      <c r="AV166" s="14" t="s">
        <v>83</v>
      </c>
      <c r="AW166" s="14" t="s">
        <v>34</v>
      </c>
      <c r="AX166" s="14" t="s">
        <v>73</v>
      </c>
      <c r="AY166" s="214" t="s">
        <v>132</v>
      </c>
    </row>
    <row r="167" spans="1:65" s="13" customFormat="1" ht="10.199999999999999">
      <c r="B167" s="193"/>
      <c r="C167" s="194"/>
      <c r="D167" s="195" t="s">
        <v>143</v>
      </c>
      <c r="E167" s="196" t="s">
        <v>19</v>
      </c>
      <c r="F167" s="197" t="s">
        <v>214</v>
      </c>
      <c r="G167" s="194"/>
      <c r="H167" s="196" t="s">
        <v>19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143</v>
      </c>
      <c r="AU167" s="203" t="s">
        <v>83</v>
      </c>
      <c r="AV167" s="13" t="s">
        <v>81</v>
      </c>
      <c r="AW167" s="13" t="s">
        <v>34</v>
      </c>
      <c r="AX167" s="13" t="s">
        <v>73</v>
      </c>
      <c r="AY167" s="203" t="s">
        <v>132</v>
      </c>
    </row>
    <row r="168" spans="1:65" s="13" customFormat="1" ht="10.199999999999999">
      <c r="B168" s="193"/>
      <c r="C168" s="194"/>
      <c r="D168" s="195" t="s">
        <v>143</v>
      </c>
      <c r="E168" s="196" t="s">
        <v>19</v>
      </c>
      <c r="F168" s="197" t="s">
        <v>215</v>
      </c>
      <c r="G168" s="194"/>
      <c r="H168" s="196" t="s">
        <v>19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143</v>
      </c>
      <c r="AU168" s="203" t="s">
        <v>83</v>
      </c>
      <c r="AV168" s="13" t="s">
        <v>81</v>
      </c>
      <c r="AW168" s="13" t="s">
        <v>34</v>
      </c>
      <c r="AX168" s="13" t="s">
        <v>73</v>
      </c>
      <c r="AY168" s="203" t="s">
        <v>132</v>
      </c>
    </row>
    <row r="169" spans="1:65" s="14" customFormat="1" ht="10.199999999999999">
      <c r="B169" s="204"/>
      <c r="C169" s="205"/>
      <c r="D169" s="195" t="s">
        <v>143</v>
      </c>
      <c r="E169" s="206" t="s">
        <v>19</v>
      </c>
      <c r="F169" s="207" t="s">
        <v>216</v>
      </c>
      <c r="G169" s="205"/>
      <c r="H169" s="208">
        <v>5.5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143</v>
      </c>
      <c r="AU169" s="214" t="s">
        <v>83</v>
      </c>
      <c r="AV169" s="14" t="s">
        <v>83</v>
      </c>
      <c r="AW169" s="14" t="s">
        <v>34</v>
      </c>
      <c r="AX169" s="14" t="s">
        <v>73</v>
      </c>
      <c r="AY169" s="214" t="s">
        <v>132</v>
      </c>
    </row>
    <row r="170" spans="1:65" s="13" customFormat="1" ht="10.199999999999999">
      <c r="B170" s="193"/>
      <c r="C170" s="194"/>
      <c r="D170" s="195" t="s">
        <v>143</v>
      </c>
      <c r="E170" s="196" t="s">
        <v>19</v>
      </c>
      <c r="F170" s="197" t="s">
        <v>217</v>
      </c>
      <c r="G170" s="194"/>
      <c r="H170" s="196" t="s">
        <v>19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143</v>
      </c>
      <c r="AU170" s="203" t="s">
        <v>83</v>
      </c>
      <c r="AV170" s="13" t="s">
        <v>81</v>
      </c>
      <c r="AW170" s="13" t="s">
        <v>34</v>
      </c>
      <c r="AX170" s="13" t="s">
        <v>73</v>
      </c>
      <c r="AY170" s="203" t="s">
        <v>132</v>
      </c>
    </row>
    <row r="171" spans="1:65" s="14" customFormat="1" ht="10.199999999999999">
      <c r="B171" s="204"/>
      <c r="C171" s="205"/>
      <c r="D171" s="195" t="s">
        <v>143</v>
      </c>
      <c r="E171" s="206" t="s">
        <v>19</v>
      </c>
      <c r="F171" s="207" t="s">
        <v>218</v>
      </c>
      <c r="G171" s="205"/>
      <c r="H171" s="208">
        <v>35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143</v>
      </c>
      <c r="AU171" s="214" t="s">
        <v>83</v>
      </c>
      <c r="AV171" s="14" t="s">
        <v>83</v>
      </c>
      <c r="AW171" s="14" t="s">
        <v>34</v>
      </c>
      <c r="AX171" s="14" t="s">
        <v>73</v>
      </c>
      <c r="AY171" s="214" t="s">
        <v>132</v>
      </c>
    </row>
    <row r="172" spans="1:65" s="15" customFormat="1" ht="10.199999999999999">
      <c r="B172" s="215"/>
      <c r="C172" s="216"/>
      <c r="D172" s="195" t="s">
        <v>143</v>
      </c>
      <c r="E172" s="217" t="s">
        <v>19</v>
      </c>
      <c r="F172" s="218" t="s">
        <v>149</v>
      </c>
      <c r="G172" s="216"/>
      <c r="H172" s="219">
        <v>332.2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143</v>
      </c>
      <c r="AU172" s="225" t="s">
        <v>83</v>
      </c>
      <c r="AV172" s="15" t="s">
        <v>139</v>
      </c>
      <c r="AW172" s="15" t="s">
        <v>34</v>
      </c>
      <c r="AX172" s="15" t="s">
        <v>81</v>
      </c>
      <c r="AY172" s="225" t="s">
        <v>132</v>
      </c>
    </row>
    <row r="173" spans="1:65" s="2" customFormat="1" ht="37.799999999999997" customHeight="1">
      <c r="A173" s="36"/>
      <c r="B173" s="37"/>
      <c r="C173" s="175" t="s">
        <v>219</v>
      </c>
      <c r="D173" s="175" t="s">
        <v>134</v>
      </c>
      <c r="E173" s="176" t="s">
        <v>220</v>
      </c>
      <c r="F173" s="177" t="s">
        <v>221</v>
      </c>
      <c r="G173" s="178" t="s">
        <v>137</v>
      </c>
      <c r="H173" s="179">
        <v>1175.5</v>
      </c>
      <c r="I173" s="180"/>
      <c r="J173" s="181">
        <f>ROUND(I173*H173,2)</f>
        <v>0</v>
      </c>
      <c r="K173" s="177" t="s">
        <v>138</v>
      </c>
      <c r="L173" s="41"/>
      <c r="M173" s="182" t="s">
        <v>19</v>
      </c>
      <c r="N173" s="183" t="s">
        <v>44</v>
      </c>
      <c r="O173" s="66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139</v>
      </c>
      <c r="AT173" s="186" t="s">
        <v>134</v>
      </c>
      <c r="AU173" s="186" t="s">
        <v>83</v>
      </c>
      <c r="AY173" s="19" t="s">
        <v>132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81</v>
      </c>
      <c r="BK173" s="187">
        <f>ROUND(I173*H173,2)</f>
        <v>0</v>
      </c>
      <c r="BL173" s="19" t="s">
        <v>139</v>
      </c>
      <c r="BM173" s="186" t="s">
        <v>222</v>
      </c>
    </row>
    <row r="174" spans="1:65" s="2" customFormat="1" ht="10.199999999999999">
      <c r="A174" s="36"/>
      <c r="B174" s="37"/>
      <c r="C174" s="38"/>
      <c r="D174" s="188" t="s">
        <v>141</v>
      </c>
      <c r="E174" s="38"/>
      <c r="F174" s="189" t="s">
        <v>223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141</v>
      </c>
      <c r="AU174" s="19" t="s">
        <v>83</v>
      </c>
    </row>
    <row r="175" spans="1:65" s="13" customFormat="1" ht="10.199999999999999">
      <c r="B175" s="193"/>
      <c r="C175" s="194"/>
      <c r="D175" s="195" t="s">
        <v>143</v>
      </c>
      <c r="E175" s="196" t="s">
        <v>19</v>
      </c>
      <c r="F175" s="197" t="s">
        <v>224</v>
      </c>
      <c r="G175" s="194"/>
      <c r="H175" s="196" t="s">
        <v>19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143</v>
      </c>
      <c r="AU175" s="203" t="s">
        <v>83</v>
      </c>
      <c r="AV175" s="13" t="s">
        <v>81</v>
      </c>
      <c r="AW175" s="13" t="s">
        <v>34</v>
      </c>
      <c r="AX175" s="13" t="s">
        <v>73</v>
      </c>
      <c r="AY175" s="203" t="s">
        <v>132</v>
      </c>
    </row>
    <row r="176" spans="1:65" s="13" customFormat="1" ht="10.199999999999999">
      <c r="B176" s="193"/>
      <c r="C176" s="194"/>
      <c r="D176" s="195" t="s">
        <v>143</v>
      </c>
      <c r="E176" s="196" t="s">
        <v>19</v>
      </c>
      <c r="F176" s="197" t="s">
        <v>225</v>
      </c>
      <c r="G176" s="194"/>
      <c r="H176" s="196" t="s">
        <v>19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143</v>
      </c>
      <c r="AU176" s="203" t="s">
        <v>83</v>
      </c>
      <c r="AV176" s="13" t="s">
        <v>81</v>
      </c>
      <c r="AW176" s="13" t="s">
        <v>34</v>
      </c>
      <c r="AX176" s="13" t="s">
        <v>73</v>
      </c>
      <c r="AY176" s="203" t="s">
        <v>132</v>
      </c>
    </row>
    <row r="177" spans="1:65" s="14" customFormat="1" ht="10.199999999999999">
      <c r="B177" s="204"/>
      <c r="C177" s="205"/>
      <c r="D177" s="195" t="s">
        <v>143</v>
      </c>
      <c r="E177" s="206" t="s">
        <v>19</v>
      </c>
      <c r="F177" s="207" t="s">
        <v>226</v>
      </c>
      <c r="G177" s="205"/>
      <c r="H177" s="208">
        <v>1123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143</v>
      </c>
      <c r="AU177" s="214" t="s">
        <v>83</v>
      </c>
      <c r="AV177" s="14" t="s">
        <v>83</v>
      </c>
      <c r="AW177" s="14" t="s">
        <v>34</v>
      </c>
      <c r="AX177" s="14" t="s">
        <v>73</v>
      </c>
      <c r="AY177" s="214" t="s">
        <v>132</v>
      </c>
    </row>
    <row r="178" spans="1:65" s="13" customFormat="1" ht="10.199999999999999">
      <c r="B178" s="193"/>
      <c r="C178" s="194"/>
      <c r="D178" s="195" t="s">
        <v>143</v>
      </c>
      <c r="E178" s="196" t="s">
        <v>19</v>
      </c>
      <c r="F178" s="197" t="s">
        <v>227</v>
      </c>
      <c r="G178" s="194"/>
      <c r="H178" s="196" t="s">
        <v>19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143</v>
      </c>
      <c r="AU178" s="203" t="s">
        <v>83</v>
      </c>
      <c r="AV178" s="13" t="s">
        <v>81</v>
      </c>
      <c r="AW178" s="13" t="s">
        <v>34</v>
      </c>
      <c r="AX178" s="13" t="s">
        <v>73</v>
      </c>
      <c r="AY178" s="203" t="s">
        <v>132</v>
      </c>
    </row>
    <row r="179" spans="1:65" s="14" customFormat="1" ht="10.199999999999999">
      <c r="B179" s="204"/>
      <c r="C179" s="205"/>
      <c r="D179" s="195" t="s">
        <v>143</v>
      </c>
      <c r="E179" s="206" t="s">
        <v>19</v>
      </c>
      <c r="F179" s="207" t="s">
        <v>228</v>
      </c>
      <c r="G179" s="205"/>
      <c r="H179" s="208">
        <v>52.5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143</v>
      </c>
      <c r="AU179" s="214" t="s">
        <v>83</v>
      </c>
      <c r="AV179" s="14" t="s">
        <v>83</v>
      </c>
      <c r="AW179" s="14" t="s">
        <v>34</v>
      </c>
      <c r="AX179" s="14" t="s">
        <v>73</v>
      </c>
      <c r="AY179" s="214" t="s">
        <v>132</v>
      </c>
    </row>
    <row r="180" spans="1:65" s="15" customFormat="1" ht="10.199999999999999">
      <c r="B180" s="215"/>
      <c r="C180" s="216"/>
      <c r="D180" s="195" t="s">
        <v>143</v>
      </c>
      <c r="E180" s="217" t="s">
        <v>19</v>
      </c>
      <c r="F180" s="218" t="s">
        <v>149</v>
      </c>
      <c r="G180" s="216"/>
      <c r="H180" s="219">
        <v>1175.5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143</v>
      </c>
      <c r="AU180" s="225" t="s">
        <v>83</v>
      </c>
      <c r="AV180" s="15" t="s">
        <v>139</v>
      </c>
      <c r="AW180" s="15" t="s">
        <v>34</v>
      </c>
      <c r="AX180" s="15" t="s">
        <v>81</v>
      </c>
      <c r="AY180" s="225" t="s">
        <v>132</v>
      </c>
    </row>
    <row r="181" spans="1:65" s="2" customFormat="1" ht="37.799999999999997" customHeight="1">
      <c r="A181" s="36"/>
      <c r="B181" s="37"/>
      <c r="C181" s="175" t="s">
        <v>229</v>
      </c>
      <c r="D181" s="175" t="s">
        <v>134</v>
      </c>
      <c r="E181" s="176" t="s">
        <v>230</v>
      </c>
      <c r="F181" s="177" t="s">
        <v>231</v>
      </c>
      <c r="G181" s="178" t="s">
        <v>137</v>
      </c>
      <c r="H181" s="179">
        <v>5877.5</v>
      </c>
      <c r="I181" s="180"/>
      <c r="J181" s="181">
        <f>ROUND(I181*H181,2)</f>
        <v>0</v>
      </c>
      <c r="K181" s="177" t="s">
        <v>138</v>
      </c>
      <c r="L181" s="41"/>
      <c r="M181" s="182" t="s">
        <v>19</v>
      </c>
      <c r="N181" s="183" t="s">
        <v>44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139</v>
      </c>
      <c r="AT181" s="186" t="s">
        <v>134</v>
      </c>
      <c r="AU181" s="186" t="s">
        <v>83</v>
      </c>
      <c r="AY181" s="19" t="s">
        <v>132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81</v>
      </c>
      <c r="BK181" s="187">
        <f>ROUND(I181*H181,2)</f>
        <v>0</v>
      </c>
      <c r="BL181" s="19" t="s">
        <v>139</v>
      </c>
      <c r="BM181" s="186" t="s">
        <v>232</v>
      </c>
    </row>
    <row r="182" spans="1:65" s="2" customFormat="1" ht="10.199999999999999">
      <c r="A182" s="36"/>
      <c r="B182" s="37"/>
      <c r="C182" s="38"/>
      <c r="D182" s="188" t="s">
        <v>141</v>
      </c>
      <c r="E182" s="38"/>
      <c r="F182" s="189" t="s">
        <v>233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141</v>
      </c>
      <c r="AU182" s="19" t="s">
        <v>83</v>
      </c>
    </row>
    <row r="183" spans="1:65" s="13" customFormat="1" ht="10.199999999999999">
      <c r="B183" s="193"/>
      <c r="C183" s="194"/>
      <c r="D183" s="195" t="s">
        <v>143</v>
      </c>
      <c r="E183" s="196" t="s">
        <v>19</v>
      </c>
      <c r="F183" s="197" t="s">
        <v>234</v>
      </c>
      <c r="G183" s="194"/>
      <c r="H183" s="196" t="s">
        <v>19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143</v>
      </c>
      <c r="AU183" s="203" t="s">
        <v>83</v>
      </c>
      <c r="AV183" s="13" t="s">
        <v>81</v>
      </c>
      <c r="AW183" s="13" t="s">
        <v>34</v>
      </c>
      <c r="AX183" s="13" t="s">
        <v>73</v>
      </c>
      <c r="AY183" s="203" t="s">
        <v>132</v>
      </c>
    </row>
    <row r="184" spans="1:65" s="14" customFormat="1" ht="10.199999999999999">
      <c r="B184" s="204"/>
      <c r="C184" s="205"/>
      <c r="D184" s="195" t="s">
        <v>143</v>
      </c>
      <c r="E184" s="206" t="s">
        <v>19</v>
      </c>
      <c r="F184" s="207" t="s">
        <v>235</v>
      </c>
      <c r="G184" s="205"/>
      <c r="H184" s="208">
        <v>5877.5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143</v>
      </c>
      <c r="AU184" s="214" t="s">
        <v>83</v>
      </c>
      <c r="AV184" s="14" t="s">
        <v>83</v>
      </c>
      <c r="AW184" s="14" t="s">
        <v>34</v>
      </c>
      <c r="AX184" s="14" t="s">
        <v>81</v>
      </c>
      <c r="AY184" s="214" t="s">
        <v>132</v>
      </c>
    </row>
    <row r="185" spans="1:65" s="2" customFormat="1" ht="24.15" customHeight="1">
      <c r="A185" s="36"/>
      <c r="B185" s="37"/>
      <c r="C185" s="175" t="s">
        <v>236</v>
      </c>
      <c r="D185" s="175" t="s">
        <v>134</v>
      </c>
      <c r="E185" s="176" t="s">
        <v>237</v>
      </c>
      <c r="F185" s="177" t="s">
        <v>238</v>
      </c>
      <c r="G185" s="178" t="s">
        <v>137</v>
      </c>
      <c r="H185" s="179">
        <v>1175</v>
      </c>
      <c r="I185" s="180"/>
      <c r="J185" s="181">
        <f>ROUND(I185*H185,2)</f>
        <v>0</v>
      </c>
      <c r="K185" s="177" t="s">
        <v>138</v>
      </c>
      <c r="L185" s="41"/>
      <c r="M185" s="182" t="s">
        <v>19</v>
      </c>
      <c r="N185" s="183" t="s">
        <v>44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139</v>
      </c>
      <c r="AT185" s="186" t="s">
        <v>134</v>
      </c>
      <c r="AU185" s="186" t="s">
        <v>83</v>
      </c>
      <c r="AY185" s="19" t="s">
        <v>132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81</v>
      </c>
      <c r="BK185" s="187">
        <f>ROUND(I185*H185,2)</f>
        <v>0</v>
      </c>
      <c r="BL185" s="19" t="s">
        <v>139</v>
      </c>
      <c r="BM185" s="186" t="s">
        <v>239</v>
      </c>
    </row>
    <row r="186" spans="1:65" s="2" customFormat="1" ht="10.199999999999999">
      <c r="A186" s="36"/>
      <c r="B186" s="37"/>
      <c r="C186" s="38"/>
      <c r="D186" s="188" t="s">
        <v>141</v>
      </c>
      <c r="E186" s="38"/>
      <c r="F186" s="189" t="s">
        <v>240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141</v>
      </c>
      <c r="AU186" s="19" t="s">
        <v>83</v>
      </c>
    </row>
    <row r="187" spans="1:65" s="13" customFormat="1" ht="10.199999999999999">
      <c r="B187" s="193"/>
      <c r="C187" s="194"/>
      <c r="D187" s="195" t="s">
        <v>143</v>
      </c>
      <c r="E187" s="196" t="s">
        <v>19</v>
      </c>
      <c r="F187" s="197" t="s">
        <v>241</v>
      </c>
      <c r="G187" s="194"/>
      <c r="H187" s="196" t="s">
        <v>19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143</v>
      </c>
      <c r="AU187" s="203" t="s">
        <v>83</v>
      </c>
      <c r="AV187" s="13" t="s">
        <v>81</v>
      </c>
      <c r="AW187" s="13" t="s">
        <v>34</v>
      </c>
      <c r="AX187" s="13" t="s">
        <v>73</v>
      </c>
      <c r="AY187" s="203" t="s">
        <v>132</v>
      </c>
    </row>
    <row r="188" spans="1:65" s="14" customFormat="1" ht="10.199999999999999">
      <c r="B188" s="204"/>
      <c r="C188" s="205"/>
      <c r="D188" s="195" t="s">
        <v>143</v>
      </c>
      <c r="E188" s="206" t="s">
        <v>19</v>
      </c>
      <c r="F188" s="207" t="s">
        <v>242</v>
      </c>
      <c r="G188" s="205"/>
      <c r="H188" s="208">
        <v>1175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143</v>
      </c>
      <c r="AU188" s="214" t="s">
        <v>83</v>
      </c>
      <c r="AV188" s="14" t="s">
        <v>83</v>
      </c>
      <c r="AW188" s="14" t="s">
        <v>34</v>
      </c>
      <c r="AX188" s="14" t="s">
        <v>81</v>
      </c>
      <c r="AY188" s="214" t="s">
        <v>132</v>
      </c>
    </row>
    <row r="189" spans="1:65" s="2" customFormat="1" ht="24.15" customHeight="1">
      <c r="A189" s="36"/>
      <c r="B189" s="37"/>
      <c r="C189" s="175" t="s">
        <v>243</v>
      </c>
      <c r="D189" s="175" t="s">
        <v>134</v>
      </c>
      <c r="E189" s="176" t="s">
        <v>244</v>
      </c>
      <c r="F189" s="177" t="s">
        <v>245</v>
      </c>
      <c r="G189" s="178" t="s">
        <v>246</v>
      </c>
      <c r="H189" s="179">
        <v>2350</v>
      </c>
      <c r="I189" s="180"/>
      <c r="J189" s="181">
        <f>ROUND(I189*H189,2)</f>
        <v>0</v>
      </c>
      <c r="K189" s="177" t="s">
        <v>19</v>
      </c>
      <c r="L189" s="41"/>
      <c r="M189" s="182" t="s">
        <v>19</v>
      </c>
      <c r="N189" s="183" t="s">
        <v>44</v>
      </c>
      <c r="O189" s="66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139</v>
      </c>
      <c r="AT189" s="186" t="s">
        <v>134</v>
      </c>
      <c r="AU189" s="186" t="s">
        <v>83</v>
      </c>
      <c r="AY189" s="19" t="s">
        <v>132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81</v>
      </c>
      <c r="BK189" s="187">
        <f>ROUND(I189*H189,2)</f>
        <v>0</v>
      </c>
      <c r="BL189" s="19" t="s">
        <v>139</v>
      </c>
      <c r="BM189" s="186" t="s">
        <v>247</v>
      </c>
    </row>
    <row r="190" spans="1:65" s="14" customFormat="1" ht="10.199999999999999">
      <c r="B190" s="204"/>
      <c r="C190" s="205"/>
      <c r="D190" s="195" t="s">
        <v>143</v>
      </c>
      <c r="E190" s="206" t="s">
        <v>19</v>
      </c>
      <c r="F190" s="207" t="s">
        <v>248</v>
      </c>
      <c r="G190" s="205"/>
      <c r="H190" s="208">
        <v>2350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143</v>
      </c>
      <c r="AU190" s="214" t="s">
        <v>83</v>
      </c>
      <c r="AV190" s="14" t="s">
        <v>83</v>
      </c>
      <c r="AW190" s="14" t="s">
        <v>34</v>
      </c>
      <c r="AX190" s="14" t="s">
        <v>81</v>
      </c>
      <c r="AY190" s="214" t="s">
        <v>132</v>
      </c>
    </row>
    <row r="191" spans="1:65" s="2" customFormat="1" ht="24.15" customHeight="1">
      <c r="A191" s="36"/>
      <c r="B191" s="37"/>
      <c r="C191" s="175" t="s">
        <v>249</v>
      </c>
      <c r="D191" s="175" t="s">
        <v>134</v>
      </c>
      <c r="E191" s="176" t="s">
        <v>250</v>
      </c>
      <c r="F191" s="177" t="s">
        <v>251</v>
      </c>
      <c r="G191" s="178" t="s">
        <v>137</v>
      </c>
      <c r="H191" s="179">
        <v>238.5</v>
      </c>
      <c r="I191" s="180"/>
      <c r="J191" s="181">
        <f>ROUND(I191*H191,2)</f>
        <v>0</v>
      </c>
      <c r="K191" s="177" t="s">
        <v>138</v>
      </c>
      <c r="L191" s="41"/>
      <c r="M191" s="182" t="s">
        <v>19</v>
      </c>
      <c r="N191" s="183" t="s">
        <v>44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139</v>
      </c>
      <c r="AT191" s="186" t="s">
        <v>134</v>
      </c>
      <c r="AU191" s="186" t="s">
        <v>83</v>
      </c>
      <c r="AY191" s="19" t="s">
        <v>132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81</v>
      </c>
      <c r="BK191" s="187">
        <f>ROUND(I191*H191,2)</f>
        <v>0</v>
      </c>
      <c r="BL191" s="19" t="s">
        <v>139</v>
      </c>
      <c r="BM191" s="186" t="s">
        <v>252</v>
      </c>
    </row>
    <row r="192" spans="1:65" s="2" customFormat="1" ht="10.199999999999999">
      <c r="A192" s="36"/>
      <c r="B192" s="37"/>
      <c r="C192" s="38"/>
      <c r="D192" s="188" t="s">
        <v>141</v>
      </c>
      <c r="E192" s="38"/>
      <c r="F192" s="189" t="s">
        <v>253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141</v>
      </c>
      <c r="AU192" s="19" t="s">
        <v>83</v>
      </c>
    </row>
    <row r="193" spans="2:51" s="13" customFormat="1" ht="10.199999999999999">
      <c r="B193" s="193"/>
      <c r="C193" s="194"/>
      <c r="D193" s="195" t="s">
        <v>143</v>
      </c>
      <c r="E193" s="196" t="s">
        <v>19</v>
      </c>
      <c r="F193" s="197" t="s">
        <v>254</v>
      </c>
      <c r="G193" s="194"/>
      <c r="H193" s="196" t="s">
        <v>19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143</v>
      </c>
      <c r="AU193" s="203" t="s">
        <v>83</v>
      </c>
      <c r="AV193" s="13" t="s">
        <v>81</v>
      </c>
      <c r="AW193" s="13" t="s">
        <v>34</v>
      </c>
      <c r="AX193" s="13" t="s">
        <v>73</v>
      </c>
      <c r="AY193" s="203" t="s">
        <v>132</v>
      </c>
    </row>
    <row r="194" spans="2:51" s="13" customFormat="1" ht="10.199999999999999">
      <c r="B194" s="193"/>
      <c r="C194" s="194"/>
      <c r="D194" s="195" t="s">
        <v>143</v>
      </c>
      <c r="E194" s="196" t="s">
        <v>19</v>
      </c>
      <c r="F194" s="197" t="s">
        <v>255</v>
      </c>
      <c r="G194" s="194"/>
      <c r="H194" s="196" t="s">
        <v>19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143</v>
      </c>
      <c r="AU194" s="203" t="s">
        <v>83</v>
      </c>
      <c r="AV194" s="13" t="s">
        <v>81</v>
      </c>
      <c r="AW194" s="13" t="s">
        <v>34</v>
      </c>
      <c r="AX194" s="13" t="s">
        <v>73</v>
      </c>
      <c r="AY194" s="203" t="s">
        <v>132</v>
      </c>
    </row>
    <row r="195" spans="2:51" s="14" customFormat="1" ht="10.199999999999999">
      <c r="B195" s="204"/>
      <c r="C195" s="205"/>
      <c r="D195" s="195" t="s">
        <v>143</v>
      </c>
      <c r="E195" s="206" t="s">
        <v>19</v>
      </c>
      <c r="F195" s="207" t="s">
        <v>256</v>
      </c>
      <c r="G195" s="205"/>
      <c r="H195" s="208">
        <v>218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143</v>
      </c>
      <c r="AU195" s="214" t="s">
        <v>83</v>
      </c>
      <c r="AV195" s="14" t="s">
        <v>83</v>
      </c>
      <c r="AW195" s="14" t="s">
        <v>34</v>
      </c>
      <c r="AX195" s="14" t="s">
        <v>73</v>
      </c>
      <c r="AY195" s="214" t="s">
        <v>132</v>
      </c>
    </row>
    <row r="196" spans="2:51" s="13" customFormat="1" ht="10.199999999999999">
      <c r="B196" s="193"/>
      <c r="C196" s="194"/>
      <c r="D196" s="195" t="s">
        <v>143</v>
      </c>
      <c r="E196" s="196" t="s">
        <v>19</v>
      </c>
      <c r="F196" s="197" t="s">
        <v>257</v>
      </c>
      <c r="G196" s="194"/>
      <c r="H196" s="196" t="s">
        <v>19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143</v>
      </c>
      <c r="AU196" s="203" t="s">
        <v>83</v>
      </c>
      <c r="AV196" s="13" t="s">
        <v>81</v>
      </c>
      <c r="AW196" s="13" t="s">
        <v>34</v>
      </c>
      <c r="AX196" s="13" t="s">
        <v>73</v>
      </c>
      <c r="AY196" s="203" t="s">
        <v>132</v>
      </c>
    </row>
    <row r="197" spans="2:51" s="14" customFormat="1" ht="10.199999999999999">
      <c r="B197" s="204"/>
      <c r="C197" s="205"/>
      <c r="D197" s="195" t="s">
        <v>143</v>
      </c>
      <c r="E197" s="206" t="s">
        <v>19</v>
      </c>
      <c r="F197" s="207" t="s">
        <v>258</v>
      </c>
      <c r="G197" s="205"/>
      <c r="H197" s="208">
        <v>-5.5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143</v>
      </c>
      <c r="AU197" s="214" t="s">
        <v>83</v>
      </c>
      <c r="AV197" s="14" t="s">
        <v>83</v>
      </c>
      <c r="AW197" s="14" t="s">
        <v>34</v>
      </c>
      <c r="AX197" s="14" t="s">
        <v>73</v>
      </c>
      <c r="AY197" s="214" t="s">
        <v>132</v>
      </c>
    </row>
    <row r="198" spans="2:51" s="13" customFormat="1" ht="10.199999999999999">
      <c r="B198" s="193"/>
      <c r="C198" s="194"/>
      <c r="D198" s="195" t="s">
        <v>143</v>
      </c>
      <c r="E198" s="196" t="s">
        <v>19</v>
      </c>
      <c r="F198" s="197" t="s">
        <v>259</v>
      </c>
      <c r="G198" s="194"/>
      <c r="H198" s="196" t="s">
        <v>19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143</v>
      </c>
      <c r="AU198" s="203" t="s">
        <v>83</v>
      </c>
      <c r="AV198" s="13" t="s">
        <v>81</v>
      </c>
      <c r="AW198" s="13" t="s">
        <v>34</v>
      </c>
      <c r="AX198" s="13" t="s">
        <v>73</v>
      </c>
      <c r="AY198" s="203" t="s">
        <v>132</v>
      </c>
    </row>
    <row r="199" spans="2:51" s="13" customFormat="1" ht="10.199999999999999">
      <c r="B199" s="193"/>
      <c r="C199" s="194"/>
      <c r="D199" s="195" t="s">
        <v>143</v>
      </c>
      <c r="E199" s="196" t="s">
        <v>19</v>
      </c>
      <c r="F199" s="197" t="s">
        <v>260</v>
      </c>
      <c r="G199" s="194"/>
      <c r="H199" s="196" t="s">
        <v>19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143</v>
      </c>
      <c r="AU199" s="203" t="s">
        <v>83</v>
      </c>
      <c r="AV199" s="13" t="s">
        <v>81</v>
      </c>
      <c r="AW199" s="13" t="s">
        <v>34</v>
      </c>
      <c r="AX199" s="13" t="s">
        <v>73</v>
      </c>
      <c r="AY199" s="203" t="s">
        <v>132</v>
      </c>
    </row>
    <row r="200" spans="2:51" s="14" customFormat="1" ht="10.199999999999999">
      <c r="B200" s="204"/>
      <c r="C200" s="205"/>
      <c r="D200" s="195" t="s">
        <v>143</v>
      </c>
      <c r="E200" s="206" t="s">
        <v>19</v>
      </c>
      <c r="F200" s="207" t="s">
        <v>261</v>
      </c>
      <c r="G200" s="205"/>
      <c r="H200" s="208">
        <v>-24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143</v>
      </c>
      <c r="AU200" s="214" t="s">
        <v>83</v>
      </c>
      <c r="AV200" s="14" t="s">
        <v>83</v>
      </c>
      <c r="AW200" s="14" t="s">
        <v>34</v>
      </c>
      <c r="AX200" s="14" t="s">
        <v>73</v>
      </c>
      <c r="AY200" s="214" t="s">
        <v>132</v>
      </c>
    </row>
    <row r="201" spans="2:51" s="16" customFormat="1" ht="10.199999999999999">
      <c r="B201" s="226"/>
      <c r="C201" s="227"/>
      <c r="D201" s="195" t="s">
        <v>143</v>
      </c>
      <c r="E201" s="228" t="s">
        <v>19</v>
      </c>
      <c r="F201" s="229" t="s">
        <v>183</v>
      </c>
      <c r="G201" s="227"/>
      <c r="H201" s="230">
        <v>188.5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143</v>
      </c>
      <c r="AU201" s="236" t="s">
        <v>83</v>
      </c>
      <c r="AV201" s="16" t="s">
        <v>160</v>
      </c>
      <c r="AW201" s="16" t="s">
        <v>34</v>
      </c>
      <c r="AX201" s="16" t="s">
        <v>73</v>
      </c>
      <c r="AY201" s="236" t="s">
        <v>132</v>
      </c>
    </row>
    <row r="202" spans="2:51" s="13" customFormat="1" ht="10.199999999999999">
      <c r="B202" s="193"/>
      <c r="C202" s="194"/>
      <c r="D202" s="195" t="s">
        <v>143</v>
      </c>
      <c r="E202" s="196" t="s">
        <v>19</v>
      </c>
      <c r="F202" s="197" t="s">
        <v>262</v>
      </c>
      <c r="G202" s="194"/>
      <c r="H202" s="196" t="s">
        <v>19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143</v>
      </c>
      <c r="AU202" s="203" t="s">
        <v>83</v>
      </c>
      <c r="AV202" s="13" t="s">
        <v>81</v>
      </c>
      <c r="AW202" s="13" t="s">
        <v>34</v>
      </c>
      <c r="AX202" s="13" t="s">
        <v>73</v>
      </c>
      <c r="AY202" s="203" t="s">
        <v>132</v>
      </c>
    </row>
    <row r="203" spans="2:51" s="14" customFormat="1" ht="10.199999999999999">
      <c r="B203" s="204"/>
      <c r="C203" s="205"/>
      <c r="D203" s="195" t="s">
        <v>143</v>
      </c>
      <c r="E203" s="206" t="s">
        <v>19</v>
      </c>
      <c r="F203" s="207" t="s">
        <v>172</v>
      </c>
      <c r="G203" s="205"/>
      <c r="H203" s="208">
        <v>50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143</v>
      </c>
      <c r="AU203" s="214" t="s">
        <v>83</v>
      </c>
      <c r="AV203" s="14" t="s">
        <v>83</v>
      </c>
      <c r="AW203" s="14" t="s">
        <v>34</v>
      </c>
      <c r="AX203" s="14" t="s">
        <v>73</v>
      </c>
      <c r="AY203" s="214" t="s">
        <v>132</v>
      </c>
    </row>
    <row r="204" spans="2:51" s="13" customFormat="1" ht="10.199999999999999">
      <c r="B204" s="193"/>
      <c r="C204" s="194"/>
      <c r="D204" s="195" t="s">
        <v>143</v>
      </c>
      <c r="E204" s="196" t="s">
        <v>19</v>
      </c>
      <c r="F204" s="197" t="s">
        <v>173</v>
      </c>
      <c r="G204" s="194"/>
      <c r="H204" s="196" t="s">
        <v>19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143</v>
      </c>
      <c r="AU204" s="203" t="s">
        <v>83</v>
      </c>
      <c r="AV204" s="13" t="s">
        <v>81</v>
      </c>
      <c r="AW204" s="13" t="s">
        <v>34</v>
      </c>
      <c r="AX204" s="13" t="s">
        <v>73</v>
      </c>
      <c r="AY204" s="203" t="s">
        <v>132</v>
      </c>
    </row>
    <row r="205" spans="2:51" s="13" customFormat="1" ht="10.199999999999999">
      <c r="B205" s="193"/>
      <c r="C205" s="194"/>
      <c r="D205" s="195" t="s">
        <v>143</v>
      </c>
      <c r="E205" s="196" t="s">
        <v>19</v>
      </c>
      <c r="F205" s="197" t="s">
        <v>174</v>
      </c>
      <c r="G205" s="194"/>
      <c r="H205" s="196" t="s">
        <v>19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143</v>
      </c>
      <c r="AU205" s="203" t="s">
        <v>83</v>
      </c>
      <c r="AV205" s="13" t="s">
        <v>81</v>
      </c>
      <c r="AW205" s="13" t="s">
        <v>34</v>
      </c>
      <c r="AX205" s="13" t="s">
        <v>73</v>
      </c>
      <c r="AY205" s="203" t="s">
        <v>132</v>
      </c>
    </row>
    <row r="206" spans="2:51" s="13" customFormat="1" ht="10.199999999999999">
      <c r="B206" s="193"/>
      <c r="C206" s="194"/>
      <c r="D206" s="195" t="s">
        <v>143</v>
      </c>
      <c r="E206" s="196" t="s">
        <v>19</v>
      </c>
      <c r="F206" s="197" t="s">
        <v>175</v>
      </c>
      <c r="G206" s="194"/>
      <c r="H206" s="196" t="s">
        <v>19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143</v>
      </c>
      <c r="AU206" s="203" t="s">
        <v>83</v>
      </c>
      <c r="AV206" s="13" t="s">
        <v>81</v>
      </c>
      <c r="AW206" s="13" t="s">
        <v>34</v>
      </c>
      <c r="AX206" s="13" t="s">
        <v>73</v>
      </c>
      <c r="AY206" s="203" t="s">
        <v>132</v>
      </c>
    </row>
    <row r="207" spans="2:51" s="16" customFormat="1" ht="10.199999999999999">
      <c r="B207" s="226"/>
      <c r="C207" s="227"/>
      <c r="D207" s="195" t="s">
        <v>143</v>
      </c>
      <c r="E207" s="228" t="s">
        <v>19</v>
      </c>
      <c r="F207" s="229" t="s">
        <v>188</v>
      </c>
      <c r="G207" s="227"/>
      <c r="H207" s="230">
        <v>50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143</v>
      </c>
      <c r="AU207" s="236" t="s">
        <v>83</v>
      </c>
      <c r="AV207" s="16" t="s">
        <v>160</v>
      </c>
      <c r="AW207" s="16" t="s">
        <v>34</v>
      </c>
      <c r="AX207" s="16" t="s">
        <v>73</v>
      </c>
      <c r="AY207" s="236" t="s">
        <v>132</v>
      </c>
    </row>
    <row r="208" spans="2:51" s="15" customFormat="1" ht="10.199999999999999">
      <c r="B208" s="215"/>
      <c r="C208" s="216"/>
      <c r="D208" s="195" t="s">
        <v>143</v>
      </c>
      <c r="E208" s="217" t="s">
        <v>19</v>
      </c>
      <c r="F208" s="218" t="s">
        <v>149</v>
      </c>
      <c r="G208" s="216"/>
      <c r="H208" s="219">
        <v>238.5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143</v>
      </c>
      <c r="AU208" s="225" t="s">
        <v>83</v>
      </c>
      <c r="AV208" s="15" t="s">
        <v>139</v>
      </c>
      <c r="AW208" s="15" t="s">
        <v>34</v>
      </c>
      <c r="AX208" s="15" t="s">
        <v>81</v>
      </c>
      <c r="AY208" s="225" t="s">
        <v>132</v>
      </c>
    </row>
    <row r="209" spans="1:65" s="2" customFormat="1" ht="16.5" customHeight="1">
      <c r="A209" s="36"/>
      <c r="B209" s="37"/>
      <c r="C209" s="237" t="s">
        <v>263</v>
      </c>
      <c r="D209" s="237" t="s">
        <v>264</v>
      </c>
      <c r="E209" s="238" t="s">
        <v>265</v>
      </c>
      <c r="F209" s="239" t="s">
        <v>266</v>
      </c>
      <c r="G209" s="240" t="s">
        <v>246</v>
      </c>
      <c r="H209" s="241">
        <v>514.79999999999995</v>
      </c>
      <c r="I209" s="242"/>
      <c r="J209" s="243">
        <f>ROUND(I209*H209,2)</f>
        <v>0</v>
      </c>
      <c r="K209" s="239" t="s">
        <v>138</v>
      </c>
      <c r="L209" s="244"/>
      <c r="M209" s="245" t="s">
        <v>19</v>
      </c>
      <c r="N209" s="246" t="s">
        <v>44</v>
      </c>
      <c r="O209" s="66"/>
      <c r="P209" s="184">
        <f>O209*H209</f>
        <v>0</v>
      </c>
      <c r="Q209" s="184">
        <v>1</v>
      </c>
      <c r="R209" s="184">
        <f>Q209*H209</f>
        <v>514.79999999999995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203</v>
      </c>
      <c r="AT209" s="186" t="s">
        <v>264</v>
      </c>
      <c r="AU209" s="186" t="s">
        <v>83</v>
      </c>
      <c r="AY209" s="19" t="s">
        <v>132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81</v>
      </c>
      <c r="BK209" s="187">
        <f>ROUND(I209*H209,2)</f>
        <v>0</v>
      </c>
      <c r="BL209" s="19" t="s">
        <v>139</v>
      </c>
      <c r="BM209" s="186" t="s">
        <v>267</v>
      </c>
    </row>
    <row r="210" spans="1:65" s="13" customFormat="1" ht="10.199999999999999">
      <c r="B210" s="193"/>
      <c r="C210" s="194"/>
      <c r="D210" s="195" t="s">
        <v>143</v>
      </c>
      <c r="E210" s="196" t="s">
        <v>19</v>
      </c>
      <c r="F210" s="197" t="s">
        <v>268</v>
      </c>
      <c r="G210" s="194"/>
      <c r="H210" s="196" t="s">
        <v>19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143</v>
      </c>
      <c r="AU210" s="203" t="s">
        <v>83</v>
      </c>
      <c r="AV210" s="13" t="s">
        <v>81</v>
      </c>
      <c r="AW210" s="13" t="s">
        <v>34</v>
      </c>
      <c r="AX210" s="13" t="s">
        <v>73</v>
      </c>
      <c r="AY210" s="203" t="s">
        <v>132</v>
      </c>
    </row>
    <row r="211" spans="1:65" s="13" customFormat="1" ht="10.199999999999999">
      <c r="B211" s="193"/>
      <c r="C211" s="194"/>
      <c r="D211" s="195" t="s">
        <v>143</v>
      </c>
      <c r="E211" s="196" t="s">
        <v>19</v>
      </c>
      <c r="F211" s="197" t="s">
        <v>269</v>
      </c>
      <c r="G211" s="194"/>
      <c r="H211" s="196" t="s">
        <v>19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143</v>
      </c>
      <c r="AU211" s="203" t="s">
        <v>83</v>
      </c>
      <c r="AV211" s="13" t="s">
        <v>81</v>
      </c>
      <c r="AW211" s="13" t="s">
        <v>34</v>
      </c>
      <c r="AX211" s="13" t="s">
        <v>73</v>
      </c>
      <c r="AY211" s="203" t="s">
        <v>132</v>
      </c>
    </row>
    <row r="212" spans="1:65" s="14" customFormat="1" ht="10.199999999999999">
      <c r="B212" s="204"/>
      <c r="C212" s="205"/>
      <c r="D212" s="195" t="s">
        <v>143</v>
      </c>
      <c r="E212" s="206" t="s">
        <v>19</v>
      </c>
      <c r="F212" s="207" t="s">
        <v>270</v>
      </c>
      <c r="G212" s="205"/>
      <c r="H212" s="208">
        <v>483.3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143</v>
      </c>
      <c r="AU212" s="214" t="s">
        <v>83</v>
      </c>
      <c r="AV212" s="14" t="s">
        <v>83</v>
      </c>
      <c r="AW212" s="14" t="s">
        <v>34</v>
      </c>
      <c r="AX212" s="14" t="s">
        <v>73</v>
      </c>
      <c r="AY212" s="214" t="s">
        <v>132</v>
      </c>
    </row>
    <row r="213" spans="1:65" s="13" customFormat="1" ht="10.199999999999999">
      <c r="B213" s="193"/>
      <c r="C213" s="194"/>
      <c r="D213" s="195" t="s">
        <v>143</v>
      </c>
      <c r="E213" s="196" t="s">
        <v>19</v>
      </c>
      <c r="F213" s="197" t="s">
        <v>271</v>
      </c>
      <c r="G213" s="194"/>
      <c r="H213" s="196" t="s">
        <v>19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143</v>
      </c>
      <c r="AU213" s="203" t="s">
        <v>83</v>
      </c>
      <c r="AV213" s="13" t="s">
        <v>81</v>
      </c>
      <c r="AW213" s="13" t="s">
        <v>34</v>
      </c>
      <c r="AX213" s="13" t="s">
        <v>73</v>
      </c>
      <c r="AY213" s="203" t="s">
        <v>132</v>
      </c>
    </row>
    <row r="214" spans="1:65" s="14" customFormat="1" ht="10.199999999999999">
      <c r="B214" s="204"/>
      <c r="C214" s="205"/>
      <c r="D214" s="195" t="s">
        <v>143</v>
      </c>
      <c r="E214" s="206" t="s">
        <v>19</v>
      </c>
      <c r="F214" s="207" t="s">
        <v>272</v>
      </c>
      <c r="G214" s="205"/>
      <c r="H214" s="208">
        <v>31.5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143</v>
      </c>
      <c r="AU214" s="214" t="s">
        <v>83</v>
      </c>
      <c r="AV214" s="14" t="s">
        <v>83</v>
      </c>
      <c r="AW214" s="14" t="s">
        <v>34</v>
      </c>
      <c r="AX214" s="14" t="s">
        <v>73</v>
      </c>
      <c r="AY214" s="214" t="s">
        <v>132</v>
      </c>
    </row>
    <row r="215" spans="1:65" s="15" customFormat="1" ht="10.199999999999999">
      <c r="B215" s="215"/>
      <c r="C215" s="216"/>
      <c r="D215" s="195" t="s">
        <v>143</v>
      </c>
      <c r="E215" s="217" t="s">
        <v>19</v>
      </c>
      <c r="F215" s="218" t="s">
        <v>149</v>
      </c>
      <c r="G215" s="216"/>
      <c r="H215" s="219">
        <v>514.79999999999995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143</v>
      </c>
      <c r="AU215" s="225" t="s">
        <v>83</v>
      </c>
      <c r="AV215" s="15" t="s">
        <v>139</v>
      </c>
      <c r="AW215" s="15" t="s">
        <v>34</v>
      </c>
      <c r="AX215" s="15" t="s">
        <v>81</v>
      </c>
      <c r="AY215" s="225" t="s">
        <v>132</v>
      </c>
    </row>
    <row r="216" spans="1:65" s="2" customFormat="1" ht="37.799999999999997" customHeight="1">
      <c r="A216" s="36"/>
      <c r="B216" s="37"/>
      <c r="C216" s="175" t="s">
        <v>8</v>
      </c>
      <c r="D216" s="175" t="s">
        <v>134</v>
      </c>
      <c r="E216" s="176" t="s">
        <v>273</v>
      </c>
      <c r="F216" s="177" t="s">
        <v>274</v>
      </c>
      <c r="G216" s="178" t="s">
        <v>137</v>
      </c>
      <c r="H216" s="179">
        <v>23.2</v>
      </c>
      <c r="I216" s="180"/>
      <c r="J216" s="181">
        <f>ROUND(I216*H216,2)</f>
        <v>0</v>
      </c>
      <c r="K216" s="177" t="s">
        <v>138</v>
      </c>
      <c r="L216" s="41"/>
      <c r="M216" s="182" t="s">
        <v>19</v>
      </c>
      <c r="N216" s="183" t="s">
        <v>44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139</v>
      </c>
      <c r="AT216" s="186" t="s">
        <v>134</v>
      </c>
      <c r="AU216" s="186" t="s">
        <v>83</v>
      </c>
      <c r="AY216" s="19" t="s">
        <v>132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81</v>
      </c>
      <c r="BK216" s="187">
        <f>ROUND(I216*H216,2)</f>
        <v>0</v>
      </c>
      <c r="BL216" s="19" t="s">
        <v>139</v>
      </c>
      <c r="BM216" s="186" t="s">
        <v>275</v>
      </c>
    </row>
    <row r="217" spans="1:65" s="2" customFormat="1" ht="10.199999999999999">
      <c r="A217" s="36"/>
      <c r="B217" s="37"/>
      <c r="C217" s="38"/>
      <c r="D217" s="188" t="s">
        <v>141</v>
      </c>
      <c r="E217" s="38"/>
      <c r="F217" s="189" t="s">
        <v>276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141</v>
      </c>
      <c r="AU217" s="19" t="s">
        <v>83</v>
      </c>
    </row>
    <row r="218" spans="1:65" s="13" customFormat="1" ht="10.199999999999999">
      <c r="B218" s="193"/>
      <c r="C218" s="194"/>
      <c r="D218" s="195" t="s">
        <v>143</v>
      </c>
      <c r="E218" s="196" t="s">
        <v>19</v>
      </c>
      <c r="F218" s="197" t="s">
        <v>277</v>
      </c>
      <c r="G218" s="194"/>
      <c r="H218" s="196" t="s">
        <v>19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143</v>
      </c>
      <c r="AU218" s="203" t="s">
        <v>83</v>
      </c>
      <c r="AV218" s="13" t="s">
        <v>81</v>
      </c>
      <c r="AW218" s="13" t="s">
        <v>34</v>
      </c>
      <c r="AX218" s="13" t="s">
        <v>73</v>
      </c>
      <c r="AY218" s="203" t="s">
        <v>132</v>
      </c>
    </row>
    <row r="219" spans="1:65" s="13" customFormat="1" ht="10.199999999999999">
      <c r="B219" s="193"/>
      <c r="C219" s="194"/>
      <c r="D219" s="195" t="s">
        <v>143</v>
      </c>
      <c r="E219" s="196" t="s">
        <v>19</v>
      </c>
      <c r="F219" s="197" t="s">
        <v>278</v>
      </c>
      <c r="G219" s="194"/>
      <c r="H219" s="196" t="s">
        <v>19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143</v>
      </c>
      <c r="AU219" s="203" t="s">
        <v>83</v>
      </c>
      <c r="AV219" s="13" t="s">
        <v>81</v>
      </c>
      <c r="AW219" s="13" t="s">
        <v>34</v>
      </c>
      <c r="AX219" s="13" t="s">
        <v>73</v>
      </c>
      <c r="AY219" s="203" t="s">
        <v>132</v>
      </c>
    </row>
    <row r="220" spans="1:65" s="14" customFormat="1" ht="10.199999999999999">
      <c r="B220" s="204"/>
      <c r="C220" s="205"/>
      <c r="D220" s="195" t="s">
        <v>143</v>
      </c>
      <c r="E220" s="206" t="s">
        <v>19</v>
      </c>
      <c r="F220" s="207" t="s">
        <v>279</v>
      </c>
      <c r="G220" s="205"/>
      <c r="H220" s="208">
        <v>11.25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143</v>
      </c>
      <c r="AU220" s="214" t="s">
        <v>83</v>
      </c>
      <c r="AV220" s="14" t="s">
        <v>83</v>
      </c>
      <c r="AW220" s="14" t="s">
        <v>34</v>
      </c>
      <c r="AX220" s="14" t="s">
        <v>73</v>
      </c>
      <c r="AY220" s="214" t="s">
        <v>132</v>
      </c>
    </row>
    <row r="221" spans="1:65" s="13" customFormat="1" ht="10.199999999999999">
      <c r="B221" s="193"/>
      <c r="C221" s="194"/>
      <c r="D221" s="195" t="s">
        <v>143</v>
      </c>
      <c r="E221" s="196" t="s">
        <v>19</v>
      </c>
      <c r="F221" s="197" t="s">
        <v>184</v>
      </c>
      <c r="G221" s="194"/>
      <c r="H221" s="196" t="s">
        <v>19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143</v>
      </c>
      <c r="AU221" s="203" t="s">
        <v>83</v>
      </c>
      <c r="AV221" s="13" t="s">
        <v>81</v>
      </c>
      <c r="AW221" s="13" t="s">
        <v>34</v>
      </c>
      <c r="AX221" s="13" t="s">
        <v>73</v>
      </c>
      <c r="AY221" s="203" t="s">
        <v>132</v>
      </c>
    </row>
    <row r="222" spans="1:65" s="14" customFormat="1" ht="10.199999999999999">
      <c r="B222" s="204"/>
      <c r="C222" s="205"/>
      <c r="D222" s="195" t="s">
        <v>143</v>
      </c>
      <c r="E222" s="206" t="s">
        <v>19</v>
      </c>
      <c r="F222" s="207" t="s">
        <v>280</v>
      </c>
      <c r="G222" s="205"/>
      <c r="H222" s="208">
        <v>12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143</v>
      </c>
      <c r="AU222" s="214" t="s">
        <v>83</v>
      </c>
      <c r="AV222" s="14" t="s">
        <v>83</v>
      </c>
      <c r="AW222" s="14" t="s">
        <v>34</v>
      </c>
      <c r="AX222" s="14" t="s">
        <v>73</v>
      </c>
      <c r="AY222" s="214" t="s">
        <v>132</v>
      </c>
    </row>
    <row r="223" spans="1:65" s="14" customFormat="1" ht="10.199999999999999">
      <c r="B223" s="204"/>
      <c r="C223" s="205"/>
      <c r="D223" s="195" t="s">
        <v>143</v>
      </c>
      <c r="E223" s="206" t="s">
        <v>19</v>
      </c>
      <c r="F223" s="207" t="s">
        <v>281</v>
      </c>
      <c r="G223" s="205"/>
      <c r="H223" s="208">
        <v>0.75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143</v>
      </c>
      <c r="AU223" s="214" t="s">
        <v>83</v>
      </c>
      <c r="AV223" s="14" t="s">
        <v>83</v>
      </c>
      <c r="AW223" s="14" t="s">
        <v>34</v>
      </c>
      <c r="AX223" s="14" t="s">
        <v>73</v>
      </c>
      <c r="AY223" s="214" t="s">
        <v>132</v>
      </c>
    </row>
    <row r="224" spans="1:65" s="16" customFormat="1" ht="10.199999999999999">
      <c r="B224" s="226"/>
      <c r="C224" s="227"/>
      <c r="D224" s="195" t="s">
        <v>143</v>
      </c>
      <c r="E224" s="228" t="s">
        <v>19</v>
      </c>
      <c r="F224" s="229" t="s">
        <v>183</v>
      </c>
      <c r="G224" s="227"/>
      <c r="H224" s="230">
        <v>24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143</v>
      </c>
      <c r="AU224" s="236" t="s">
        <v>83</v>
      </c>
      <c r="AV224" s="16" t="s">
        <v>160</v>
      </c>
      <c r="AW224" s="16" t="s">
        <v>34</v>
      </c>
      <c r="AX224" s="16" t="s">
        <v>73</v>
      </c>
      <c r="AY224" s="236" t="s">
        <v>132</v>
      </c>
    </row>
    <row r="225" spans="1:65" s="13" customFormat="1" ht="10.199999999999999">
      <c r="B225" s="193"/>
      <c r="C225" s="194"/>
      <c r="D225" s="195" t="s">
        <v>143</v>
      </c>
      <c r="E225" s="196" t="s">
        <v>19</v>
      </c>
      <c r="F225" s="197" t="s">
        <v>282</v>
      </c>
      <c r="G225" s="194"/>
      <c r="H225" s="196" t="s">
        <v>19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143</v>
      </c>
      <c r="AU225" s="203" t="s">
        <v>83</v>
      </c>
      <c r="AV225" s="13" t="s">
        <v>81</v>
      </c>
      <c r="AW225" s="13" t="s">
        <v>34</v>
      </c>
      <c r="AX225" s="13" t="s">
        <v>73</v>
      </c>
      <c r="AY225" s="203" t="s">
        <v>132</v>
      </c>
    </row>
    <row r="226" spans="1:65" s="14" customFormat="1" ht="10.199999999999999">
      <c r="B226" s="204"/>
      <c r="C226" s="205"/>
      <c r="D226" s="195" t="s">
        <v>143</v>
      </c>
      <c r="E226" s="206" t="s">
        <v>19</v>
      </c>
      <c r="F226" s="207" t="s">
        <v>283</v>
      </c>
      <c r="G226" s="205"/>
      <c r="H226" s="208">
        <v>-0.502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143</v>
      </c>
      <c r="AU226" s="214" t="s">
        <v>83</v>
      </c>
      <c r="AV226" s="14" t="s">
        <v>83</v>
      </c>
      <c r="AW226" s="14" t="s">
        <v>34</v>
      </c>
      <c r="AX226" s="14" t="s">
        <v>73</v>
      </c>
      <c r="AY226" s="214" t="s">
        <v>132</v>
      </c>
    </row>
    <row r="227" spans="1:65" s="14" customFormat="1" ht="10.199999999999999">
      <c r="B227" s="204"/>
      <c r="C227" s="205"/>
      <c r="D227" s="195" t="s">
        <v>143</v>
      </c>
      <c r="E227" s="206" t="s">
        <v>19</v>
      </c>
      <c r="F227" s="207" t="s">
        <v>284</v>
      </c>
      <c r="G227" s="205"/>
      <c r="H227" s="208">
        <v>-0.23599999999999999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143</v>
      </c>
      <c r="AU227" s="214" t="s">
        <v>83</v>
      </c>
      <c r="AV227" s="14" t="s">
        <v>83</v>
      </c>
      <c r="AW227" s="14" t="s">
        <v>34</v>
      </c>
      <c r="AX227" s="14" t="s">
        <v>73</v>
      </c>
      <c r="AY227" s="214" t="s">
        <v>132</v>
      </c>
    </row>
    <row r="228" spans="1:65" s="14" customFormat="1" ht="10.199999999999999">
      <c r="B228" s="204"/>
      <c r="C228" s="205"/>
      <c r="D228" s="195" t="s">
        <v>143</v>
      </c>
      <c r="E228" s="206" t="s">
        <v>19</v>
      </c>
      <c r="F228" s="207" t="s">
        <v>285</v>
      </c>
      <c r="G228" s="205"/>
      <c r="H228" s="208">
        <v>-6.2E-2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143</v>
      </c>
      <c r="AU228" s="214" t="s">
        <v>83</v>
      </c>
      <c r="AV228" s="14" t="s">
        <v>83</v>
      </c>
      <c r="AW228" s="14" t="s">
        <v>34</v>
      </c>
      <c r="AX228" s="14" t="s">
        <v>73</v>
      </c>
      <c r="AY228" s="214" t="s">
        <v>132</v>
      </c>
    </row>
    <row r="229" spans="1:65" s="16" customFormat="1" ht="10.199999999999999">
      <c r="B229" s="226"/>
      <c r="C229" s="227"/>
      <c r="D229" s="195" t="s">
        <v>143</v>
      </c>
      <c r="E229" s="228" t="s">
        <v>19</v>
      </c>
      <c r="F229" s="229" t="s">
        <v>188</v>
      </c>
      <c r="G229" s="227"/>
      <c r="H229" s="230">
        <v>-0.8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143</v>
      </c>
      <c r="AU229" s="236" t="s">
        <v>83</v>
      </c>
      <c r="AV229" s="16" t="s">
        <v>160</v>
      </c>
      <c r="AW229" s="16" t="s">
        <v>34</v>
      </c>
      <c r="AX229" s="16" t="s">
        <v>73</v>
      </c>
      <c r="AY229" s="236" t="s">
        <v>132</v>
      </c>
    </row>
    <row r="230" spans="1:65" s="15" customFormat="1" ht="10.199999999999999">
      <c r="B230" s="215"/>
      <c r="C230" s="216"/>
      <c r="D230" s="195" t="s">
        <v>143</v>
      </c>
      <c r="E230" s="217" t="s">
        <v>19</v>
      </c>
      <c r="F230" s="218" t="s">
        <v>149</v>
      </c>
      <c r="G230" s="216"/>
      <c r="H230" s="219">
        <v>23.2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143</v>
      </c>
      <c r="AU230" s="225" t="s">
        <v>83</v>
      </c>
      <c r="AV230" s="15" t="s">
        <v>139</v>
      </c>
      <c r="AW230" s="15" t="s">
        <v>34</v>
      </c>
      <c r="AX230" s="15" t="s">
        <v>81</v>
      </c>
      <c r="AY230" s="225" t="s">
        <v>132</v>
      </c>
    </row>
    <row r="231" spans="1:65" s="13" customFormat="1" ht="10.199999999999999">
      <c r="B231" s="193"/>
      <c r="C231" s="194"/>
      <c r="D231" s="195" t="s">
        <v>143</v>
      </c>
      <c r="E231" s="196" t="s">
        <v>19</v>
      </c>
      <c r="F231" s="197" t="s">
        <v>37</v>
      </c>
      <c r="G231" s="194"/>
      <c r="H231" s="196" t="s">
        <v>19</v>
      </c>
      <c r="I231" s="198"/>
      <c r="J231" s="194"/>
      <c r="K231" s="194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143</v>
      </c>
      <c r="AU231" s="203" t="s">
        <v>83</v>
      </c>
      <c r="AV231" s="13" t="s">
        <v>81</v>
      </c>
      <c r="AW231" s="13" t="s">
        <v>34</v>
      </c>
      <c r="AX231" s="13" t="s">
        <v>73</v>
      </c>
      <c r="AY231" s="203" t="s">
        <v>132</v>
      </c>
    </row>
    <row r="232" spans="1:65" s="13" customFormat="1" ht="10.199999999999999">
      <c r="B232" s="193"/>
      <c r="C232" s="194"/>
      <c r="D232" s="195" t="s">
        <v>143</v>
      </c>
      <c r="E232" s="196" t="s">
        <v>19</v>
      </c>
      <c r="F232" s="197" t="s">
        <v>286</v>
      </c>
      <c r="G232" s="194"/>
      <c r="H232" s="196" t="s">
        <v>19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143</v>
      </c>
      <c r="AU232" s="203" t="s">
        <v>83</v>
      </c>
      <c r="AV232" s="13" t="s">
        <v>81</v>
      </c>
      <c r="AW232" s="13" t="s">
        <v>34</v>
      </c>
      <c r="AX232" s="13" t="s">
        <v>73</v>
      </c>
      <c r="AY232" s="203" t="s">
        <v>132</v>
      </c>
    </row>
    <row r="233" spans="1:65" s="13" customFormat="1" ht="10.199999999999999">
      <c r="B233" s="193"/>
      <c r="C233" s="194"/>
      <c r="D233" s="195" t="s">
        <v>143</v>
      </c>
      <c r="E233" s="196" t="s">
        <v>19</v>
      </c>
      <c r="F233" s="197" t="s">
        <v>187</v>
      </c>
      <c r="G233" s="194"/>
      <c r="H233" s="196" t="s">
        <v>19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143</v>
      </c>
      <c r="AU233" s="203" t="s">
        <v>83</v>
      </c>
      <c r="AV233" s="13" t="s">
        <v>81</v>
      </c>
      <c r="AW233" s="13" t="s">
        <v>34</v>
      </c>
      <c r="AX233" s="13" t="s">
        <v>73</v>
      </c>
      <c r="AY233" s="203" t="s">
        <v>132</v>
      </c>
    </row>
    <row r="234" spans="1:65" s="2" customFormat="1" ht="16.5" customHeight="1">
      <c r="A234" s="36"/>
      <c r="B234" s="37"/>
      <c r="C234" s="237" t="s">
        <v>287</v>
      </c>
      <c r="D234" s="237" t="s">
        <v>264</v>
      </c>
      <c r="E234" s="238" t="s">
        <v>288</v>
      </c>
      <c r="F234" s="239" t="s">
        <v>289</v>
      </c>
      <c r="G234" s="240" t="s">
        <v>246</v>
      </c>
      <c r="H234" s="241">
        <v>46.4</v>
      </c>
      <c r="I234" s="242"/>
      <c r="J234" s="243">
        <f>ROUND(I234*H234,2)</f>
        <v>0</v>
      </c>
      <c r="K234" s="239" t="s">
        <v>138</v>
      </c>
      <c r="L234" s="244"/>
      <c r="M234" s="245" t="s">
        <v>19</v>
      </c>
      <c r="N234" s="246" t="s">
        <v>44</v>
      </c>
      <c r="O234" s="66"/>
      <c r="P234" s="184">
        <f>O234*H234</f>
        <v>0</v>
      </c>
      <c r="Q234" s="184">
        <v>1</v>
      </c>
      <c r="R234" s="184">
        <f>Q234*H234</f>
        <v>46.4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203</v>
      </c>
      <c r="AT234" s="186" t="s">
        <v>264</v>
      </c>
      <c r="AU234" s="186" t="s">
        <v>83</v>
      </c>
      <c r="AY234" s="19" t="s">
        <v>132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81</v>
      </c>
      <c r="BK234" s="187">
        <f>ROUND(I234*H234,2)</f>
        <v>0</v>
      </c>
      <c r="BL234" s="19" t="s">
        <v>139</v>
      </c>
      <c r="BM234" s="186" t="s">
        <v>290</v>
      </c>
    </row>
    <row r="235" spans="1:65" s="13" customFormat="1" ht="10.199999999999999">
      <c r="B235" s="193"/>
      <c r="C235" s="194"/>
      <c r="D235" s="195" t="s">
        <v>143</v>
      </c>
      <c r="E235" s="196" t="s">
        <v>19</v>
      </c>
      <c r="F235" s="197" t="s">
        <v>291</v>
      </c>
      <c r="G235" s="194"/>
      <c r="H235" s="196" t="s">
        <v>19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143</v>
      </c>
      <c r="AU235" s="203" t="s">
        <v>83</v>
      </c>
      <c r="AV235" s="13" t="s">
        <v>81</v>
      </c>
      <c r="AW235" s="13" t="s">
        <v>34</v>
      </c>
      <c r="AX235" s="13" t="s">
        <v>73</v>
      </c>
      <c r="AY235" s="203" t="s">
        <v>132</v>
      </c>
    </row>
    <row r="236" spans="1:65" s="13" customFormat="1" ht="10.199999999999999">
      <c r="B236" s="193"/>
      <c r="C236" s="194"/>
      <c r="D236" s="195" t="s">
        <v>143</v>
      </c>
      <c r="E236" s="196" t="s">
        <v>19</v>
      </c>
      <c r="F236" s="197" t="s">
        <v>292</v>
      </c>
      <c r="G236" s="194"/>
      <c r="H236" s="196" t="s">
        <v>19</v>
      </c>
      <c r="I236" s="198"/>
      <c r="J236" s="194"/>
      <c r="K236" s="194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143</v>
      </c>
      <c r="AU236" s="203" t="s">
        <v>83</v>
      </c>
      <c r="AV236" s="13" t="s">
        <v>81</v>
      </c>
      <c r="AW236" s="13" t="s">
        <v>34</v>
      </c>
      <c r="AX236" s="13" t="s">
        <v>73</v>
      </c>
      <c r="AY236" s="203" t="s">
        <v>132</v>
      </c>
    </row>
    <row r="237" spans="1:65" s="14" customFormat="1" ht="10.199999999999999">
      <c r="B237" s="204"/>
      <c r="C237" s="205"/>
      <c r="D237" s="195" t="s">
        <v>143</v>
      </c>
      <c r="E237" s="206" t="s">
        <v>19</v>
      </c>
      <c r="F237" s="207" t="s">
        <v>293</v>
      </c>
      <c r="G237" s="205"/>
      <c r="H237" s="208">
        <v>46.4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143</v>
      </c>
      <c r="AU237" s="214" t="s">
        <v>83</v>
      </c>
      <c r="AV237" s="14" t="s">
        <v>83</v>
      </c>
      <c r="AW237" s="14" t="s">
        <v>34</v>
      </c>
      <c r="AX237" s="14" t="s">
        <v>81</v>
      </c>
      <c r="AY237" s="214" t="s">
        <v>132</v>
      </c>
    </row>
    <row r="238" spans="1:65" s="2" customFormat="1" ht="16.5" customHeight="1">
      <c r="A238" s="36"/>
      <c r="B238" s="37"/>
      <c r="C238" s="175" t="s">
        <v>294</v>
      </c>
      <c r="D238" s="175" t="s">
        <v>134</v>
      </c>
      <c r="E238" s="176" t="s">
        <v>295</v>
      </c>
      <c r="F238" s="177" t="s">
        <v>296</v>
      </c>
      <c r="G238" s="178" t="s">
        <v>192</v>
      </c>
      <c r="H238" s="179">
        <v>210</v>
      </c>
      <c r="I238" s="180"/>
      <c r="J238" s="181">
        <f>ROUND(I238*H238,2)</f>
        <v>0</v>
      </c>
      <c r="K238" s="177" t="s">
        <v>138</v>
      </c>
      <c r="L238" s="41"/>
      <c r="M238" s="182" t="s">
        <v>19</v>
      </c>
      <c r="N238" s="183" t="s">
        <v>44</v>
      </c>
      <c r="O238" s="66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139</v>
      </c>
      <c r="AT238" s="186" t="s">
        <v>134</v>
      </c>
      <c r="AU238" s="186" t="s">
        <v>83</v>
      </c>
      <c r="AY238" s="19" t="s">
        <v>132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81</v>
      </c>
      <c r="BK238" s="187">
        <f>ROUND(I238*H238,2)</f>
        <v>0</v>
      </c>
      <c r="BL238" s="19" t="s">
        <v>139</v>
      </c>
      <c r="BM238" s="186" t="s">
        <v>297</v>
      </c>
    </row>
    <row r="239" spans="1:65" s="2" customFormat="1" ht="10.199999999999999">
      <c r="A239" s="36"/>
      <c r="B239" s="37"/>
      <c r="C239" s="38"/>
      <c r="D239" s="188" t="s">
        <v>141</v>
      </c>
      <c r="E239" s="38"/>
      <c r="F239" s="189" t="s">
        <v>298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141</v>
      </c>
      <c r="AU239" s="19" t="s">
        <v>83</v>
      </c>
    </row>
    <row r="240" spans="1:65" s="13" customFormat="1" ht="10.199999999999999">
      <c r="B240" s="193"/>
      <c r="C240" s="194"/>
      <c r="D240" s="195" t="s">
        <v>143</v>
      </c>
      <c r="E240" s="196" t="s">
        <v>19</v>
      </c>
      <c r="F240" s="197" t="s">
        <v>299</v>
      </c>
      <c r="G240" s="194"/>
      <c r="H240" s="196" t="s">
        <v>19</v>
      </c>
      <c r="I240" s="198"/>
      <c r="J240" s="194"/>
      <c r="K240" s="194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143</v>
      </c>
      <c r="AU240" s="203" t="s">
        <v>83</v>
      </c>
      <c r="AV240" s="13" t="s">
        <v>81</v>
      </c>
      <c r="AW240" s="13" t="s">
        <v>34</v>
      </c>
      <c r="AX240" s="13" t="s">
        <v>73</v>
      </c>
      <c r="AY240" s="203" t="s">
        <v>132</v>
      </c>
    </row>
    <row r="241" spans="1:65" s="14" customFormat="1" ht="10.199999999999999">
      <c r="B241" s="204"/>
      <c r="C241" s="205"/>
      <c r="D241" s="195" t="s">
        <v>143</v>
      </c>
      <c r="E241" s="206" t="s">
        <v>19</v>
      </c>
      <c r="F241" s="207" t="s">
        <v>300</v>
      </c>
      <c r="G241" s="205"/>
      <c r="H241" s="208">
        <v>210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143</v>
      </c>
      <c r="AU241" s="214" t="s">
        <v>83</v>
      </c>
      <c r="AV241" s="14" t="s">
        <v>83</v>
      </c>
      <c r="AW241" s="14" t="s">
        <v>34</v>
      </c>
      <c r="AX241" s="14" t="s">
        <v>81</v>
      </c>
      <c r="AY241" s="214" t="s">
        <v>132</v>
      </c>
    </row>
    <row r="242" spans="1:65" s="2" customFormat="1" ht="16.5" customHeight="1">
      <c r="A242" s="36"/>
      <c r="B242" s="37"/>
      <c r="C242" s="175" t="s">
        <v>301</v>
      </c>
      <c r="D242" s="175" t="s">
        <v>134</v>
      </c>
      <c r="E242" s="176" t="s">
        <v>302</v>
      </c>
      <c r="F242" s="177" t="s">
        <v>303</v>
      </c>
      <c r="G242" s="178" t="s">
        <v>192</v>
      </c>
      <c r="H242" s="179">
        <v>2951</v>
      </c>
      <c r="I242" s="180"/>
      <c r="J242" s="181">
        <f>ROUND(I242*H242,2)</f>
        <v>0</v>
      </c>
      <c r="K242" s="177" t="s">
        <v>138</v>
      </c>
      <c r="L242" s="41"/>
      <c r="M242" s="182" t="s">
        <v>19</v>
      </c>
      <c r="N242" s="183" t="s">
        <v>44</v>
      </c>
      <c r="O242" s="66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139</v>
      </c>
      <c r="AT242" s="186" t="s">
        <v>134</v>
      </c>
      <c r="AU242" s="186" t="s">
        <v>83</v>
      </c>
      <c r="AY242" s="19" t="s">
        <v>132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81</v>
      </c>
      <c r="BK242" s="187">
        <f>ROUND(I242*H242,2)</f>
        <v>0</v>
      </c>
      <c r="BL242" s="19" t="s">
        <v>139</v>
      </c>
      <c r="BM242" s="186" t="s">
        <v>304</v>
      </c>
    </row>
    <row r="243" spans="1:65" s="2" customFormat="1" ht="10.199999999999999">
      <c r="A243" s="36"/>
      <c r="B243" s="37"/>
      <c r="C243" s="38"/>
      <c r="D243" s="188" t="s">
        <v>141</v>
      </c>
      <c r="E243" s="38"/>
      <c r="F243" s="189" t="s">
        <v>305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141</v>
      </c>
      <c r="AU243" s="19" t="s">
        <v>83</v>
      </c>
    </row>
    <row r="244" spans="1:65" s="13" customFormat="1" ht="10.199999999999999">
      <c r="B244" s="193"/>
      <c r="C244" s="194"/>
      <c r="D244" s="195" t="s">
        <v>143</v>
      </c>
      <c r="E244" s="196" t="s">
        <v>19</v>
      </c>
      <c r="F244" s="197" t="s">
        <v>306</v>
      </c>
      <c r="G244" s="194"/>
      <c r="H244" s="196" t="s">
        <v>19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143</v>
      </c>
      <c r="AU244" s="203" t="s">
        <v>83</v>
      </c>
      <c r="AV244" s="13" t="s">
        <v>81</v>
      </c>
      <c r="AW244" s="13" t="s">
        <v>34</v>
      </c>
      <c r="AX244" s="13" t="s">
        <v>73</v>
      </c>
      <c r="AY244" s="203" t="s">
        <v>132</v>
      </c>
    </row>
    <row r="245" spans="1:65" s="14" customFormat="1" ht="10.199999999999999">
      <c r="B245" s="204"/>
      <c r="C245" s="205"/>
      <c r="D245" s="195" t="s">
        <v>143</v>
      </c>
      <c r="E245" s="206" t="s">
        <v>19</v>
      </c>
      <c r="F245" s="207" t="s">
        <v>307</v>
      </c>
      <c r="G245" s="205"/>
      <c r="H245" s="208">
        <v>1166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143</v>
      </c>
      <c r="AU245" s="214" t="s">
        <v>83</v>
      </c>
      <c r="AV245" s="14" t="s">
        <v>83</v>
      </c>
      <c r="AW245" s="14" t="s">
        <v>34</v>
      </c>
      <c r="AX245" s="14" t="s">
        <v>73</v>
      </c>
      <c r="AY245" s="214" t="s">
        <v>132</v>
      </c>
    </row>
    <row r="246" spans="1:65" s="13" customFormat="1" ht="10.199999999999999">
      <c r="B246" s="193"/>
      <c r="C246" s="194"/>
      <c r="D246" s="195" t="s">
        <v>143</v>
      </c>
      <c r="E246" s="196" t="s">
        <v>19</v>
      </c>
      <c r="F246" s="197" t="s">
        <v>308</v>
      </c>
      <c r="G246" s="194"/>
      <c r="H246" s="196" t="s">
        <v>19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143</v>
      </c>
      <c r="AU246" s="203" t="s">
        <v>83</v>
      </c>
      <c r="AV246" s="13" t="s">
        <v>81</v>
      </c>
      <c r="AW246" s="13" t="s">
        <v>34</v>
      </c>
      <c r="AX246" s="13" t="s">
        <v>73</v>
      </c>
      <c r="AY246" s="203" t="s">
        <v>132</v>
      </c>
    </row>
    <row r="247" spans="1:65" s="14" customFormat="1" ht="10.199999999999999">
      <c r="B247" s="204"/>
      <c r="C247" s="205"/>
      <c r="D247" s="195" t="s">
        <v>143</v>
      </c>
      <c r="E247" s="206" t="s">
        <v>19</v>
      </c>
      <c r="F247" s="207" t="s">
        <v>309</v>
      </c>
      <c r="G247" s="205"/>
      <c r="H247" s="208">
        <v>20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143</v>
      </c>
      <c r="AU247" s="214" t="s">
        <v>83</v>
      </c>
      <c r="AV247" s="14" t="s">
        <v>83</v>
      </c>
      <c r="AW247" s="14" t="s">
        <v>34</v>
      </c>
      <c r="AX247" s="14" t="s">
        <v>73</v>
      </c>
      <c r="AY247" s="214" t="s">
        <v>132</v>
      </c>
    </row>
    <row r="248" spans="1:65" s="13" customFormat="1" ht="10.199999999999999">
      <c r="B248" s="193"/>
      <c r="C248" s="194"/>
      <c r="D248" s="195" t="s">
        <v>143</v>
      </c>
      <c r="E248" s="196" t="s">
        <v>19</v>
      </c>
      <c r="F248" s="197" t="s">
        <v>310</v>
      </c>
      <c r="G248" s="194"/>
      <c r="H248" s="196" t="s">
        <v>19</v>
      </c>
      <c r="I248" s="198"/>
      <c r="J248" s="194"/>
      <c r="K248" s="194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143</v>
      </c>
      <c r="AU248" s="203" t="s">
        <v>83</v>
      </c>
      <c r="AV248" s="13" t="s">
        <v>81</v>
      </c>
      <c r="AW248" s="13" t="s">
        <v>34</v>
      </c>
      <c r="AX248" s="13" t="s">
        <v>73</v>
      </c>
      <c r="AY248" s="203" t="s">
        <v>132</v>
      </c>
    </row>
    <row r="249" spans="1:65" s="14" customFormat="1" ht="10.199999999999999">
      <c r="B249" s="204"/>
      <c r="C249" s="205"/>
      <c r="D249" s="195" t="s">
        <v>143</v>
      </c>
      <c r="E249" s="206" t="s">
        <v>19</v>
      </c>
      <c r="F249" s="207" t="s">
        <v>311</v>
      </c>
      <c r="G249" s="205"/>
      <c r="H249" s="208">
        <v>15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143</v>
      </c>
      <c r="AU249" s="214" t="s">
        <v>83</v>
      </c>
      <c r="AV249" s="14" t="s">
        <v>83</v>
      </c>
      <c r="AW249" s="14" t="s">
        <v>34</v>
      </c>
      <c r="AX249" s="14" t="s">
        <v>73</v>
      </c>
      <c r="AY249" s="214" t="s">
        <v>132</v>
      </c>
    </row>
    <row r="250" spans="1:65" s="13" customFormat="1" ht="10.199999999999999">
      <c r="B250" s="193"/>
      <c r="C250" s="194"/>
      <c r="D250" s="195" t="s">
        <v>143</v>
      </c>
      <c r="E250" s="196" t="s">
        <v>19</v>
      </c>
      <c r="F250" s="197" t="s">
        <v>312</v>
      </c>
      <c r="G250" s="194"/>
      <c r="H250" s="196" t="s">
        <v>19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143</v>
      </c>
      <c r="AU250" s="203" t="s">
        <v>83</v>
      </c>
      <c r="AV250" s="13" t="s">
        <v>81</v>
      </c>
      <c r="AW250" s="13" t="s">
        <v>34</v>
      </c>
      <c r="AX250" s="13" t="s">
        <v>73</v>
      </c>
      <c r="AY250" s="203" t="s">
        <v>132</v>
      </c>
    </row>
    <row r="251" spans="1:65" s="14" customFormat="1" ht="10.199999999999999">
      <c r="B251" s="204"/>
      <c r="C251" s="205"/>
      <c r="D251" s="195" t="s">
        <v>143</v>
      </c>
      <c r="E251" s="206" t="s">
        <v>19</v>
      </c>
      <c r="F251" s="207" t="s">
        <v>313</v>
      </c>
      <c r="G251" s="205"/>
      <c r="H251" s="208">
        <v>330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143</v>
      </c>
      <c r="AU251" s="214" t="s">
        <v>83</v>
      </c>
      <c r="AV251" s="14" t="s">
        <v>83</v>
      </c>
      <c r="AW251" s="14" t="s">
        <v>34</v>
      </c>
      <c r="AX251" s="14" t="s">
        <v>73</v>
      </c>
      <c r="AY251" s="214" t="s">
        <v>132</v>
      </c>
    </row>
    <row r="252" spans="1:65" s="13" customFormat="1" ht="10.199999999999999">
      <c r="B252" s="193"/>
      <c r="C252" s="194"/>
      <c r="D252" s="195" t="s">
        <v>143</v>
      </c>
      <c r="E252" s="196" t="s">
        <v>19</v>
      </c>
      <c r="F252" s="197" t="s">
        <v>314</v>
      </c>
      <c r="G252" s="194"/>
      <c r="H252" s="196" t="s">
        <v>19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143</v>
      </c>
      <c r="AU252" s="203" t="s">
        <v>83</v>
      </c>
      <c r="AV252" s="13" t="s">
        <v>81</v>
      </c>
      <c r="AW252" s="13" t="s">
        <v>34</v>
      </c>
      <c r="AX252" s="13" t="s">
        <v>73</v>
      </c>
      <c r="AY252" s="203" t="s">
        <v>132</v>
      </c>
    </row>
    <row r="253" spans="1:65" s="14" customFormat="1" ht="10.199999999999999">
      <c r="B253" s="204"/>
      <c r="C253" s="205"/>
      <c r="D253" s="195" t="s">
        <v>143</v>
      </c>
      <c r="E253" s="206" t="s">
        <v>19</v>
      </c>
      <c r="F253" s="207" t="s">
        <v>315</v>
      </c>
      <c r="G253" s="205"/>
      <c r="H253" s="208">
        <v>1420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143</v>
      </c>
      <c r="AU253" s="214" t="s">
        <v>83</v>
      </c>
      <c r="AV253" s="14" t="s">
        <v>83</v>
      </c>
      <c r="AW253" s="14" t="s">
        <v>34</v>
      </c>
      <c r="AX253" s="14" t="s">
        <v>73</v>
      </c>
      <c r="AY253" s="214" t="s">
        <v>132</v>
      </c>
    </row>
    <row r="254" spans="1:65" s="15" customFormat="1" ht="10.199999999999999">
      <c r="B254" s="215"/>
      <c r="C254" s="216"/>
      <c r="D254" s="195" t="s">
        <v>143</v>
      </c>
      <c r="E254" s="217" t="s">
        <v>19</v>
      </c>
      <c r="F254" s="218" t="s">
        <v>149</v>
      </c>
      <c r="G254" s="216"/>
      <c r="H254" s="219">
        <v>2951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143</v>
      </c>
      <c r="AU254" s="225" t="s">
        <v>83</v>
      </c>
      <c r="AV254" s="15" t="s">
        <v>139</v>
      </c>
      <c r="AW254" s="15" t="s">
        <v>34</v>
      </c>
      <c r="AX254" s="15" t="s">
        <v>81</v>
      </c>
      <c r="AY254" s="225" t="s">
        <v>132</v>
      </c>
    </row>
    <row r="255" spans="1:65" s="13" customFormat="1" ht="10.199999999999999">
      <c r="B255" s="193"/>
      <c r="C255" s="194"/>
      <c r="D255" s="195" t="s">
        <v>143</v>
      </c>
      <c r="E255" s="196" t="s">
        <v>19</v>
      </c>
      <c r="F255" s="197" t="s">
        <v>316</v>
      </c>
      <c r="G255" s="194"/>
      <c r="H255" s="196" t="s">
        <v>19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143</v>
      </c>
      <c r="AU255" s="203" t="s">
        <v>83</v>
      </c>
      <c r="AV255" s="13" t="s">
        <v>81</v>
      </c>
      <c r="AW255" s="13" t="s">
        <v>34</v>
      </c>
      <c r="AX255" s="13" t="s">
        <v>73</v>
      </c>
      <c r="AY255" s="203" t="s">
        <v>132</v>
      </c>
    </row>
    <row r="256" spans="1:65" s="13" customFormat="1" ht="10.199999999999999">
      <c r="B256" s="193"/>
      <c r="C256" s="194"/>
      <c r="D256" s="195" t="s">
        <v>143</v>
      </c>
      <c r="E256" s="196" t="s">
        <v>19</v>
      </c>
      <c r="F256" s="197" t="s">
        <v>317</v>
      </c>
      <c r="G256" s="194"/>
      <c r="H256" s="196" t="s">
        <v>19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143</v>
      </c>
      <c r="AU256" s="203" t="s">
        <v>83</v>
      </c>
      <c r="AV256" s="13" t="s">
        <v>81</v>
      </c>
      <c r="AW256" s="13" t="s">
        <v>34</v>
      </c>
      <c r="AX256" s="13" t="s">
        <v>73</v>
      </c>
      <c r="AY256" s="203" t="s">
        <v>132</v>
      </c>
    </row>
    <row r="257" spans="1:65" s="13" customFormat="1" ht="10.199999999999999">
      <c r="B257" s="193"/>
      <c r="C257" s="194"/>
      <c r="D257" s="195" t="s">
        <v>143</v>
      </c>
      <c r="E257" s="196" t="s">
        <v>19</v>
      </c>
      <c r="F257" s="197" t="s">
        <v>318</v>
      </c>
      <c r="G257" s="194"/>
      <c r="H257" s="196" t="s">
        <v>19</v>
      </c>
      <c r="I257" s="198"/>
      <c r="J257" s="194"/>
      <c r="K257" s="194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143</v>
      </c>
      <c r="AU257" s="203" t="s">
        <v>83</v>
      </c>
      <c r="AV257" s="13" t="s">
        <v>81</v>
      </c>
      <c r="AW257" s="13" t="s">
        <v>34</v>
      </c>
      <c r="AX257" s="13" t="s">
        <v>73</v>
      </c>
      <c r="AY257" s="203" t="s">
        <v>132</v>
      </c>
    </row>
    <row r="258" spans="1:65" s="12" customFormat="1" ht="22.8" customHeight="1">
      <c r="B258" s="159"/>
      <c r="C258" s="160"/>
      <c r="D258" s="161" t="s">
        <v>72</v>
      </c>
      <c r="E258" s="173" t="s">
        <v>236</v>
      </c>
      <c r="F258" s="173" t="s">
        <v>319</v>
      </c>
      <c r="G258" s="160"/>
      <c r="H258" s="160"/>
      <c r="I258" s="163"/>
      <c r="J258" s="174">
        <f>BK258</f>
        <v>0</v>
      </c>
      <c r="K258" s="160"/>
      <c r="L258" s="165"/>
      <c r="M258" s="166"/>
      <c r="N258" s="167"/>
      <c r="O258" s="167"/>
      <c r="P258" s="168">
        <f>SUM(P259:P312)</f>
        <v>0</v>
      </c>
      <c r="Q258" s="167"/>
      <c r="R258" s="168">
        <f>SUM(R259:R312)</f>
        <v>1.8000000000000002E-2</v>
      </c>
      <c r="S258" s="167"/>
      <c r="T258" s="169">
        <f>SUM(T259:T312)</f>
        <v>1264.046</v>
      </c>
      <c r="AR258" s="170" t="s">
        <v>81</v>
      </c>
      <c r="AT258" s="171" t="s">
        <v>72</v>
      </c>
      <c r="AU258" s="171" t="s">
        <v>81</v>
      </c>
      <c r="AY258" s="170" t="s">
        <v>132</v>
      </c>
      <c r="BK258" s="172">
        <f>SUM(BK259:BK312)</f>
        <v>0</v>
      </c>
    </row>
    <row r="259" spans="1:65" s="2" customFormat="1" ht="37.799999999999997" customHeight="1">
      <c r="A259" s="36"/>
      <c r="B259" s="37"/>
      <c r="C259" s="175" t="s">
        <v>320</v>
      </c>
      <c r="D259" s="175" t="s">
        <v>134</v>
      </c>
      <c r="E259" s="176" t="s">
        <v>321</v>
      </c>
      <c r="F259" s="177" t="s">
        <v>322</v>
      </c>
      <c r="G259" s="178" t="s">
        <v>192</v>
      </c>
      <c r="H259" s="179">
        <v>840</v>
      </c>
      <c r="I259" s="180"/>
      <c r="J259" s="181">
        <f>ROUND(I259*H259,2)</f>
        <v>0</v>
      </c>
      <c r="K259" s="177" t="s">
        <v>138</v>
      </c>
      <c r="L259" s="41"/>
      <c r="M259" s="182" t="s">
        <v>19</v>
      </c>
      <c r="N259" s="183" t="s">
        <v>44</v>
      </c>
      <c r="O259" s="66"/>
      <c r="P259" s="184">
        <f>O259*H259</f>
        <v>0</v>
      </c>
      <c r="Q259" s="184">
        <v>0</v>
      </c>
      <c r="R259" s="184">
        <f>Q259*H259</f>
        <v>0</v>
      </c>
      <c r="S259" s="184">
        <v>0.505</v>
      </c>
      <c r="T259" s="185">
        <f>S259*H259</f>
        <v>424.2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6" t="s">
        <v>139</v>
      </c>
      <c r="AT259" s="186" t="s">
        <v>134</v>
      </c>
      <c r="AU259" s="186" t="s">
        <v>83</v>
      </c>
      <c r="AY259" s="19" t="s">
        <v>132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9" t="s">
        <v>81</v>
      </c>
      <c r="BK259" s="187">
        <f>ROUND(I259*H259,2)</f>
        <v>0</v>
      </c>
      <c r="BL259" s="19" t="s">
        <v>139</v>
      </c>
      <c r="BM259" s="186" t="s">
        <v>323</v>
      </c>
    </row>
    <row r="260" spans="1:65" s="2" customFormat="1" ht="10.199999999999999">
      <c r="A260" s="36"/>
      <c r="B260" s="37"/>
      <c r="C260" s="38"/>
      <c r="D260" s="188" t="s">
        <v>141</v>
      </c>
      <c r="E260" s="38"/>
      <c r="F260" s="189" t="s">
        <v>324</v>
      </c>
      <c r="G260" s="38"/>
      <c r="H260" s="38"/>
      <c r="I260" s="190"/>
      <c r="J260" s="38"/>
      <c r="K260" s="38"/>
      <c r="L260" s="41"/>
      <c r="M260" s="191"/>
      <c r="N260" s="192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141</v>
      </c>
      <c r="AU260" s="19" t="s">
        <v>83</v>
      </c>
    </row>
    <row r="261" spans="1:65" s="13" customFormat="1" ht="10.199999999999999">
      <c r="B261" s="193"/>
      <c r="C261" s="194"/>
      <c r="D261" s="195" t="s">
        <v>143</v>
      </c>
      <c r="E261" s="196" t="s">
        <v>19</v>
      </c>
      <c r="F261" s="197" t="s">
        <v>325</v>
      </c>
      <c r="G261" s="194"/>
      <c r="H261" s="196" t="s">
        <v>19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143</v>
      </c>
      <c r="AU261" s="203" t="s">
        <v>83</v>
      </c>
      <c r="AV261" s="13" t="s">
        <v>81</v>
      </c>
      <c r="AW261" s="13" t="s">
        <v>34</v>
      </c>
      <c r="AX261" s="13" t="s">
        <v>73</v>
      </c>
      <c r="AY261" s="203" t="s">
        <v>132</v>
      </c>
    </row>
    <row r="262" spans="1:65" s="13" customFormat="1" ht="10.199999999999999">
      <c r="B262" s="193"/>
      <c r="C262" s="194"/>
      <c r="D262" s="195" t="s">
        <v>143</v>
      </c>
      <c r="E262" s="196" t="s">
        <v>19</v>
      </c>
      <c r="F262" s="197" t="s">
        <v>144</v>
      </c>
      <c r="G262" s="194"/>
      <c r="H262" s="196" t="s">
        <v>19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143</v>
      </c>
      <c r="AU262" s="203" t="s">
        <v>83</v>
      </c>
      <c r="AV262" s="13" t="s">
        <v>81</v>
      </c>
      <c r="AW262" s="13" t="s">
        <v>34</v>
      </c>
      <c r="AX262" s="13" t="s">
        <v>73</v>
      </c>
      <c r="AY262" s="203" t="s">
        <v>132</v>
      </c>
    </row>
    <row r="263" spans="1:65" s="13" customFormat="1" ht="10.199999999999999">
      <c r="B263" s="193"/>
      <c r="C263" s="194"/>
      <c r="D263" s="195" t="s">
        <v>143</v>
      </c>
      <c r="E263" s="196" t="s">
        <v>19</v>
      </c>
      <c r="F263" s="197" t="s">
        <v>326</v>
      </c>
      <c r="G263" s="194"/>
      <c r="H263" s="196" t="s">
        <v>19</v>
      </c>
      <c r="I263" s="198"/>
      <c r="J263" s="194"/>
      <c r="K263" s="194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143</v>
      </c>
      <c r="AU263" s="203" t="s">
        <v>83</v>
      </c>
      <c r="AV263" s="13" t="s">
        <v>81</v>
      </c>
      <c r="AW263" s="13" t="s">
        <v>34</v>
      </c>
      <c r="AX263" s="13" t="s">
        <v>73</v>
      </c>
      <c r="AY263" s="203" t="s">
        <v>132</v>
      </c>
    </row>
    <row r="264" spans="1:65" s="14" customFormat="1" ht="10.199999999999999">
      <c r="B264" s="204"/>
      <c r="C264" s="205"/>
      <c r="D264" s="195" t="s">
        <v>143</v>
      </c>
      <c r="E264" s="206" t="s">
        <v>19</v>
      </c>
      <c r="F264" s="207" t="s">
        <v>327</v>
      </c>
      <c r="G264" s="205"/>
      <c r="H264" s="208">
        <v>840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143</v>
      </c>
      <c r="AU264" s="214" t="s">
        <v>83</v>
      </c>
      <c r="AV264" s="14" t="s">
        <v>83</v>
      </c>
      <c r="AW264" s="14" t="s">
        <v>34</v>
      </c>
      <c r="AX264" s="14" t="s">
        <v>81</v>
      </c>
      <c r="AY264" s="214" t="s">
        <v>132</v>
      </c>
    </row>
    <row r="265" spans="1:65" s="2" customFormat="1" ht="33" customHeight="1">
      <c r="A265" s="36"/>
      <c r="B265" s="37"/>
      <c r="C265" s="175" t="s">
        <v>328</v>
      </c>
      <c r="D265" s="175" t="s">
        <v>134</v>
      </c>
      <c r="E265" s="176" t="s">
        <v>329</v>
      </c>
      <c r="F265" s="177" t="s">
        <v>330</v>
      </c>
      <c r="G265" s="178" t="s">
        <v>192</v>
      </c>
      <c r="H265" s="179">
        <v>840</v>
      </c>
      <c r="I265" s="180"/>
      <c r="J265" s="181">
        <f>ROUND(I265*H265,2)</f>
        <v>0</v>
      </c>
      <c r="K265" s="177" t="s">
        <v>138</v>
      </c>
      <c r="L265" s="41"/>
      <c r="M265" s="182" t="s">
        <v>19</v>
      </c>
      <c r="N265" s="183" t="s">
        <v>44</v>
      </c>
      <c r="O265" s="66"/>
      <c r="P265" s="184">
        <f>O265*H265</f>
        <v>0</v>
      </c>
      <c r="Q265" s="184">
        <v>0</v>
      </c>
      <c r="R265" s="184">
        <f>Q265*H265</f>
        <v>0</v>
      </c>
      <c r="S265" s="184">
        <v>0.22</v>
      </c>
      <c r="T265" s="185">
        <f>S265*H265</f>
        <v>184.8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6" t="s">
        <v>139</v>
      </c>
      <c r="AT265" s="186" t="s">
        <v>134</v>
      </c>
      <c r="AU265" s="186" t="s">
        <v>83</v>
      </c>
      <c r="AY265" s="19" t="s">
        <v>132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81</v>
      </c>
      <c r="BK265" s="187">
        <f>ROUND(I265*H265,2)</f>
        <v>0</v>
      </c>
      <c r="BL265" s="19" t="s">
        <v>139</v>
      </c>
      <c r="BM265" s="186" t="s">
        <v>331</v>
      </c>
    </row>
    <row r="266" spans="1:65" s="2" customFormat="1" ht="10.199999999999999">
      <c r="A266" s="36"/>
      <c r="B266" s="37"/>
      <c r="C266" s="38"/>
      <c r="D266" s="188" t="s">
        <v>141</v>
      </c>
      <c r="E266" s="38"/>
      <c r="F266" s="189" t="s">
        <v>332</v>
      </c>
      <c r="G266" s="38"/>
      <c r="H266" s="38"/>
      <c r="I266" s="190"/>
      <c r="J266" s="38"/>
      <c r="K266" s="38"/>
      <c r="L266" s="41"/>
      <c r="M266" s="191"/>
      <c r="N266" s="192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141</v>
      </c>
      <c r="AU266" s="19" t="s">
        <v>83</v>
      </c>
    </row>
    <row r="267" spans="1:65" s="13" customFormat="1" ht="10.199999999999999">
      <c r="B267" s="193"/>
      <c r="C267" s="194"/>
      <c r="D267" s="195" t="s">
        <v>143</v>
      </c>
      <c r="E267" s="196" t="s">
        <v>19</v>
      </c>
      <c r="F267" s="197" t="s">
        <v>325</v>
      </c>
      <c r="G267" s="194"/>
      <c r="H267" s="196" t="s">
        <v>19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143</v>
      </c>
      <c r="AU267" s="203" t="s">
        <v>83</v>
      </c>
      <c r="AV267" s="13" t="s">
        <v>81</v>
      </c>
      <c r="AW267" s="13" t="s">
        <v>34</v>
      </c>
      <c r="AX267" s="13" t="s">
        <v>73</v>
      </c>
      <c r="AY267" s="203" t="s">
        <v>132</v>
      </c>
    </row>
    <row r="268" spans="1:65" s="13" customFormat="1" ht="10.199999999999999">
      <c r="B268" s="193"/>
      <c r="C268" s="194"/>
      <c r="D268" s="195" t="s">
        <v>143</v>
      </c>
      <c r="E268" s="196" t="s">
        <v>19</v>
      </c>
      <c r="F268" s="197" t="s">
        <v>144</v>
      </c>
      <c r="G268" s="194"/>
      <c r="H268" s="196" t="s">
        <v>19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143</v>
      </c>
      <c r="AU268" s="203" t="s">
        <v>83</v>
      </c>
      <c r="AV268" s="13" t="s">
        <v>81</v>
      </c>
      <c r="AW268" s="13" t="s">
        <v>34</v>
      </c>
      <c r="AX268" s="13" t="s">
        <v>73</v>
      </c>
      <c r="AY268" s="203" t="s">
        <v>132</v>
      </c>
    </row>
    <row r="269" spans="1:65" s="13" customFormat="1" ht="10.199999999999999">
      <c r="B269" s="193"/>
      <c r="C269" s="194"/>
      <c r="D269" s="195" t="s">
        <v>143</v>
      </c>
      <c r="E269" s="196" t="s">
        <v>19</v>
      </c>
      <c r="F269" s="197" t="s">
        <v>333</v>
      </c>
      <c r="G269" s="194"/>
      <c r="H269" s="196" t="s">
        <v>19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143</v>
      </c>
      <c r="AU269" s="203" t="s">
        <v>83</v>
      </c>
      <c r="AV269" s="13" t="s">
        <v>81</v>
      </c>
      <c r="AW269" s="13" t="s">
        <v>34</v>
      </c>
      <c r="AX269" s="13" t="s">
        <v>73</v>
      </c>
      <c r="AY269" s="203" t="s">
        <v>132</v>
      </c>
    </row>
    <row r="270" spans="1:65" s="14" customFormat="1" ht="10.199999999999999">
      <c r="B270" s="204"/>
      <c r="C270" s="205"/>
      <c r="D270" s="195" t="s">
        <v>143</v>
      </c>
      <c r="E270" s="206" t="s">
        <v>19</v>
      </c>
      <c r="F270" s="207" t="s">
        <v>327</v>
      </c>
      <c r="G270" s="205"/>
      <c r="H270" s="208">
        <v>840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143</v>
      </c>
      <c r="AU270" s="214" t="s">
        <v>83</v>
      </c>
      <c r="AV270" s="14" t="s">
        <v>83</v>
      </c>
      <c r="AW270" s="14" t="s">
        <v>34</v>
      </c>
      <c r="AX270" s="14" t="s">
        <v>81</v>
      </c>
      <c r="AY270" s="214" t="s">
        <v>132</v>
      </c>
    </row>
    <row r="271" spans="1:65" s="2" customFormat="1" ht="37.799999999999997" customHeight="1">
      <c r="A271" s="36"/>
      <c r="B271" s="37"/>
      <c r="C271" s="175" t="s">
        <v>7</v>
      </c>
      <c r="D271" s="175" t="s">
        <v>134</v>
      </c>
      <c r="E271" s="176" t="s">
        <v>334</v>
      </c>
      <c r="F271" s="177" t="s">
        <v>335</v>
      </c>
      <c r="G271" s="178" t="s">
        <v>192</v>
      </c>
      <c r="H271" s="179">
        <v>10</v>
      </c>
      <c r="I271" s="180"/>
      <c r="J271" s="181">
        <f>ROUND(I271*H271,2)</f>
        <v>0</v>
      </c>
      <c r="K271" s="177" t="s">
        <v>138</v>
      </c>
      <c r="L271" s="41"/>
      <c r="M271" s="182" t="s">
        <v>19</v>
      </c>
      <c r="N271" s="183" t="s">
        <v>44</v>
      </c>
      <c r="O271" s="66"/>
      <c r="P271" s="184">
        <f>O271*H271</f>
        <v>0</v>
      </c>
      <c r="Q271" s="184">
        <v>0</v>
      </c>
      <c r="R271" s="184">
        <f>Q271*H271</f>
        <v>0</v>
      </c>
      <c r="S271" s="184">
        <v>0.22</v>
      </c>
      <c r="T271" s="185">
        <f>S271*H271</f>
        <v>2.2000000000000002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6" t="s">
        <v>139</v>
      </c>
      <c r="AT271" s="186" t="s">
        <v>134</v>
      </c>
      <c r="AU271" s="186" t="s">
        <v>83</v>
      </c>
      <c r="AY271" s="19" t="s">
        <v>132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81</v>
      </c>
      <c r="BK271" s="187">
        <f>ROUND(I271*H271,2)</f>
        <v>0</v>
      </c>
      <c r="BL271" s="19" t="s">
        <v>139</v>
      </c>
      <c r="BM271" s="186" t="s">
        <v>336</v>
      </c>
    </row>
    <row r="272" spans="1:65" s="2" customFormat="1" ht="10.199999999999999">
      <c r="A272" s="36"/>
      <c r="B272" s="37"/>
      <c r="C272" s="38"/>
      <c r="D272" s="188" t="s">
        <v>141</v>
      </c>
      <c r="E272" s="38"/>
      <c r="F272" s="189" t="s">
        <v>337</v>
      </c>
      <c r="G272" s="38"/>
      <c r="H272" s="38"/>
      <c r="I272" s="190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141</v>
      </c>
      <c r="AU272" s="19" t="s">
        <v>83</v>
      </c>
    </row>
    <row r="273" spans="1:65" s="13" customFormat="1" ht="10.199999999999999">
      <c r="B273" s="193"/>
      <c r="C273" s="194"/>
      <c r="D273" s="195" t="s">
        <v>143</v>
      </c>
      <c r="E273" s="196" t="s">
        <v>19</v>
      </c>
      <c r="F273" s="197" t="s">
        <v>338</v>
      </c>
      <c r="G273" s="194"/>
      <c r="H273" s="196" t="s">
        <v>19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143</v>
      </c>
      <c r="AU273" s="203" t="s">
        <v>83</v>
      </c>
      <c r="AV273" s="13" t="s">
        <v>81</v>
      </c>
      <c r="AW273" s="13" t="s">
        <v>34</v>
      </c>
      <c r="AX273" s="13" t="s">
        <v>73</v>
      </c>
      <c r="AY273" s="203" t="s">
        <v>132</v>
      </c>
    </row>
    <row r="274" spans="1:65" s="14" customFormat="1" ht="10.199999999999999">
      <c r="B274" s="204"/>
      <c r="C274" s="205"/>
      <c r="D274" s="195" t="s">
        <v>143</v>
      </c>
      <c r="E274" s="206" t="s">
        <v>19</v>
      </c>
      <c r="F274" s="207" t="s">
        <v>339</v>
      </c>
      <c r="G274" s="205"/>
      <c r="H274" s="208">
        <v>6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143</v>
      </c>
      <c r="AU274" s="214" t="s">
        <v>83</v>
      </c>
      <c r="AV274" s="14" t="s">
        <v>83</v>
      </c>
      <c r="AW274" s="14" t="s">
        <v>34</v>
      </c>
      <c r="AX274" s="14" t="s">
        <v>73</v>
      </c>
      <c r="AY274" s="214" t="s">
        <v>132</v>
      </c>
    </row>
    <row r="275" spans="1:65" s="13" customFormat="1" ht="10.199999999999999">
      <c r="B275" s="193"/>
      <c r="C275" s="194"/>
      <c r="D275" s="195" t="s">
        <v>143</v>
      </c>
      <c r="E275" s="196" t="s">
        <v>19</v>
      </c>
      <c r="F275" s="197" t="s">
        <v>340</v>
      </c>
      <c r="G275" s="194"/>
      <c r="H275" s="196" t="s">
        <v>19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143</v>
      </c>
      <c r="AU275" s="203" t="s">
        <v>83</v>
      </c>
      <c r="AV275" s="13" t="s">
        <v>81</v>
      </c>
      <c r="AW275" s="13" t="s">
        <v>34</v>
      </c>
      <c r="AX275" s="13" t="s">
        <v>73</v>
      </c>
      <c r="AY275" s="203" t="s">
        <v>132</v>
      </c>
    </row>
    <row r="276" spans="1:65" s="14" customFormat="1" ht="10.199999999999999">
      <c r="B276" s="204"/>
      <c r="C276" s="205"/>
      <c r="D276" s="195" t="s">
        <v>143</v>
      </c>
      <c r="E276" s="206" t="s">
        <v>19</v>
      </c>
      <c r="F276" s="207" t="s">
        <v>341</v>
      </c>
      <c r="G276" s="205"/>
      <c r="H276" s="208">
        <v>4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143</v>
      </c>
      <c r="AU276" s="214" t="s">
        <v>83</v>
      </c>
      <c r="AV276" s="14" t="s">
        <v>83</v>
      </c>
      <c r="AW276" s="14" t="s">
        <v>34</v>
      </c>
      <c r="AX276" s="14" t="s">
        <v>73</v>
      </c>
      <c r="AY276" s="214" t="s">
        <v>132</v>
      </c>
    </row>
    <row r="277" spans="1:65" s="15" customFormat="1" ht="10.199999999999999">
      <c r="B277" s="215"/>
      <c r="C277" s="216"/>
      <c r="D277" s="195" t="s">
        <v>143</v>
      </c>
      <c r="E277" s="217" t="s">
        <v>19</v>
      </c>
      <c r="F277" s="218" t="s">
        <v>149</v>
      </c>
      <c r="G277" s="216"/>
      <c r="H277" s="219">
        <v>10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143</v>
      </c>
      <c r="AU277" s="225" t="s">
        <v>83</v>
      </c>
      <c r="AV277" s="15" t="s">
        <v>139</v>
      </c>
      <c r="AW277" s="15" t="s">
        <v>34</v>
      </c>
      <c r="AX277" s="15" t="s">
        <v>81</v>
      </c>
      <c r="AY277" s="225" t="s">
        <v>132</v>
      </c>
    </row>
    <row r="278" spans="1:65" s="2" customFormat="1" ht="33" customHeight="1">
      <c r="A278" s="36"/>
      <c r="B278" s="37"/>
      <c r="C278" s="175" t="s">
        <v>342</v>
      </c>
      <c r="D278" s="175" t="s">
        <v>134</v>
      </c>
      <c r="E278" s="176" t="s">
        <v>343</v>
      </c>
      <c r="F278" s="177" t="s">
        <v>344</v>
      </c>
      <c r="G278" s="178" t="s">
        <v>192</v>
      </c>
      <c r="H278" s="179">
        <v>7</v>
      </c>
      <c r="I278" s="180"/>
      <c r="J278" s="181">
        <f>ROUND(I278*H278,2)</f>
        <v>0</v>
      </c>
      <c r="K278" s="177" t="s">
        <v>138</v>
      </c>
      <c r="L278" s="41"/>
      <c r="M278" s="182" t="s">
        <v>19</v>
      </c>
      <c r="N278" s="183" t="s">
        <v>44</v>
      </c>
      <c r="O278" s="66"/>
      <c r="P278" s="184">
        <f>O278*H278</f>
        <v>0</v>
      </c>
      <c r="Q278" s="184">
        <v>0</v>
      </c>
      <c r="R278" s="184">
        <f>Q278*H278</f>
        <v>0</v>
      </c>
      <c r="S278" s="184">
        <v>9.8000000000000004E-2</v>
      </c>
      <c r="T278" s="185">
        <f>S278*H278</f>
        <v>0.68600000000000005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6" t="s">
        <v>139</v>
      </c>
      <c r="AT278" s="186" t="s">
        <v>134</v>
      </c>
      <c r="AU278" s="186" t="s">
        <v>83</v>
      </c>
      <c r="AY278" s="19" t="s">
        <v>132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9" t="s">
        <v>81</v>
      </c>
      <c r="BK278" s="187">
        <f>ROUND(I278*H278,2)</f>
        <v>0</v>
      </c>
      <c r="BL278" s="19" t="s">
        <v>139</v>
      </c>
      <c r="BM278" s="186" t="s">
        <v>345</v>
      </c>
    </row>
    <row r="279" spans="1:65" s="2" customFormat="1" ht="10.199999999999999">
      <c r="A279" s="36"/>
      <c r="B279" s="37"/>
      <c r="C279" s="38"/>
      <c r="D279" s="188" t="s">
        <v>141</v>
      </c>
      <c r="E279" s="38"/>
      <c r="F279" s="189" t="s">
        <v>346</v>
      </c>
      <c r="G279" s="38"/>
      <c r="H279" s="38"/>
      <c r="I279" s="190"/>
      <c r="J279" s="38"/>
      <c r="K279" s="38"/>
      <c r="L279" s="41"/>
      <c r="M279" s="191"/>
      <c r="N279" s="192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141</v>
      </c>
      <c r="AU279" s="19" t="s">
        <v>83</v>
      </c>
    </row>
    <row r="280" spans="1:65" s="13" customFormat="1" ht="10.199999999999999">
      <c r="B280" s="193"/>
      <c r="C280" s="194"/>
      <c r="D280" s="195" t="s">
        <v>143</v>
      </c>
      <c r="E280" s="196" t="s">
        <v>19</v>
      </c>
      <c r="F280" s="197" t="s">
        <v>347</v>
      </c>
      <c r="G280" s="194"/>
      <c r="H280" s="196" t="s">
        <v>19</v>
      </c>
      <c r="I280" s="198"/>
      <c r="J280" s="194"/>
      <c r="K280" s="194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143</v>
      </c>
      <c r="AU280" s="203" t="s">
        <v>83</v>
      </c>
      <c r="AV280" s="13" t="s">
        <v>81</v>
      </c>
      <c r="AW280" s="13" t="s">
        <v>34</v>
      </c>
      <c r="AX280" s="13" t="s">
        <v>73</v>
      </c>
      <c r="AY280" s="203" t="s">
        <v>132</v>
      </c>
    </row>
    <row r="281" spans="1:65" s="13" customFormat="1" ht="10.199999999999999">
      <c r="B281" s="193"/>
      <c r="C281" s="194"/>
      <c r="D281" s="195" t="s">
        <v>143</v>
      </c>
      <c r="E281" s="196" t="s">
        <v>19</v>
      </c>
      <c r="F281" s="197" t="s">
        <v>144</v>
      </c>
      <c r="G281" s="194"/>
      <c r="H281" s="196" t="s">
        <v>19</v>
      </c>
      <c r="I281" s="198"/>
      <c r="J281" s="194"/>
      <c r="K281" s="194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143</v>
      </c>
      <c r="AU281" s="203" t="s">
        <v>83</v>
      </c>
      <c r="AV281" s="13" t="s">
        <v>81</v>
      </c>
      <c r="AW281" s="13" t="s">
        <v>34</v>
      </c>
      <c r="AX281" s="13" t="s">
        <v>73</v>
      </c>
      <c r="AY281" s="203" t="s">
        <v>132</v>
      </c>
    </row>
    <row r="282" spans="1:65" s="14" customFormat="1" ht="10.199999999999999">
      <c r="B282" s="204"/>
      <c r="C282" s="205"/>
      <c r="D282" s="195" t="s">
        <v>143</v>
      </c>
      <c r="E282" s="206" t="s">
        <v>19</v>
      </c>
      <c r="F282" s="207" t="s">
        <v>348</v>
      </c>
      <c r="G282" s="205"/>
      <c r="H282" s="208">
        <v>7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143</v>
      </c>
      <c r="AU282" s="214" t="s">
        <v>83</v>
      </c>
      <c r="AV282" s="14" t="s">
        <v>83</v>
      </c>
      <c r="AW282" s="14" t="s">
        <v>34</v>
      </c>
      <c r="AX282" s="14" t="s">
        <v>81</v>
      </c>
      <c r="AY282" s="214" t="s">
        <v>132</v>
      </c>
    </row>
    <row r="283" spans="1:65" s="2" customFormat="1" ht="33" customHeight="1">
      <c r="A283" s="36"/>
      <c r="B283" s="37"/>
      <c r="C283" s="175" t="s">
        <v>349</v>
      </c>
      <c r="D283" s="175" t="s">
        <v>134</v>
      </c>
      <c r="E283" s="176" t="s">
        <v>350</v>
      </c>
      <c r="F283" s="177" t="s">
        <v>351</v>
      </c>
      <c r="G283" s="178" t="s">
        <v>192</v>
      </c>
      <c r="H283" s="179">
        <v>310</v>
      </c>
      <c r="I283" s="180"/>
      <c r="J283" s="181">
        <f>ROUND(I283*H283,2)</f>
        <v>0</v>
      </c>
      <c r="K283" s="177" t="s">
        <v>138</v>
      </c>
      <c r="L283" s="41"/>
      <c r="M283" s="182" t="s">
        <v>19</v>
      </c>
      <c r="N283" s="183" t="s">
        <v>44</v>
      </c>
      <c r="O283" s="66"/>
      <c r="P283" s="184">
        <f>O283*H283</f>
        <v>0</v>
      </c>
      <c r="Q283" s="184">
        <v>0</v>
      </c>
      <c r="R283" s="184">
        <f>Q283*H283</f>
        <v>0</v>
      </c>
      <c r="S283" s="184">
        <v>9.8000000000000004E-2</v>
      </c>
      <c r="T283" s="185">
        <f>S283*H283</f>
        <v>30.380000000000003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6" t="s">
        <v>139</v>
      </c>
      <c r="AT283" s="186" t="s">
        <v>134</v>
      </c>
      <c r="AU283" s="186" t="s">
        <v>83</v>
      </c>
      <c r="AY283" s="19" t="s">
        <v>132</v>
      </c>
      <c r="BE283" s="187">
        <f>IF(N283="základní",J283,0)</f>
        <v>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9" t="s">
        <v>81</v>
      </c>
      <c r="BK283" s="187">
        <f>ROUND(I283*H283,2)</f>
        <v>0</v>
      </c>
      <c r="BL283" s="19" t="s">
        <v>139</v>
      </c>
      <c r="BM283" s="186" t="s">
        <v>352</v>
      </c>
    </row>
    <row r="284" spans="1:65" s="2" customFormat="1" ht="10.199999999999999">
      <c r="A284" s="36"/>
      <c r="B284" s="37"/>
      <c r="C284" s="38"/>
      <c r="D284" s="188" t="s">
        <v>141</v>
      </c>
      <c r="E284" s="38"/>
      <c r="F284" s="189" t="s">
        <v>353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141</v>
      </c>
      <c r="AU284" s="19" t="s">
        <v>83</v>
      </c>
    </row>
    <row r="285" spans="1:65" s="13" customFormat="1" ht="10.199999999999999">
      <c r="B285" s="193"/>
      <c r="C285" s="194"/>
      <c r="D285" s="195" t="s">
        <v>143</v>
      </c>
      <c r="E285" s="196" t="s">
        <v>19</v>
      </c>
      <c r="F285" s="197" t="s">
        <v>354</v>
      </c>
      <c r="G285" s="194"/>
      <c r="H285" s="196" t="s">
        <v>19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143</v>
      </c>
      <c r="AU285" s="203" t="s">
        <v>83</v>
      </c>
      <c r="AV285" s="13" t="s">
        <v>81</v>
      </c>
      <c r="AW285" s="13" t="s">
        <v>34</v>
      </c>
      <c r="AX285" s="13" t="s">
        <v>73</v>
      </c>
      <c r="AY285" s="203" t="s">
        <v>132</v>
      </c>
    </row>
    <row r="286" spans="1:65" s="13" customFormat="1" ht="10.199999999999999">
      <c r="B286" s="193"/>
      <c r="C286" s="194"/>
      <c r="D286" s="195" t="s">
        <v>143</v>
      </c>
      <c r="E286" s="196" t="s">
        <v>19</v>
      </c>
      <c r="F286" s="197" t="s">
        <v>144</v>
      </c>
      <c r="G286" s="194"/>
      <c r="H286" s="196" t="s">
        <v>19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143</v>
      </c>
      <c r="AU286" s="203" t="s">
        <v>83</v>
      </c>
      <c r="AV286" s="13" t="s">
        <v>81</v>
      </c>
      <c r="AW286" s="13" t="s">
        <v>34</v>
      </c>
      <c r="AX286" s="13" t="s">
        <v>73</v>
      </c>
      <c r="AY286" s="203" t="s">
        <v>132</v>
      </c>
    </row>
    <row r="287" spans="1:65" s="14" customFormat="1" ht="10.199999999999999">
      <c r="B287" s="204"/>
      <c r="C287" s="205"/>
      <c r="D287" s="195" t="s">
        <v>143</v>
      </c>
      <c r="E287" s="206" t="s">
        <v>19</v>
      </c>
      <c r="F287" s="207" t="s">
        <v>355</v>
      </c>
      <c r="G287" s="205"/>
      <c r="H287" s="208">
        <v>310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143</v>
      </c>
      <c r="AU287" s="214" t="s">
        <v>83</v>
      </c>
      <c r="AV287" s="14" t="s">
        <v>83</v>
      </c>
      <c r="AW287" s="14" t="s">
        <v>34</v>
      </c>
      <c r="AX287" s="14" t="s">
        <v>81</v>
      </c>
      <c r="AY287" s="214" t="s">
        <v>132</v>
      </c>
    </row>
    <row r="288" spans="1:65" s="2" customFormat="1" ht="37.799999999999997" customHeight="1">
      <c r="A288" s="36"/>
      <c r="B288" s="37"/>
      <c r="C288" s="175" t="s">
        <v>356</v>
      </c>
      <c r="D288" s="175" t="s">
        <v>134</v>
      </c>
      <c r="E288" s="176" t="s">
        <v>357</v>
      </c>
      <c r="F288" s="177" t="s">
        <v>358</v>
      </c>
      <c r="G288" s="178" t="s">
        <v>192</v>
      </c>
      <c r="H288" s="179">
        <v>1157</v>
      </c>
      <c r="I288" s="180"/>
      <c r="J288" s="181">
        <f>ROUND(I288*H288,2)</f>
        <v>0</v>
      </c>
      <c r="K288" s="177" t="s">
        <v>138</v>
      </c>
      <c r="L288" s="41"/>
      <c r="M288" s="182" t="s">
        <v>19</v>
      </c>
      <c r="N288" s="183" t="s">
        <v>44</v>
      </c>
      <c r="O288" s="66"/>
      <c r="P288" s="184">
        <f>O288*H288</f>
        <v>0</v>
      </c>
      <c r="Q288" s="184">
        <v>0</v>
      </c>
      <c r="R288" s="184">
        <f>Q288*H288</f>
        <v>0</v>
      </c>
      <c r="S288" s="184">
        <v>0.44</v>
      </c>
      <c r="T288" s="185">
        <f>S288*H288</f>
        <v>509.08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139</v>
      </c>
      <c r="AT288" s="186" t="s">
        <v>134</v>
      </c>
      <c r="AU288" s="186" t="s">
        <v>83</v>
      </c>
      <c r="AY288" s="19" t="s">
        <v>132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81</v>
      </c>
      <c r="BK288" s="187">
        <f>ROUND(I288*H288,2)</f>
        <v>0</v>
      </c>
      <c r="BL288" s="19" t="s">
        <v>139</v>
      </c>
      <c r="BM288" s="186" t="s">
        <v>359</v>
      </c>
    </row>
    <row r="289" spans="1:65" s="2" customFormat="1" ht="10.199999999999999">
      <c r="A289" s="36"/>
      <c r="B289" s="37"/>
      <c r="C289" s="38"/>
      <c r="D289" s="188" t="s">
        <v>141</v>
      </c>
      <c r="E289" s="38"/>
      <c r="F289" s="189" t="s">
        <v>360</v>
      </c>
      <c r="G289" s="38"/>
      <c r="H289" s="38"/>
      <c r="I289" s="190"/>
      <c r="J289" s="38"/>
      <c r="K289" s="38"/>
      <c r="L289" s="41"/>
      <c r="M289" s="191"/>
      <c r="N289" s="192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141</v>
      </c>
      <c r="AU289" s="19" t="s">
        <v>83</v>
      </c>
    </row>
    <row r="290" spans="1:65" s="14" customFormat="1" ht="10.199999999999999">
      <c r="B290" s="204"/>
      <c r="C290" s="205"/>
      <c r="D290" s="195" t="s">
        <v>143</v>
      </c>
      <c r="E290" s="206" t="s">
        <v>19</v>
      </c>
      <c r="F290" s="207" t="s">
        <v>361</v>
      </c>
      <c r="G290" s="205"/>
      <c r="H290" s="208">
        <v>1157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143</v>
      </c>
      <c r="AU290" s="214" t="s">
        <v>83</v>
      </c>
      <c r="AV290" s="14" t="s">
        <v>83</v>
      </c>
      <c r="AW290" s="14" t="s">
        <v>34</v>
      </c>
      <c r="AX290" s="14" t="s">
        <v>81</v>
      </c>
      <c r="AY290" s="214" t="s">
        <v>132</v>
      </c>
    </row>
    <row r="291" spans="1:65" s="2" customFormat="1" ht="24.15" customHeight="1">
      <c r="A291" s="36"/>
      <c r="B291" s="37"/>
      <c r="C291" s="175" t="s">
        <v>362</v>
      </c>
      <c r="D291" s="175" t="s">
        <v>134</v>
      </c>
      <c r="E291" s="176" t="s">
        <v>363</v>
      </c>
      <c r="F291" s="177" t="s">
        <v>364</v>
      </c>
      <c r="G291" s="178" t="s">
        <v>192</v>
      </c>
      <c r="H291" s="179">
        <v>200</v>
      </c>
      <c r="I291" s="180"/>
      <c r="J291" s="181">
        <f>ROUND(I291*H291,2)</f>
        <v>0</v>
      </c>
      <c r="K291" s="177" t="s">
        <v>138</v>
      </c>
      <c r="L291" s="41"/>
      <c r="M291" s="182" t="s">
        <v>19</v>
      </c>
      <c r="N291" s="183" t="s">
        <v>44</v>
      </c>
      <c r="O291" s="66"/>
      <c r="P291" s="184">
        <f>O291*H291</f>
        <v>0</v>
      </c>
      <c r="Q291" s="184">
        <v>9.0000000000000006E-5</v>
      </c>
      <c r="R291" s="184">
        <f>Q291*H291</f>
        <v>1.8000000000000002E-2</v>
      </c>
      <c r="S291" s="184">
        <v>0.23</v>
      </c>
      <c r="T291" s="185">
        <f>S291*H291</f>
        <v>46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6" t="s">
        <v>139</v>
      </c>
      <c r="AT291" s="186" t="s">
        <v>134</v>
      </c>
      <c r="AU291" s="186" t="s">
        <v>83</v>
      </c>
      <c r="AY291" s="19" t="s">
        <v>132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9" t="s">
        <v>81</v>
      </c>
      <c r="BK291" s="187">
        <f>ROUND(I291*H291,2)</f>
        <v>0</v>
      </c>
      <c r="BL291" s="19" t="s">
        <v>139</v>
      </c>
      <c r="BM291" s="186" t="s">
        <v>365</v>
      </c>
    </row>
    <row r="292" spans="1:65" s="2" customFormat="1" ht="10.199999999999999">
      <c r="A292" s="36"/>
      <c r="B292" s="37"/>
      <c r="C292" s="38"/>
      <c r="D292" s="188" t="s">
        <v>141</v>
      </c>
      <c r="E292" s="38"/>
      <c r="F292" s="189" t="s">
        <v>366</v>
      </c>
      <c r="G292" s="38"/>
      <c r="H292" s="38"/>
      <c r="I292" s="190"/>
      <c r="J292" s="38"/>
      <c r="K292" s="38"/>
      <c r="L292" s="41"/>
      <c r="M292" s="191"/>
      <c r="N292" s="192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141</v>
      </c>
      <c r="AU292" s="19" t="s">
        <v>83</v>
      </c>
    </row>
    <row r="293" spans="1:65" s="13" customFormat="1" ht="10.199999999999999">
      <c r="B293" s="193"/>
      <c r="C293" s="194"/>
      <c r="D293" s="195" t="s">
        <v>143</v>
      </c>
      <c r="E293" s="196" t="s">
        <v>19</v>
      </c>
      <c r="F293" s="197" t="s">
        <v>367</v>
      </c>
      <c r="G293" s="194"/>
      <c r="H293" s="196" t="s">
        <v>19</v>
      </c>
      <c r="I293" s="198"/>
      <c r="J293" s="194"/>
      <c r="K293" s="194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143</v>
      </c>
      <c r="AU293" s="203" t="s">
        <v>83</v>
      </c>
      <c r="AV293" s="13" t="s">
        <v>81</v>
      </c>
      <c r="AW293" s="13" t="s">
        <v>34</v>
      </c>
      <c r="AX293" s="13" t="s">
        <v>73</v>
      </c>
      <c r="AY293" s="203" t="s">
        <v>132</v>
      </c>
    </row>
    <row r="294" spans="1:65" s="13" customFormat="1" ht="10.199999999999999">
      <c r="B294" s="193"/>
      <c r="C294" s="194"/>
      <c r="D294" s="195" t="s">
        <v>143</v>
      </c>
      <c r="E294" s="196" t="s">
        <v>19</v>
      </c>
      <c r="F294" s="197" t="s">
        <v>144</v>
      </c>
      <c r="G294" s="194"/>
      <c r="H294" s="196" t="s">
        <v>19</v>
      </c>
      <c r="I294" s="198"/>
      <c r="J294" s="194"/>
      <c r="K294" s="194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143</v>
      </c>
      <c r="AU294" s="203" t="s">
        <v>83</v>
      </c>
      <c r="AV294" s="13" t="s">
        <v>81</v>
      </c>
      <c r="AW294" s="13" t="s">
        <v>34</v>
      </c>
      <c r="AX294" s="13" t="s">
        <v>73</v>
      </c>
      <c r="AY294" s="203" t="s">
        <v>132</v>
      </c>
    </row>
    <row r="295" spans="1:65" s="14" customFormat="1" ht="10.199999999999999">
      <c r="B295" s="204"/>
      <c r="C295" s="205"/>
      <c r="D295" s="195" t="s">
        <v>143</v>
      </c>
      <c r="E295" s="206" t="s">
        <v>19</v>
      </c>
      <c r="F295" s="207" t="s">
        <v>368</v>
      </c>
      <c r="G295" s="205"/>
      <c r="H295" s="208">
        <v>200</v>
      </c>
      <c r="I295" s="209"/>
      <c r="J295" s="205"/>
      <c r="K295" s="205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143</v>
      </c>
      <c r="AU295" s="214" t="s">
        <v>83</v>
      </c>
      <c r="AV295" s="14" t="s">
        <v>83</v>
      </c>
      <c r="AW295" s="14" t="s">
        <v>34</v>
      </c>
      <c r="AX295" s="14" t="s">
        <v>81</v>
      </c>
      <c r="AY295" s="214" t="s">
        <v>132</v>
      </c>
    </row>
    <row r="296" spans="1:65" s="2" customFormat="1" ht="24.15" customHeight="1">
      <c r="A296" s="36"/>
      <c r="B296" s="37"/>
      <c r="C296" s="175" t="s">
        <v>369</v>
      </c>
      <c r="D296" s="175" t="s">
        <v>134</v>
      </c>
      <c r="E296" s="176" t="s">
        <v>370</v>
      </c>
      <c r="F296" s="177" t="s">
        <v>371</v>
      </c>
      <c r="G296" s="178" t="s">
        <v>372</v>
      </c>
      <c r="H296" s="179">
        <v>230</v>
      </c>
      <c r="I296" s="180"/>
      <c r="J296" s="181">
        <f>ROUND(I296*H296,2)</f>
        <v>0</v>
      </c>
      <c r="K296" s="177" t="s">
        <v>138</v>
      </c>
      <c r="L296" s="41"/>
      <c r="M296" s="182" t="s">
        <v>19</v>
      </c>
      <c r="N296" s="183" t="s">
        <v>44</v>
      </c>
      <c r="O296" s="66"/>
      <c r="P296" s="184">
        <f>O296*H296</f>
        <v>0</v>
      </c>
      <c r="Q296" s="184">
        <v>0</v>
      </c>
      <c r="R296" s="184">
        <f>Q296*H296</f>
        <v>0</v>
      </c>
      <c r="S296" s="184">
        <v>0.28999999999999998</v>
      </c>
      <c r="T296" s="185">
        <f>S296*H296</f>
        <v>66.699999999999989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6" t="s">
        <v>139</v>
      </c>
      <c r="AT296" s="186" t="s">
        <v>134</v>
      </c>
      <c r="AU296" s="186" t="s">
        <v>83</v>
      </c>
      <c r="AY296" s="19" t="s">
        <v>132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9" t="s">
        <v>81</v>
      </c>
      <c r="BK296" s="187">
        <f>ROUND(I296*H296,2)</f>
        <v>0</v>
      </c>
      <c r="BL296" s="19" t="s">
        <v>139</v>
      </c>
      <c r="BM296" s="186" t="s">
        <v>373</v>
      </c>
    </row>
    <row r="297" spans="1:65" s="2" customFormat="1" ht="10.199999999999999">
      <c r="A297" s="36"/>
      <c r="B297" s="37"/>
      <c r="C297" s="38"/>
      <c r="D297" s="188" t="s">
        <v>141</v>
      </c>
      <c r="E297" s="38"/>
      <c r="F297" s="189" t="s">
        <v>374</v>
      </c>
      <c r="G297" s="38"/>
      <c r="H297" s="38"/>
      <c r="I297" s="190"/>
      <c r="J297" s="38"/>
      <c r="K297" s="38"/>
      <c r="L297" s="41"/>
      <c r="M297" s="191"/>
      <c r="N297" s="192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141</v>
      </c>
      <c r="AU297" s="19" t="s">
        <v>83</v>
      </c>
    </row>
    <row r="298" spans="1:65" s="13" customFormat="1" ht="10.199999999999999">
      <c r="B298" s="193"/>
      <c r="C298" s="194"/>
      <c r="D298" s="195" t="s">
        <v>143</v>
      </c>
      <c r="E298" s="196" t="s">
        <v>19</v>
      </c>
      <c r="F298" s="197" t="s">
        <v>375</v>
      </c>
      <c r="G298" s="194"/>
      <c r="H298" s="196" t="s">
        <v>19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143</v>
      </c>
      <c r="AU298" s="203" t="s">
        <v>83</v>
      </c>
      <c r="AV298" s="13" t="s">
        <v>81</v>
      </c>
      <c r="AW298" s="13" t="s">
        <v>34</v>
      </c>
      <c r="AX298" s="13" t="s">
        <v>73</v>
      </c>
      <c r="AY298" s="203" t="s">
        <v>132</v>
      </c>
    </row>
    <row r="299" spans="1:65" s="13" customFormat="1" ht="10.199999999999999">
      <c r="B299" s="193"/>
      <c r="C299" s="194"/>
      <c r="D299" s="195" t="s">
        <v>143</v>
      </c>
      <c r="E299" s="196" t="s">
        <v>19</v>
      </c>
      <c r="F299" s="197" t="s">
        <v>144</v>
      </c>
      <c r="G299" s="194"/>
      <c r="H299" s="196" t="s">
        <v>19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143</v>
      </c>
      <c r="AU299" s="203" t="s">
        <v>83</v>
      </c>
      <c r="AV299" s="13" t="s">
        <v>81</v>
      </c>
      <c r="AW299" s="13" t="s">
        <v>34</v>
      </c>
      <c r="AX299" s="13" t="s">
        <v>73</v>
      </c>
      <c r="AY299" s="203" t="s">
        <v>132</v>
      </c>
    </row>
    <row r="300" spans="1:65" s="14" customFormat="1" ht="10.199999999999999">
      <c r="B300" s="204"/>
      <c r="C300" s="205"/>
      <c r="D300" s="195" t="s">
        <v>143</v>
      </c>
      <c r="E300" s="206" t="s">
        <v>19</v>
      </c>
      <c r="F300" s="207" t="s">
        <v>376</v>
      </c>
      <c r="G300" s="205"/>
      <c r="H300" s="208">
        <v>230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143</v>
      </c>
      <c r="AU300" s="214" t="s">
        <v>83</v>
      </c>
      <c r="AV300" s="14" t="s">
        <v>83</v>
      </c>
      <c r="AW300" s="14" t="s">
        <v>34</v>
      </c>
      <c r="AX300" s="14" t="s">
        <v>81</v>
      </c>
      <c r="AY300" s="214" t="s">
        <v>132</v>
      </c>
    </row>
    <row r="301" spans="1:65" s="2" customFormat="1" ht="21.75" customHeight="1">
      <c r="A301" s="36"/>
      <c r="B301" s="37"/>
      <c r="C301" s="175" t="s">
        <v>377</v>
      </c>
      <c r="D301" s="175" t="s">
        <v>134</v>
      </c>
      <c r="E301" s="176" t="s">
        <v>378</v>
      </c>
      <c r="F301" s="177" t="s">
        <v>379</v>
      </c>
      <c r="G301" s="178" t="s">
        <v>192</v>
      </c>
      <c r="H301" s="179">
        <v>2.5369999999999999</v>
      </c>
      <c r="I301" s="180"/>
      <c r="J301" s="181">
        <f>ROUND(I301*H301,2)</f>
        <v>0</v>
      </c>
      <c r="K301" s="177" t="s">
        <v>138</v>
      </c>
      <c r="L301" s="41"/>
      <c r="M301" s="182" t="s">
        <v>19</v>
      </c>
      <c r="N301" s="183" t="s">
        <v>44</v>
      </c>
      <c r="O301" s="66"/>
      <c r="P301" s="184">
        <f>O301*H301</f>
        <v>0</v>
      </c>
      <c r="Q301" s="184">
        <v>0</v>
      </c>
      <c r="R301" s="184">
        <f>Q301*H301</f>
        <v>0</v>
      </c>
      <c r="S301" s="184">
        <v>0</v>
      </c>
      <c r="T301" s="18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6" t="s">
        <v>139</v>
      </c>
      <c r="AT301" s="186" t="s">
        <v>134</v>
      </c>
      <c r="AU301" s="186" t="s">
        <v>83</v>
      </c>
      <c r="AY301" s="19" t="s">
        <v>132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81</v>
      </c>
      <c r="BK301" s="187">
        <f>ROUND(I301*H301,2)</f>
        <v>0</v>
      </c>
      <c r="BL301" s="19" t="s">
        <v>139</v>
      </c>
      <c r="BM301" s="186" t="s">
        <v>380</v>
      </c>
    </row>
    <row r="302" spans="1:65" s="2" customFormat="1" ht="10.199999999999999">
      <c r="A302" s="36"/>
      <c r="B302" s="37"/>
      <c r="C302" s="38"/>
      <c r="D302" s="188" t="s">
        <v>141</v>
      </c>
      <c r="E302" s="38"/>
      <c r="F302" s="189" t="s">
        <v>381</v>
      </c>
      <c r="G302" s="38"/>
      <c r="H302" s="38"/>
      <c r="I302" s="190"/>
      <c r="J302" s="38"/>
      <c r="K302" s="38"/>
      <c r="L302" s="41"/>
      <c r="M302" s="191"/>
      <c r="N302" s="192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141</v>
      </c>
      <c r="AU302" s="19" t="s">
        <v>83</v>
      </c>
    </row>
    <row r="303" spans="1:65" s="14" customFormat="1" ht="10.199999999999999">
      <c r="B303" s="204"/>
      <c r="C303" s="205"/>
      <c r="D303" s="195" t="s">
        <v>143</v>
      </c>
      <c r="E303" s="206" t="s">
        <v>19</v>
      </c>
      <c r="F303" s="207" t="s">
        <v>382</v>
      </c>
      <c r="G303" s="205"/>
      <c r="H303" s="208">
        <v>0.126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143</v>
      </c>
      <c r="AU303" s="214" t="s">
        <v>83</v>
      </c>
      <c r="AV303" s="14" t="s">
        <v>83</v>
      </c>
      <c r="AW303" s="14" t="s">
        <v>34</v>
      </c>
      <c r="AX303" s="14" t="s">
        <v>73</v>
      </c>
      <c r="AY303" s="214" t="s">
        <v>132</v>
      </c>
    </row>
    <row r="304" spans="1:65" s="14" customFormat="1" ht="10.199999999999999">
      <c r="B304" s="204"/>
      <c r="C304" s="205"/>
      <c r="D304" s="195" t="s">
        <v>143</v>
      </c>
      <c r="E304" s="206" t="s">
        <v>19</v>
      </c>
      <c r="F304" s="207" t="s">
        <v>383</v>
      </c>
      <c r="G304" s="205"/>
      <c r="H304" s="208">
        <v>1.1779999999999999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143</v>
      </c>
      <c r="AU304" s="214" t="s">
        <v>83</v>
      </c>
      <c r="AV304" s="14" t="s">
        <v>83</v>
      </c>
      <c r="AW304" s="14" t="s">
        <v>34</v>
      </c>
      <c r="AX304" s="14" t="s">
        <v>73</v>
      </c>
      <c r="AY304" s="214" t="s">
        <v>132</v>
      </c>
    </row>
    <row r="305" spans="1:65" s="14" customFormat="1" ht="10.199999999999999">
      <c r="B305" s="204"/>
      <c r="C305" s="205"/>
      <c r="D305" s="195" t="s">
        <v>143</v>
      </c>
      <c r="E305" s="206" t="s">
        <v>19</v>
      </c>
      <c r="F305" s="207" t="s">
        <v>384</v>
      </c>
      <c r="G305" s="205"/>
      <c r="H305" s="208">
        <v>0.84799999999999998</v>
      </c>
      <c r="I305" s="209"/>
      <c r="J305" s="205"/>
      <c r="K305" s="205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143</v>
      </c>
      <c r="AU305" s="214" t="s">
        <v>83</v>
      </c>
      <c r="AV305" s="14" t="s">
        <v>83</v>
      </c>
      <c r="AW305" s="14" t="s">
        <v>34</v>
      </c>
      <c r="AX305" s="14" t="s">
        <v>73</v>
      </c>
      <c r="AY305" s="214" t="s">
        <v>132</v>
      </c>
    </row>
    <row r="306" spans="1:65" s="14" customFormat="1" ht="10.199999999999999">
      <c r="B306" s="204"/>
      <c r="C306" s="205"/>
      <c r="D306" s="195" t="s">
        <v>143</v>
      </c>
      <c r="E306" s="206" t="s">
        <v>19</v>
      </c>
      <c r="F306" s="207" t="s">
        <v>385</v>
      </c>
      <c r="G306" s="205"/>
      <c r="H306" s="208">
        <v>0.38500000000000001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143</v>
      </c>
      <c r="AU306" s="214" t="s">
        <v>83</v>
      </c>
      <c r="AV306" s="14" t="s">
        <v>83</v>
      </c>
      <c r="AW306" s="14" t="s">
        <v>34</v>
      </c>
      <c r="AX306" s="14" t="s">
        <v>73</v>
      </c>
      <c r="AY306" s="214" t="s">
        <v>132</v>
      </c>
    </row>
    <row r="307" spans="1:65" s="15" customFormat="1" ht="10.199999999999999">
      <c r="B307" s="215"/>
      <c r="C307" s="216"/>
      <c r="D307" s="195" t="s">
        <v>143</v>
      </c>
      <c r="E307" s="217" t="s">
        <v>19</v>
      </c>
      <c r="F307" s="218" t="s">
        <v>149</v>
      </c>
      <c r="G307" s="216"/>
      <c r="H307" s="219">
        <v>2.5369999999999999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143</v>
      </c>
      <c r="AU307" s="225" t="s">
        <v>83</v>
      </c>
      <c r="AV307" s="15" t="s">
        <v>139</v>
      </c>
      <c r="AW307" s="15" t="s">
        <v>34</v>
      </c>
      <c r="AX307" s="15" t="s">
        <v>81</v>
      </c>
      <c r="AY307" s="225" t="s">
        <v>132</v>
      </c>
    </row>
    <row r="308" spans="1:65" s="2" customFormat="1" ht="21.75" customHeight="1">
      <c r="A308" s="36"/>
      <c r="B308" s="37"/>
      <c r="C308" s="175" t="s">
        <v>386</v>
      </c>
      <c r="D308" s="175" t="s">
        <v>134</v>
      </c>
      <c r="E308" s="176" t="s">
        <v>387</v>
      </c>
      <c r="F308" s="177" t="s">
        <v>388</v>
      </c>
      <c r="G308" s="178" t="s">
        <v>192</v>
      </c>
      <c r="H308" s="179">
        <v>2.5369999999999999</v>
      </c>
      <c r="I308" s="180"/>
      <c r="J308" s="181">
        <f>ROUND(I308*H308,2)</f>
        <v>0</v>
      </c>
      <c r="K308" s="177" t="s">
        <v>138</v>
      </c>
      <c r="L308" s="41"/>
      <c r="M308" s="182" t="s">
        <v>19</v>
      </c>
      <c r="N308" s="183" t="s">
        <v>44</v>
      </c>
      <c r="O308" s="66"/>
      <c r="P308" s="184">
        <f>O308*H308</f>
        <v>0</v>
      </c>
      <c r="Q308" s="184">
        <v>0</v>
      </c>
      <c r="R308" s="184">
        <f>Q308*H308</f>
        <v>0</v>
      </c>
      <c r="S308" s="184">
        <v>0</v>
      </c>
      <c r="T308" s="18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6" t="s">
        <v>139</v>
      </c>
      <c r="AT308" s="186" t="s">
        <v>134</v>
      </c>
      <c r="AU308" s="186" t="s">
        <v>83</v>
      </c>
      <c r="AY308" s="19" t="s">
        <v>132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9" t="s">
        <v>81</v>
      </c>
      <c r="BK308" s="187">
        <f>ROUND(I308*H308,2)</f>
        <v>0</v>
      </c>
      <c r="BL308" s="19" t="s">
        <v>139</v>
      </c>
      <c r="BM308" s="186" t="s">
        <v>389</v>
      </c>
    </row>
    <row r="309" spans="1:65" s="2" customFormat="1" ht="10.199999999999999">
      <c r="A309" s="36"/>
      <c r="B309" s="37"/>
      <c r="C309" s="38"/>
      <c r="D309" s="188" t="s">
        <v>141</v>
      </c>
      <c r="E309" s="38"/>
      <c r="F309" s="189" t="s">
        <v>390</v>
      </c>
      <c r="G309" s="38"/>
      <c r="H309" s="38"/>
      <c r="I309" s="190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141</v>
      </c>
      <c r="AU309" s="19" t="s">
        <v>83</v>
      </c>
    </row>
    <row r="310" spans="1:65" s="2" customFormat="1" ht="16.5" customHeight="1">
      <c r="A310" s="36"/>
      <c r="B310" s="37"/>
      <c r="C310" s="175" t="s">
        <v>391</v>
      </c>
      <c r="D310" s="175" t="s">
        <v>134</v>
      </c>
      <c r="E310" s="176" t="s">
        <v>392</v>
      </c>
      <c r="F310" s="177" t="s">
        <v>393</v>
      </c>
      <c r="G310" s="178" t="s">
        <v>394</v>
      </c>
      <c r="H310" s="179">
        <v>1</v>
      </c>
      <c r="I310" s="180"/>
      <c r="J310" s="181">
        <f>ROUND(I310*H310,2)</f>
        <v>0</v>
      </c>
      <c r="K310" s="177" t="s">
        <v>19</v>
      </c>
      <c r="L310" s="41"/>
      <c r="M310" s="182" t="s">
        <v>19</v>
      </c>
      <c r="N310" s="183" t="s">
        <v>44</v>
      </c>
      <c r="O310" s="66"/>
      <c r="P310" s="184">
        <f>O310*H310</f>
        <v>0</v>
      </c>
      <c r="Q310" s="184">
        <v>0</v>
      </c>
      <c r="R310" s="184">
        <f>Q310*H310</f>
        <v>0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139</v>
      </c>
      <c r="AT310" s="186" t="s">
        <v>134</v>
      </c>
      <c r="AU310" s="186" t="s">
        <v>83</v>
      </c>
      <c r="AY310" s="19" t="s">
        <v>132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9" t="s">
        <v>81</v>
      </c>
      <c r="BK310" s="187">
        <f>ROUND(I310*H310,2)</f>
        <v>0</v>
      </c>
      <c r="BL310" s="19" t="s">
        <v>139</v>
      </c>
      <c r="BM310" s="186" t="s">
        <v>395</v>
      </c>
    </row>
    <row r="311" spans="1:65" s="2" customFormat="1" ht="16.5" customHeight="1">
      <c r="A311" s="36"/>
      <c r="B311" s="37"/>
      <c r="C311" s="175" t="s">
        <v>396</v>
      </c>
      <c r="D311" s="175" t="s">
        <v>134</v>
      </c>
      <c r="E311" s="176" t="s">
        <v>397</v>
      </c>
      <c r="F311" s="177" t="s">
        <v>398</v>
      </c>
      <c r="G311" s="178" t="s">
        <v>246</v>
      </c>
      <c r="H311" s="179">
        <v>0.69799999999999995</v>
      </c>
      <c r="I311" s="180"/>
      <c r="J311" s="181">
        <f>ROUND(I311*H311,2)</f>
        <v>0</v>
      </c>
      <c r="K311" s="177" t="s">
        <v>19</v>
      </c>
      <c r="L311" s="41"/>
      <c r="M311" s="182" t="s">
        <v>19</v>
      </c>
      <c r="N311" s="183" t="s">
        <v>44</v>
      </c>
      <c r="O311" s="66"/>
      <c r="P311" s="184">
        <f>O311*H311</f>
        <v>0</v>
      </c>
      <c r="Q311" s="184">
        <v>0</v>
      </c>
      <c r="R311" s="184">
        <f>Q311*H311</f>
        <v>0</v>
      </c>
      <c r="S311" s="184">
        <v>0</v>
      </c>
      <c r="T311" s="185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6" t="s">
        <v>139</v>
      </c>
      <c r="AT311" s="186" t="s">
        <v>134</v>
      </c>
      <c r="AU311" s="186" t="s">
        <v>83</v>
      </c>
      <c r="AY311" s="19" t="s">
        <v>132</v>
      </c>
      <c r="BE311" s="187">
        <f>IF(N311="základní",J311,0)</f>
        <v>0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81</v>
      </c>
      <c r="BK311" s="187">
        <f>ROUND(I311*H311,2)</f>
        <v>0</v>
      </c>
      <c r="BL311" s="19" t="s">
        <v>139</v>
      </c>
      <c r="BM311" s="186" t="s">
        <v>399</v>
      </c>
    </row>
    <row r="312" spans="1:65" s="14" customFormat="1" ht="10.199999999999999">
      <c r="B312" s="204"/>
      <c r="C312" s="205"/>
      <c r="D312" s="195" t="s">
        <v>143</v>
      </c>
      <c r="E312" s="206" t="s">
        <v>19</v>
      </c>
      <c r="F312" s="207" t="s">
        <v>400</v>
      </c>
      <c r="G312" s="205"/>
      <c r="H312" s="208">
        <v>0.69799999999999995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143</v>
      </c>
      <c r="AU312" s="214" t="s">
        <v>83</v>
      </c>
      <c r="AV312" s="14" t="s">
        <v>83</v>
      </c>
      <c r="AW312" s="14" t="s">
        <v>34</v>
      </c>
      <c r="AX312" s="14" t="s">
        <v>81</v>
      </c>
      <c r="AY312" s="214" t="s">
        <v>132</v>
      </c>
    </row>
    <row r="313" spans="1:65" s="12" customFormat="1" ht="22.8" customHeight="1">
      <c r="B313" s="159"/>
      <c r="C313" s="160"/>
      <c r="D313" s="161" t="s">
        <v>72</v>
      </c>
      <c r="E313" s="173" t="s">
        <v>83</v>
      </c>
      <c r="F313" s="173" t="s">
        <v>401</v>
      </c>
      <c r="G313" s="160"/>
      <c r="H313" s="160"/>
      <c r="I313" s="163"/>
      <c r="J313" s="174">
        <f>BK313</f>
        <v>0</v>
      </c>
      <c r="K313" s="160"/>
      <c r="L313" s="165"/>
      <c r="M313" s="166"/>
      <c r="N313" s="167"/>
      <c r="O313" s="167"/>
      <c r="P313" s="168">
        <f>SUM(P314:P323)</f>
        <v>0</v>
      </c>
      <c r="Q313" s="167"/>
      <c r="R313" s="168">
        <f>SUM(R314:R323)</f>
        <v>4.5363660000000001</v>
      </c>
      <c r="S313" s="167"/>
      <c r="T313" s="169">
        <f>SUM(T314:T323)</f>
        <v>0</v>
      </c>
      <c r="AR313" s="170" t="s">
        <v>81</v>
      </c>
      <c r="AT313" s="171" t="s">
        <v>72</v>
      </c>
      <c r="AU313" s="171" t="s">
        <v>81</v>
      </c>
      <c r="AY313" s="170" t="s">
        <v>132</v>
      </c>
      <c r="BK313" s="172">
        <f>SUM(BK314:BK323)</f>
        <v>0</v>
      </c>
    </row>
    <row r="314" spans="1:65" s="2" customFormat="1" ht="21.75" customHeight="1">
      <c r="A314" s="36"/>
      <c r="B314" s="37"/>
      <c r="C314" s="175" t="s">
        <v>402</v>
      </c>
      <c r="D314" s="175" t="s">
        <v>134</v>
      </c>
      <c r="E314" s="176" t="s">
        <v>403</v>
      </c>
      <c r="F314" s="177" t="s">
        <v>404</v>
      </c>
      <c r="G314" s="178" t="s">
        <v>137</v>
      </c>
      <c r="H314" s="179">
        <v>1.8</v>
      </c>
      <c r="I314" s="180"/>
      <c r="J314" s="181">
        <f>ROUND(I314*H314,2)</f>
        <v>0</v>
      </c>
      <c r="K314" s="177" t="s">
        <v>138</v>
      </c>
      <c r="L314" s="41"/>
      <c r="M314" s="182" t="s">
        <v>19</v>
      </c>
      <c r="N314" s="183" t="s">
        <v>44</v>
      </c>
      <c r="O314" s="66"/>
      <c r="P314" s="184">
        <f>O314*H314</f>
        <v>0</v>
      </c>
      <c r="Q314" s="184">
        <v>2.5018699999999998</v>
      </c>
      <c r="R314" s="184">
        <f>Q314*H314</f>
        <v>4.5033659999999998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139</v>
      </c>
      <c r="AT314" s="186" t="s">
        <v>134</v>
      </c>
      <c r="AU314" s="186" t="s">
        <v>83</v>
      </c>
      <c r="AY314" s="19" t="s">
        <v>132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81</v>
      </c>
      <c r="BK314" s="187">
        <f>ROUND(I314*H314,2)</f>
        <v>0</v>
      </c>
      <c r="BL314" s="19" t="s">
        <v>139</v>
      </c>
      <c r="BM314" s="186" t="s">
        <v>405</v>
      </c>
    </row>
    <row r="315" spans="1:65" s="2" customFormat="1" ht="10.199999999999999">
      <c r="A315" s="36"/>
      <c r="B315" s="37"/>
      <c r="C315" s="38"/>
      <c r="D315" s="188" t="s">
        <v>141</v>
      </c>
      <c r="E315" s="38"/>
      <c r="F315" s="189" t="s">
        <v>406</v>
      </c>
      <c r="G315" s="38"/>
      <c r="H315" s="38"/>
      <c r="I315" s="190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141</v>
      </c>
      <c r="AU315" s="19" t="s">
        <v>83</v>
      </c>
    </row>
    <row r="316" spans="1:65" s="13" customFormat="1" ht="10.199999999999999">
      <c r="B316" s="193"/>
      <c r="C316" s="194"/>
      <c r="D316" s="195" t="s">
        <v>143</v>
      </c>
      <c r="E316" s="196" t="s">
        <v>19</v>
      </c>
      <c r="F316" s="197" t="s">
        <v>407</v>
      </c>
      <c r="G316" s="194"/>
      <c r="H316" s="196" t="s">
        <v>19</v>
      </c>
      <c r="I316" s="198"/>
      <c r="J316" s="194"/>
      <c r="K316" s="194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143</v>
      </c>
      <c r="AU316" s="203" t="s">
        <v>83</v>
      </c>
      <c r="AV316" s="13" t="s">
        <v>81</v>
      </c>
      <c r="AW316" s="13" t="s">
        <v>34</v>
      </c>
      <c r="AX316" s="13" t="s">
        <v>73</v>
      </c>
      <c r="AY316" s="203" t="s">
        <v>132</v>
      </c>
    </row>
    <row r="317" spans="1:65" s="14" customFormat="1" ht="10.199999999999999">
      <c r="B317" s="204"/>
      <c r="C317" s="205"/>
      <c r="D317" s="195" t="s">
        <v>143</v>
      </c>
      <c r="E317" s="206" t="s">
        <v>19</v>
      </c>
      <c r="F317" s="207" t="s">
        <v>408</v>
      </c>
      <c r="G317" s="205"/>
      <c r="H317" s="208">
        <v>1.8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143</v>
      </c>
      <c r="AU317" s="214" t="s">
        <v>83</v>
      </c>
      <c r="AV317" s="14" t="s">
        <v>83</v>
      </c>
      <c r="AW317" s="14" t="s">
        <v>34</v>
      </c>
      <c r="AX317" s="14" t="s">
        <v>81</v>
      </c>
      <c r="AY317" s="214" t="s">
        <v>132</v>
      </c>
    </row>
    <row r="318" spans="1:65" s="2" customFormat="1" ht="16.5" customHeight="1">
      <c r="A318" s="36"/>
      <c r="B318" s="37"/>
      <c r="C318" s="175" t="s">
        <v>409</v>
      </c>
      <c r="D318" s="175" t="s">
        <v>134</v>
      </c>
      <c r="E318" s="176" t="s">
        <v>410</v>
      </c>
      <c r="F318" s="177" t="s">
        <v>411</v>
      </c>
      <c r="G318" s="178" t="s">
        <v>192</v>
      </c>
      <c r="H318" s="179">
        <v>12</v>
      </c>
      <c r="I318" s="180"/>
      <c r="J318" s="181">
        <f>ROUND(I318*H318,2)</f>
        <v>0</v>
      </c>
      <c r="K318" s="177" t="s">
        <v>138</v>
      </c>
      <c r="L318" s="41"/>
      <c r="M318" s="182" t="s">
        <v>19</v>
      </c>
      <c r="N318" s="183" t="s">
        <v>44</v>
      </c>
      <c r="O318" s="66"/>
      <c r="P318" s="184">
        <f>O318*H318</f>
        <v>0</v>
      </c>
      <c r="Q318" s="184">
        <v>2.7499999999999998E-3</v>
      </c>
      <c r="R318" s="184">
        <f>Q318*H318</f>
        <v>3.3000000000000002E-2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139</v>
      </c>
      <c r="AT318" s="186" t="s">
        <v>134</v>
      </c>
      <c r="AU318" s="186" t="s">
        <v>83</v>
      </c>
      <c r="AY318" s="19" t="s">
        <v>132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81</v>
      </c>
      <c r="BK318" s="187">
        <f>ROUND(I318*H318,2)</f>
        <v>0</v>
      </c>
      <c r="BL318" s="19" t="s">
        <v>139</v>
      </c>
      <c r="BM318" s="186" t="s">
        <v>412</v>
      </c>
    </row>
    <row r="319" spans="1:65" s="2" customFormat="1" ht="10.199999999999999">
      <c r="A319" s="36"/>
      <c r="B319" s="37"/>
      <c r="C319" s="38"/>
      <c r="D319" s="188" t="s">
        <v>141</v>
      </c>
      <c r="E319" s="38"/>
      <c r="F319" s="189" t="s">
        <v>413</v>
      </c>
      <c r="G319" s="38"/>
      <c r="H319" s="38"/>
      <c r="I319" s="190"/>
      <c r="J319" s="38"/>
      <c r="K319" s="38"/>
      <c r="L319" s="41"/>
      <c r="M319" s="191"/>
      <c r="N319" s="192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141</v>
      </c>
      <c r="AU319" s="19" t="s">
        <v>83</v>
      </c>
    </row>
    <row r="320" spans="1:65" s="13" customFormat="1" ht="10.199999999999999">
      <c r="B320" s="193"/>
      <c r="C320" s="194"/>
      <c r="D320" s="195" t="s">
        <v>143</v>
      </c>
      <c r="E320" s="196" t="s">
        <v>19</v>
      </c>
      <c r="F320" s="197" t="s">
        <v>407</v>
      </c>
      <c r="G320" s="194"/>
      <c r="H320" s="196" t="s">
        <v>19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143</v>
      </c>
      <c r="AU320" s="203" t="s">
        <v>83</v>
      </c>
      <c r="AV320" s="13" t="s">
        <v>81</v>
      </c>
      <c r="AW320" s="13" t="s">
        <v>34</v>
      </c>
      <c r="AX320" s="13" t="s">
        <v>73</v>
      </c>
      <c r="AY320" s="203" t="s">
        <v>132</v>
      </c>
    </row>
    <row r="321" spans="1:65" s="14" customFormat="1" ht="10.199999999999999">
      <c r="B321" s="204"/>
      <c r="C321" s="205"/>
      <c r="D321" s="195" t="s">
        <v>143</v>
      </c>
      <c r="E321" s="206" t="s">
        <v>19</v>
      </c>
      <c r="F321" s="207" t="s">
        <v>414</v>
      </c>
      <c r="G321" s="205"/>
      <c r="H321" s="208">
        <v>12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143</v>
      </c>
      <c r="AU321" s="214" t="s">
        <v>83</v>
      </c>
      <c r="AV321" s="14" t="s">
        <v>83</v>
      </c>
      <c r="AW321" s="14" t="s">
        <v>34</v>
      </c>
      <c r="AX321" s="14" t="s">
        <v>81</v>
      </c>
      <c r="AY321" s="214" t="s">
        <v>132</v>
      </c>
    </row>
    <row r="322" spans="1:65" s="2" customFormat="1" ht="16.5" customHeight="1">
      <c r="A322" s="36"/>
      <c r="B322" s="37"/>
      <c r="C322" s="175" t="s">
        <v>415</v>
      </c>
      <c r="D322" s="175" t="s">
        <v>134</v>
      </c>
      <c r="E322" s="176" t="s">
        <v>416</v>
      </c>
      <c r="F322" s="177" t="s">
        <v>417</v>
      </c>
      <c r="G322" s="178" t="s">
        <v>192</v>
      </c>
      <c r="H322" s="179">
        <v>12</v>
      </c>
      <c r="I322" s="180"/>
      <c r="J322" s="181">
        <f>ROUND(I322*H322,2)</f>
        <v>0</v>
      </c>
      <c r="K322" s="177" t="s">
        <v>138</v>
      </c>
      <c r="L322" s="41"/>
      <c r="M322" s="182" t="s">
        <v>19</v>
      </c>
      <c r="N322" s="183" t="s">
        <v>44</v>
      </c>
      <c r="O322" s="66"/>
      <c r="P322" s="184">
        <f>O322*H322</f>
        <v>0</v>
      </c>
      <c r="Q322" s="184">
        <v>0</v>
      </c>
      <c r="R322" s="184">
        <f>Q322*H322</f>
        <v>0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139</v>
      </c>
      <c r="AT322" s="186" t="s">
        <v>134</v>
      </c>
      <c r="AU322" s="186" t="s">
        <v>83</v>
      </c>
      <c r="AY322" s="19" t="s">
        <v>132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81</v>
      </c>
      <c r="BK322" s="187">
        <f>ROUND(I322*H322,2)</f>
        <v>0</v>
      </c>
      <c r="BL322" s="19" t="s">
        <v>139</v>
      </c>
      <c r="BM322" s="186" t="s">
        <v>418</v>
      </c>
    </row>
    <row r="323" spans="1:65" s="2" customFormat="1" ht="10.199999999999999">
      <c r="A323" s="36"/>
      <c r="B323" s="37"/>
      <c r="C323" s="38"/>
      <c r="D323" s="188" t="s">
        <v>141</v>
      </c>
      <c r="E323" s="38"/>
      <c r="F323" s="189" t="s">
        <v>419</v>
      </c>
      <c r="G323" s="38"/>
      <c r="H323" s="38"/>
      <c r="I323" s="190"/>
      <c r="J323" s="38"/>
      <c r="K323" s="38"/>
      <c r="L323" s="41"/>
      <c r="M323" s="191"/>
      <c r="N323" s="192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141</v>
      </c>
      <c r="AU323" s="19" t="s">
        <v>83</v>
      </c>
    </row>
    <row r="324" spans="1:65" s="12" customFormat="1" ht="22.8" customHeight="1">
      <c r="B324" s="159"/>
      <c r="C324" s="160"/>
      <c r="D324" s="161" t="s">
        <v>72</v>
      </c>
      <c r="E324" s="173" t="s">
        <v>420</v>
      </c>
      <c r="F324" s="173" t="s">
        <v>421</v>
      </c>
      <c r="G324" s="160"/>
      <c r="H324" s="160"/>
      <c r="I324" s="163"/>
      <c r="J324" s="174">
        <f>BK324</f>
        <v>0</v>
      </c>
      <c r="K324" s="160"/>
      <c r="L324" s="165"/>
      <c r="M324" s="166"/>
      <c r="N324" s="167"/>
      <c r="O324" s="167"/>
      <c r="P324" s="168">
        <f>SUM(P325:P336)</f>
        <v>0</v>
      </c>
      <c r="Q324" s="167"/>
      <c r="R324" s="168">
        <f>SUM(R325:R336)</f>
        <v>10.399235000000001</v>
      </c>
      <c r="S324" s="167"/>
      <c r="T324" s="169">
        <f>SUM(T325:T336)</f>
        <v>0</v>
      </c>
      <c r="AR324" s="170" t="s">
        <v>81</v>
      </c>
      <c r="AT324" s="171" t="s">
        <v>72</v>
      </c>
      <c r="AU324" s="171" t="s">
        <v>81</v>
      </c>
      <c r="AY324" s="170" t="s">
        <v>132</v>
      </c>
      <c r="BK324" s="172">
        <f>SUM(BK325:BK336)</f>
        <v>0</v>
      </c>
    </row>
    <row r="325" spans="1:65" s="2" customFormat="1" ht="16.5" customHeight="1">
      <c r="A325" s="36"/>
      <c r="B325" s="37"/>
      <c r="C325" s="175" t="s">
        <v>422</v>
      </c>
      <c r="D325" s="175" t="s">
        <v>134</v>
      </c>
      <c r="E325" s="176" t="s">
        <v>423</v>
      </c>
      <c r="F325" s="177" t="s">
        <v>424</v>
      </c>
      <c r="G325" s="178" t="s">
        <v>137</v>
      </c>
      <c r="H325" s="179">
        <v>5.5</v>
      </c>
      <c r="I325" s="180"/>
      <c r="J325" s="181">
        <f>ROUND(I325*H325,2)</f>
        <v>0</v>
      </c>
      <c r="K325" s="177" t="s">
        <v>138</v>
      </c>
      <c r="L325" s="41"/>
      <c r="M325" s="182" t="s">
        <v>19</v>
      </c>
      <c r="N325" s="183" t="s">
        <v>44</v>
      </c>
      <c r="O325" s="66"/>
      <c r="P325" s="184">
        <f>O325*H325</f>
        <v>0</v>
      </c>
      <c r="Q325" s="184">
        <v>1.8907700000000001</v>
      </c>
      <c r="R325" s="184">
        <f>Q325*H325</f>
        <v>10.399235000000001</v>
      </c>
      <c r="S325" s="184">
        <v>0</v>
      </c>
      <c r="T325" s="185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6" t="s">
        <v>139</v>
      </c>
      <c r="AT325" s="186" t="s">
        <v>134</v>
      </c>
      <c r="AU325" s="186" t="s">
        <v>83</v>
      </c>
      <c r="AY325" s="19" t="s">
        <v>132</v>
      </c>
      <c r="BE325" s="187">
        <f>IF(N325="základní",J325,0)</f>
        <v>0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19" t="s">
        <v>81</v>
      </c>
      <c r="BK325" s="187">
        <f>ROUND(I325*H325,2)</f>
        <v>0</v>
      </c>
      <c r="BL325" s="19" t="s">
        <v>139</v>
      </c>
      <c r="BM325" s="186" t="s">
        <v>425</v>
      </c>
    </row>
    <row r="326" spans="1:65" s="2" customFormat="1" ht="10.199999999999999">
      <c r="A326" s="36"/>
      <c r="B326" s="37"/>
      <c r="C326" s="38"/>
      <c r="D326" s="188" t="s">
        <v>141</v>
      </c>
      <c r="E326" s="38"/>
      <c r="F326" s="189" t="s">
        <v>426</v>
      </c>
      <c r="G326" s="38"/>
      <c r="H326" s="38"/>
      <c r="I326" s="190"/>
      <c r="J326" s="38"/>
      <c r="K326" s="38"/>
      <c r="L326" s="41"/>
      <c r="M326" s="191"/>
      <c r="N326" s="192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141</v>
      </c>
      <c r="AU326" s="19" t="s">
        <v>83</v>
      </c>
    </row>
    <row r="327" spans="1:65" s="13" customFormat="1" ht="10.199999999999999">
      <c r="B327" s="193"/>
      <c r="C327" s="194"/>
      <c r="D327" s="195" t="s">
        <v>143</v>
      </c>
      <c r="E327" s="196" t="s">
        <v>19</v>
      </c>
      <c r="F327" s="197" t="s">
        <v>181</v>
      </c>
      <c r="G327" s="194"/>
      <c r="H327" s="196" t="s">
        <v>19</v>
      </c>
      <c r="I327" s="198"/>
      <c r="J327" s="194"/>
      <c r="K327" s="194"/>
      <c r="L327" s="199"/>
      <c r="M327" s="200"/>
      <c r="N327" s="201"/>
      <c r="O327" s="201"/>
      <c r="P327" s="201"/>
      <c r="Q327" s="201"/>
      <c r="R327" s="201"/>
      <c r="S327" s="201"/>
      <c r="T327" s="202"/>
      <c r="AT327" s="203" t="s">
        <v>143</v>
      </c>
      <c r="AU327" s="203" t="s">
        <v>83</v>
      </c>
      <c r="AV327" s="13" t="s">
        <v>81</v>
      </c>
      <c r="AW327" s="13" t="s">
        <v>34</v>
      </c>
      <c r="AX327" s="13" t="s">
        <v>73</v>
      </c>
      <c r="AY327" s="203" t="s">
        <v>132</v>
      </c>
    </row>
    <row r="328" spans="1:65" s="14" customFormat="1" ht="10.199999999999999">
      <c r="B328" s="204"/>
      <c r="C328" s="205"/>
      <c r="D328" s="195" t="s">
        <v>143</v>
      </c>
      <c r="E328" s="206" t="s">
        <v>19</v>
      </c>
      <c r="F328" s="207" t="s">
        <v>427</v>
      </c>
      <c r="G328" s="205"/>
      <c r="H328" s="208">
        <v>2.5</v>
      </c>
      <c r="I328" s="209"/>
      <c r="J328" s="205"/>
      <c r="K328" s="205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143</v>
      </c>
      <c r="AU328" s="214" t="s">
        <v>83</v>
      </c>
      <c r="AV328" s="14" t="s">
        <v>83</v>
      </c>
      <c r="AW328" s="14" t="s">
        <v>34</v>
      </c>
      <c r="AX328" s="14" t="s">
        <v>73</v>
      </c>
      <c r="AY328" s="214" t="s">
        <v>132</v>
      </c>
    </row>
    <row r="329" spans="1:65" s="16" customFormat="1" ht="10.199999999999999">
      <c r="B329" s="226"/>
      <c r="C329" s="227"/>
      <c r="D329" s="195" t="s">
        <v>143</v>
      </c>
      <c r="E329" s="228" t="s">
        <v>19</v>
      </c>
      <c r="F329" s="229" t="s">
        <v>183</v>
      </c>
      <c r="G329" s="227"/>
      <c r="H329" s="230">
        <v>2.5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143</v>
      </c>
      <c r="AU329" s="236" t="s">
        <v>83</v>
      </c>
      <c r="AV329" s="16" t="s">
        <v>160</v>
      </c>
      <c r="AW329" s="16" t="s">
        <v>34</v>
      </c>
      <c r="AX329" s="16" t="s">
        <v>73</v>
      </c>
      <c r="AY329" s="236" t="s">
        <v>132</v>
      </c>
    </row>
    <row r="330" spans="1:65" s="13" customFormat="1" ht="10.199999999999999">
      <c r="B330" s="193"/>
      <c r="C330" s="194"/>
      <c r="D330" s="195" t="s">
        <v>143</v>
      </c>
      <c r="E330" s="196" t="s">
        <v>19</v>
      </c>
      <c r="F330" s="197" t="s">
        <v>184</v>
      </c>
      <c r="G330" s="194"/>
      <c r="H330" s="196" t="s">
        <v>19</v>
      </c>
      <c r="I330" s="198"/>
      <c r="J330" s="194"/>
      <c r="K330" s="194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143</v>
      </c>
      <c r="AU330" s="203" t="s">
        <v>83</v>
      </c>
      <c r="AV330" s="13" t="s">
        <v>81</v>
      </c>
      <c r="AW330" s="13" t="s">
        <v>34</v>
      </c>
      <c r="AX330" s="13" t="s">
        <v>73</v>
      </c>
      <c r="AY330" s="203" t="s">
        <v>132</v>
      </c>
    </row>
    <row r="331" spans="1:65" s="14" customFormat="1" ht="10.199999999999999">
      <c r="B331" s="204"/>
      <c r="C331" s="205"/>
      <c r="D331" s="195" t="s">
        <v>143</v>
      </c>
      <c r="E331" s="206" t="s">
        <v>19</v>
      </c>
      <c r="F331" s="207" t="s">
        <v>428</v>
      </c>
      <c r="G331" s="205"/>
      <c r="H331" s="208">
        <v>3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143</v>
      </c>
      <c r="AU331" s="214" t="s">
        <v>83</v>
      </c>
      <c r="AV331" s="14" t="s">
        <v>83</v>
      </c>
      <c r="AW331" s="14" t="s">
        <v>34</v>
      </c>
      <c r="AX331" s="14" t="s">
        <v>73</v>
      </c>
      <c r="AY331" s="214" t="s">
        <v>132</v>
      </c>
    </row>
    <row r="332" spans="1:65" s="13" customFormat="1" ht="10.199999999999999">
      <c r="B332" s="193"/>
      <c r="C332" s="194"/>
      <c r="D332" s="195" t="s">
        <v>143</v>
      </c>
      <c r="E332" s="196" t="s">
        <v>19</v>
      </c>
      <c r="F332" s="197" t="s">
        <v>37</v>
      </c>
      <c r="G332" s="194"/>
      <c r="H332" s="196" t="s">
        <v>19</v>
      </c>
      <c r="I332" s="198"/>
      <c r="J332" s="194"/>
      <c r="K332" s="194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143</v>
      </c>
      <c r="AU332" s="203" t="s">
        <v>83</v>
      </c>
      <c r="AV332" s="13" t="s">
        <v>81</v>
      </c>
      <c r="AW332" s="13" t="s">
        <v>34</v>
      </c>
      <c r="AX332" s="13" t="s">
        <v>73</v>
      </c>
      <c r="AY332" s="203" t="s">
        <v>132</v>
      </c>
    </row>
    <row r="333" spans="1:65" s="13" customFormat="1" ht="10.199999999999999">
      <c r="B333" s="193"/>
      <c r="C333" s="194"/>
      <c r="D333" s="195" t="s">
        <v>143</v>
      </c>
      <c r="E333" s="196" t="s">
        <v>19</v>
      </c>
      <c r="F333" s="197" t="s">
        <v>186</v>
      </c>
      <c r="G333" s="194"/>
      <c r="H333" s="196" t="s">
        <v>19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143</v>
      </c>
      <c r="AU333" s="203" t="s">
        <v>83</v>
      </c>
      <c r="AV333" s="13" t="s">
        <v>81</v>
      </c>
      <c r="AW333" s="13" t="s">
        <v>34</v>
      </c>
      <c r="AX333" s="13" t="s">
        <v>73</v>
      </c>
      <c r="AY333" s="203" t="s">
        <v>132</v>
      </c>
    </row>
    <row r="334" spans="1:65" s="13" customFormat="1" ht="10.199999999999999">
      <c r="B334" s="193"/>
      <c r="C334" s="194"/>
      <c r="D334" s="195" t="s">
        <v>143</v>
      </c>
      <c r="E334" s="196" t="s">
        <v>19</v>
      </c>
      <c r="F334" s="197" t="s">
        <v>187</v>
      </c>
      <c r="G334" s="194"/>
      <c r="H334" s="196" t="s">
        <v>19</v>
      </c>
      <c r="I334" s="198"/>
      <c r="J334" s="194"/>
      <c r="K334" s="194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143</v>
      </c>
      <c r="AU334" s="203" t="s">
        <v>83</v>
      </c>
      <c r="AV334" s="13" t="s">
        <v>81</v>
      </c>
      <c r="AW334" s="13" t="s">
        <v>34</v>
      </c>
      <c r="AX334" s="13" t="s">
        <v>73</v>
      </c>
      <c r="AY334" s="203" t="s">
        <v>132</v>
      </c>
    </row>
    <row r="335" spans="1:65" s="16" customFormat="1" ht="10.199999999999999">
      <c r="B335" s="226"/>
      <c r="C335" s="227"/>
      <c r="D335" s="195" t="s">
        <v>143</v>
      </c>
      <c r="E335" s="228" t="s">
        <v>19</v>
      </c>
      <c r="F335" s="229" t="s">
        <v>188</v>
      </c>
      <c r="G335" s="227"/>
      <c r="H335" s="230">
        <v>3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AT335" s="236" t="s">
        <v>143</v>
      </c>
      <c r="AU335" s="236" t="s">
        <v>83</v>
      </c>
      <c r="AV335" s="16" t="s">
        <v>160</v>
      </c>
      <c r="AW335" s="16" t="s">
        <v>34</v>
      </c>
      <c r="AX335" s="16" t="s">
        <v>73</v>
      </c>
      <c r="AY335" s="236" t="s">
        <v>132</v>
      </c>
    </row>
    <row r="336" spans="1:65" s="15" customFormat="1" ht="10.199999999999999">
      <c r="B336" s="215"/>
      <c r="C336" s="216"/>
      <c r="D336" s="195" t="s">
        <v>143</v>
      </c>
      <c r="E336" s="217" t="s">
        <v>19</v>
      </c>
      <c r="F336" s="218" t="s">
        <v>149</v>
      </c>
      <c r="G336" s="216"/>
      <c r="H336" s="219">
        <v>5.5</v>
      </c>
      <c r="I336" s="220"/>
      <c r="J336" s="216"/>
      <c r="K336" s="216"/>
      <c r="L336" s="221"/>
      <c r="M336" s="222"/>
      <c r="N336" s="223"/>
      <c r="O336" s="223"/>
      <c r="P336" s="223"/>
      <c r="Q336" s="223"/>
      <c r="R336" s="223"/>
      <c r="S336" s="223"/>
      <c r="T336" s="224"/>
      <c r="AT336" s="225" t="s">
        <v>143</v>
      </c>
      <c r="AU336" s="225" t="s">
        <v>83</v>
      </c>
      <c r="AV336" s="15" t="s">
        <v>139</v>
      </c>
      <c r="AW336" s="15" t="s">
        <v>34</v>
      </c>
      <c r="AX336" s="15" t="s">
        <v>81</v>
      </c>
      <c r="AY336" s="225" t="s">
        <v>132</v>
      </c>
    </row>
    <row r="337" spans="1:65" s="12" customFormat="1" ht="22.8" customHeight="1">
      <c r="B337" s="159"/>
      <c r="C337" s="160"/>
      <c r="D337" s="161" t="s">
        <v>72</v>
      </c>
      <c r="E337" s="173" t="s">
        <v>429</v>
      </c>
      <c r="F337" s="173" t="s">
        <v>430</v>
      </c>
      <c r="G337" s="160"/>
      <c r="H337" s="160"/>
      <c r="I337" s="163"/>
      <c r="J337" s="174">
        <f>BK337</f>
        <v>0</v>
      </c>
      <c r="K337" s="160"/>
      <c r="L337" s="165"/>
      <c r="M337" s="166"/>
      <c r="N337" s="167"/>
      <c r="O337" s="167"/>
      <c r="P337" s="168">
        <f>SUM(P338:P357)</f>
        <v>0</v>
      </c>
      <c r="Q337" s="167"/>
      <c r="R337" s="168">
        <f>SUM(R338:R357)</f>
        <v>1222.5641600000001</v>
      </c>
      <c r="S337" s="167"/>
      <c r="T337" s="169">
        <f>SUM(T338:T357)</f>
        <v>0</v>
      </c>
      <c r="AR337" s="170" t="s">
        <v>81</v>
      </c>
      <c r="AT337" s="171" t="s">
        <v>72</v>
      </c>
      <c r="AU337" s="171" t="s">
        <v>81</v>
      </c>
      <c r="AY337" s="170" t="s">
        <v>132</v>
      </c>
      <c r="BK337" s="172">
        <f>SUM(BK338:BK357)</f>
        <v>0</v>
      </c>
    </row>
    <row r="338" spans="1:65" s="2" customFormat="1" ht="24.15" customHeight="1">
      <c r="A338" s="36"/>
      <c r="B338" s="37"/>
      <c r="C338" s="175" t="s">
        <v>431</v>
      </c>
      <c r="D338" s="175" t="s">
        <v>134</v>
      </c>
      <c r="E338" s="176" t="s">
        <v>432</v>
      </c>
      <c r="F338" s="177" t="s">
        <v>433</v>
      </c>
      <c r="G338" s="178" t="s">
        <v>192</v>
      </c>
      <c r="H338" s="179">
        <v>1070</v>
      </c>
      <c r="I338" s="180"/>
      <c r="J338" s="181">
        <f>ROUND(I338*H338,2)</f>
        <v>0</v>
      </c>
      <c r="K338" s="177" t="s">
        <v>138</v>
      </c>
      <c r="L338" s="41"/>
      <c r="M338" s="182" t="s">
        <v>19</v>
      </c>
      <c r="N338" s="183" t="s">
        <v>44</v>
      </c>
      <c r="O338" s="66"/>
      <c r="P338" s="184">
        <f>O338*H338</f>
        <v>0</v>
      </c>
      <c r="Q338" s="184">
        <v>0.10373</v>
      </c>
      <c r="R338" s="184">
        <f>Q338*H338</f>
        <v>110.9911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139</v>
      </c>
      <c r="AT338" s="186" t="s">
        <v>134</v>
      </c>
      <c r="AU338" s="186" t="s">
        <v>83</v>
      </c>
      <c r="AY338" s="19" t="s">
        <v>132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81</v>
      </c>
      <c r="BK338" s="187">
        <f>ROUND(I338*H338,2)</f>
        <v>0</v>
      </c>
      <c r="BL338" s="19" t="s">
        <v>139</v>
      </c>
      <c r="BM338" s="186" t="s">
        <v>434</v>
      </c>
    </row>
    <row r="339" spans="1:65" s="2" customFormat="1" ht="10.199999999999999">
      <c r="A339" s="36"/>
      <c r="B339" s="37"/>
      <c r="C339" s="38"/>
      <c r="D339" s="188" t="s">
        <v>141</v>
      </c>
      <c r="E339" s="38"/>
      <c r="F339" s="189" t="s">
        <v>435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141</v>
      </c>
      <c r="AU339" s="19" t="s">
        <v>83</v>
      </c>
    </row>
    <row r="340" spans="1:65" s="13" customFormat="1" ht="10.199999999999999">
      <c r="B340" s="193"/>
      <c r="C340" s="194"/>
      <c r="D340" s="195" t="s">
        <v>143</v>
      </c>
      <c r="E340" s="196" t="s">
        <v>19</v>
      </c>
      <c r="F340" s="197" t="s">
        <v>144</v>
      </c>
      <c r="G340" s="194"/>
      <c r="H340" s="196" t="s">
        <v>19</v>
      </c>
      <c r="I340" s="198"/>
      <c r="J340" s="194"/>
      <c r="K340" s="194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143</v>
      </c>
      <c r="AU340" s="203" t="s">
        <v>83</v>
      </c>
      <c r="AV340" s="13" t="s">
        <v>81</v>
      </c>
      <c r="AW340" s="13" t="s">
        <v>34</v>
      </c>
      <c r="AX340" s="13" t="s">
        <v>73</v>
      </c>
      <c r="AY340" s="203" t="s">
        <v>132</v>
      </c>
    </row>
    <row r="341" spans="1:65" s="14" customFormat="1" ht="10.199999999999999">
      <c r="B341" s="204"/>
      <c r="C341" s="205"/>
      <c r="D341" s="195" t="s">
        <v>143</v>
      </c>
      <c r="E341" s="206" t="s">
        <v>19</v>
      </c>
      <c r="F341" s="207" t="s">
        <v>436</v>
      </c>
      <c r="G341" s="205"/>
      <c r="H341" s="208">
        <v>1070</v>
      </c>
      <c r="I341" s="209"/>
      <c r="J341" s="205"/>
      <c r="K341" s="205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143</v>
      </c>
      <c r="AU341" s="214" t="s">
        <v>83</v>
      </c>
      <c r="AV341" s="14" t="s">
        <v>83</v>
      </c>
      <c r="AW341" s="14" t="s">
        <v>34</v>
      </c>
      <c r="AX341" s="14" t="s">
        <v>81</v>
      </c>
      <c r="AY341" s="214" t="s">
        <v>132</v>
      </c>
    </row>
    <row r="342" spans="1:65" s="2" customFormat="1" ht="16.5" customHeight="1">
      <c r="A342" s="36"/>
      <c r="B342" s="37"/>
      <c r="C342" s="175" t="s">
        <v>437</v>
      </c>
      <c r="D342" s="175" t="s">
        <v>134</v>
      </c>
      <c r="E342" s="176" t="s">
        <v>438</v>
      </c>
      <c r="F342" s="177" t="s">
        <v>439</v>
      </c>
      <c r="G342" s="178" t="s">
        <v>192</v>
      </c>
      <c r="H342" s="179">
        <v>1070</v>
      </c>
      <c r="I342" s="180"/>
      <c r="J342" s="181">
        <f>ROUND(I342*H342,2)</f>
        <v>0</v>
      </c>
      <c r="K342" s="177" t="s">
        <v>138</v>
      </c>
      <c r="L342" s="41"/>
      <c r="M342" s="182" t="s">
        <v>19</v>
      </c>
      <c r="N342" s="183" t="s">
        <v>44</v>
      </c>
      <c r="O342" s="66"/>
      <c r="P342" s="184">
        <f>O342*H342</f>
        <v>0</v>
      </c>
      <c r="Q342" s="184">
        <v>5.1000000000000004E-4</v>
      </c>
      <c r="R342" s="184">
        <f>Q342*H342</f>
        <v>0.54570000000000007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139</v>
      </c>
      <c r="AT342" s="186" t="s">
        <v>134</v>
      </c>
      <c r="AU342" s="186" t="s">
        <v>83</v>
      </c>
      <c r="AY342" s="19" t="s">
        <v>132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81</v>
      </c>
      <c r="BK342" s="187">
        <f>ROUND(I342*H342,2)</f>
        <v>0</v>
      </c>
      <c r="BL342" s="19" t="s">
        <v>139</v>
      </c>
      <c r="BM342" s="186" t="s">
        <v>440</v>
      </c>
    </row>
    <row r="343" spans="1:65" s="2" customFormat="1" ht="10.199999999999999">
      <c r="A343" s="36"/>
      <c r="B343" s="37"/>
      <c r="C343" s="38"/>
      <c r="D343" s="188" t="s">
        <v>141</v>
      </c>
      <c r="E343" s="38"/>
      <c r="F343" s="189" t="s">
        <v>441</v>
      </c>
      <c r="G343" s="38"/>
      <c r="H343" s="38"/>
      <c r="I343" s="190"/>
      <c r="J343" s="38"/>
      <c r="K343" s="38"/>
      <c r="L343" s="41"/>
      <c r="M343" s="191"/>
      <c r="N343" s="192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141</v>
      </c>
      <c r="AU343" s="19" t="s">
        <v>83</v>
      </c>
    </row>
    <row r="344" spans="1:65" s="2" customFormat="1" ht="24.15" customHeight="1">
      <c r="A344" s="36"/>
      <c r="B344" s="37"/>
      <c r="C344" s="175" t="s">
        <v>442</v>
      </c>
      <c r="D344" s="175" t="s">
        <v>134</v>
      </c>
      <c r="E344" s="176" t="s">
        <v>443</v>
      </c>
      <c r="F344" s="177" t="s">
        <v>444</v>
      </c>
      <c r="G344" s="178" t="s">
        <v>192</v>
      </c>
      <c r="H344" s="179">
        <v>1070</v>
      </c>
      <c r="I344" s="180"/>
      <c r="J344" s="181">
        <f>ROUND(I344*H344,2)</f>
        <v>0</v>
      </c>
      <c r="K344" s="177" t="s">
        <v>138</v>
      </c>
      <c r="L344" s="41"/>
      <c r="M344" s="182" t="s">
        <v>19</v>
      </c>
      <c r="N344" s="183" t="s">
        <v>44</v>
      </c>
      <c r="O344" s="66"/>
      <c r="P344" s="184">
        <f>O344*H344</f>
        <v>0</v>
      </c>
      <c r="Q344" s="184">
        <v>0.15826000000000001</v>
      </c>
      <c r="R344" s="184">
        <f>Q344*H344</f>
        <v>169.3382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139</v>
      </c>
      <c r="AT344" s="186" t="s">
        <v>134</v>
      </c>
      <c r="AU344" s="186" t="s">
        <v>83</v>
      </c>
      <c r="AY344" s="19" t="s">
        <v>132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81</v>
      </c>
      <c r="BK344" s="187">
        <f>ROUND(I344*H344,2)</f>
        <v>0</v>
      </c>
      <c r="BL344" s="19" t="s">
        <v>139</v>
      </c>
      <c r="BM344" s="186" t="s">
        <v>445</v>
      </c>
    </row>
    <row r="345" spans="1:65" s="2" customFormat="1" ht="10.199999999999999">
      <c r="A345" s="36"/>
      <c r="B345" s="37"/>
      <c r="C345" s="38"/>
      <c r="D345" s="188" t="s">
        <v>141</v>
      </c>
      <c r="E345" s="38"/>
      <c r="F345" s="189" t="s">
        <v>446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141</v>
      </c>
      <c r="AU345" s="19" t="s">
        <v>83</v>
      </c>
    </row>
    <row r="346" spans="1:65" s="2" customFormat="1" ht="16.5" customHeight="1">
      <c r="A346" s="36"/>
      <c r="B346" s="37"/>
      <c r="C346" s="175" t="s">
        <v>447</v>
      </c>
      <c r="D346" s="175" t="s">
        <v>134</v>
      </c>
      <c r="E346" s="176" t="s">
        <v>448</v>
      </c>
      <c r="F346" s="177" t="s">
        <v>449</v>
      </c>
      <c r="G346" s="178" t="s">
        <v>192</v>
      </c>
      <c r="H346" s="179">
        <v>1070</v>
      </c>
      <c r="I346" s="180"/>
      <c r="J346" s="181">
        <f>ROUND(I346*H346,2)</f>
        <v>0</v>
      </c>
      <c r="K346" s="177" t="s">
        <v>138</v>
      </c>
      <c r="L346" s="41"/>
      <c r="M346" s="182" t="s">
        <v>19</v>
      </c>
      <c r="N346" s="183" t="s">
        <v>44</v>
      </c>
      <c r="O346" s="66"/>
      <c r="P346" s="184">
        <f>O346*H346</f>
        <v>0</v>
      </c>
      <c r="Q346" s="184">
        <v>6.5199999999999998E-3</v>
      </c>
      <c r="R346" s="184">
        <f>Q346*H346</f>
        <v>6.9763999999999999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139</v>
      </c>
      <c r="AT346" s="186" t="s">
        <v>134</v>
      </c>
      <c r="AU346" s="186" t="s">
        <v>83</v>
      </c>
      <c r="AY346" s="19" t="s">
        <v>132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81</v>
      </c>
      <c r="BK346" s="187">
        <f>ROUND(I346*H346,2)</f>
        <v>0</v>
      </c>
      <c r="BL346" s="19" t="s">
        <v>139</v>
      </c>
      <c r="BM346" s="186" t="s">
        <v>450</v>
      </c>
    </row>
    <row r="347" spans="1:65" s="2" customFormat="1" ht="10.199999999999999">
      <c r="A347" s="36"/>
      <c r="B347" s="37"/>
      <c r="C347" s="38"/>
      <c r="D347" s="188" t="s">
        <v>141</v>
      </c>
      <c r="E347" s="38"/>
      <c r="F347" s="189" t="s">
        <v>451</v>
      </c>
      <c r="G347" s="38"/>
      <c r="H347" s="38"/>
      <c r="I347" s="190"/>
      <c r="J347" s="38"/>
      <c r="K347" s="38"/>
      <c r="L347" s="41"/>
      <c r="M347" s="191"/>
      <c r="N347" s="192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141</v>
      </c>
      <c r="AU347" s="19" t="s">
        <v>83</v>
      </c>
    </row>
    <row r="348" spans="1:65" s="2" customFormat="1" ht="24.15" customHeight="1">
      <c r="A348" s="36"/>
      <c r="B348" s="37"/>
      <c r="C348" s="175" t="s">
        <v>452</v>
      </c>
      <c r="D348" s="175" t="s">
        <v>134</v>
      </c>
      <c r="E348" s="176" t="s">
        <v>453</v>
      </c>
      <c r="F348" s="177" t="s">
        <v>454</v>
      </c>
      <c r="G348" s="178" t="s">
        <v>192</v>
      </c>
      <c r="H348" s="179">
        <v>1070</v>
      </c>
      <c r="I348" s="180"/>
      <c r="J348" s="181">
        <f>ROUND(I348*H348,2)</f>
        <v>0</v>
      </c>
      <c r="K348" s="177" t="s">
        <v>138</v>
      </c>
      <c r="L348" s="41"/>
      <c r="M348" s="182" t="s">
        <v>19</v>
      </c>
      <c r="N348" s="183" t="s">
        <v>44</v>
      </c>
      <c r="O348" s="66"/>
      <c r="P348" s="184">
        <f>O348*H348</f>
        <v>0</v>
      </c>
      <c r="Q348" s="184">
        <v>0.37190000000000001</v>
      </c>
      <c r="R348" s="184">
        <f>Q348*H348</f>
        <v>397.93299999999999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139</v>
      </c>
      <c r="AT348" s="186" t="s">
        <v>134</v>
      </c>
      <c r="AU348" s="186" t="s">
        <v>83</v>
      </c>
      <c r="AY348" s="19" t="s">
        <v>132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9" t="s">
        <v>81</v>
      </c>
      <c r="BK348" s="187">
        <f>ROUND(I348*H348,2)</f>
        <v>0</v>
      </c>
      <c r="BL348" s="19" t="s">
        <v>139</v>
      </c>
      <c r="BM348" s="186" t="s">
        <v>455</v>
      </c>
    </row>
    <row r="349" spans="1:65" s="2" customFormat="1" ht="10.199999999999999">
      <c r="A349" s="36"/>
      <c r="B349" s="37"/>
      <c r="C349" s="38"/>
      <c r="D349" s="188" t="s">
        <v>141</v>
      </c>
      <c r="E349" s="38"/>
      <c r="F349" s="189" t="s">
        <v>456</v>
      </c>
      <c r="G349" s="38"/>
      <c r="H349" s="38"/>
      <c r="I349" s="190"/>
      <c r="J349" s="38"/>
      <c r="K349" s="38"/>
      <c r="L349" s="41"/>
      <c r="M349" s="191"/>
      <c r="N349" s="192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141</v>
      </c>
      <c r="AU349" s="19" t="s">
        <v>83</v>
      </c>
    </row>
    <row r="350" spans="1:65" s="2" customFormat="1" ht="21.75" customHeight="1">
      <c r="A350" s="36"/>
      <c r="B350" s="37"/>
      <c r="C350" s="175" t="s">
        <v>457</v>
      </c>
      <c r="D350" s="175" t="s">
        <v>134</v>
      </c>
      <c r="E350" s="176" t="s">
        <v>458</v>
      </c>
      <c r="F350" s="177" t="s">
        <v>459</v>
      </c>
      <c r="G350" s="178" t="s">
        <v>192</v>
      </c>
      <c r="H350" s="179">
        <v>1166</v>
      </c>
      <c r="I350" s="180"/>
      <c r="J350" s="181">
        <f>ROUND(I350*H350,2)</f>
        <v>0</v>
      </c>
      <c r="K350" s="177" t="s">
        <v>138</v>
      </c>
      <c r="L350" s="41"/>
      <c r="M350" s="182" t="s">
        <v>19</v>
      </c>
      <c r="N350" s="183" t="s">
        <v>44</v>
      </c>
      <c r="O350" s="66"/>
      <c r="P350" s="184">
        <f>O350*H350</f>
        <v>0</v>
      </c>
      <c r="Q350" s="184">
        <v>0.46</v>
      </c>
      <c r="R350" s="184">
        <f>Q350*H350</f>
        <v>536.36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139</v>
      </c>
      <c r="AT350" s="186" t="s">
        <v>134</v>
      </c>
      <c r="AU350" s="186" t="s">
        <v>83</v>
      </c>
      <c r="AY350" s="19" t="s">
        <v>132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9" t="s">
        <v>81</v>
      </c>
      <c r="BK350" s="187">
        <f>ROUND(I350*H350,2)</f>
        <v>0</v>
      </c>
      <c r="BL350" s="19" t="s">
        <v>139</v>
      </c>
      <c r="BM350" s="186" t="s">
        <v>460</v>
      </c>
    </row>
    <row r="351" spans="1:65" s="2" customFormat="1" ht="10.199999999999999">
      <c r="A351" s="36"/>
      <c r="B351" s="37"/>
      <c r="C351" s="38"/>
      <c r="D351" s="188" t="s">
        <v>141</v>
      </c>
      <c r="E351" s="38"/>
      <c r="F351" s="189" t="s">
        <v>461</v>
      </c>
      <c r="G351" s="38"/>
      <c r="H351" s="38"/>
      <c r="I351" s="190"/>
      <c r="J351" s="38"/>
      <c r="K351" s="38"/>
      <c r="L351" s="41"/>
      <c r="M351" s="191"/>
      <c r="N351" s="192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141</v>
      </c>
      <c r="AU351" s="19" t="s">
        <v>83</v>
      </c>
    </row>
    <row r="352" spans="1:65" s="14" customFormat="1" ht="10.199999999999999">
      <c r="B352" s="204"/>
      <c r="C352" s="205"/>
      <c r="D352" s="195" t="s">
        <v>143</v>
      </c>
      <c r="E352" s="206" t="s">
        <v>19</v>
      </c>
      <c r="F352" s="207" t="s">
        <v>436</v>
      </c>
      <c r="G352" s="205"/>
      <c r="H352" s="208">
        <v>1070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143</v>
      </c>
      <c r="AU352" s="214" t="s">
        <v>83</v>
      </c>
      <c r="AV352" s="14" t="s">
        <v>83</v>
      </c>
      <c r="AW352" s="14" t="s">
        <v>34</v>
      </c>
      <c r="AX352" s="14" t="s">
        <v>73</v>
      </c>
      <c r="AY352" s="214" t="s">
        <v>132</v>
      </c>
    </row>
    <row r="353" spans="1:65" s="13" customFormat="1" ht="10.199999999999999">
      <c r="B353" s="193"/>
      <c r="C353" s="194"/>
      <c r="D353" s="195" t="s">
        <v>143</v>
      </c>
      <c r="E353" s="196" t="s">
        <v>19</v>
      </c>
      <c r="F353" s="197" t="s">
        <v>462</v>
      </c>
      <c r="G353" s="194"/>
      <c r="H353" s="196" t="s">
        <v>19</v>
      </c>
      <c r="I353" s="198"/>
      <c r="J353" s="194"/>
      <c r="K353" s="194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143</v>
      </c>
      <c r="AU353" s="203" t="s">
        <v>83</v>
      </c>
      <c r="AV353" s="13" t="s">
        <v>81</v>
      </c>
      <c r="AW353" s="13" t="s">
        <v>34</v>
      </c>
      <c r="AX353" s="13" t="s">
        <v>73</v>
      </c>
      <c r="AY353" s="203" t="s">
        <v>132</v>
      </c>
    </row>
    <row r="354" spans="1:65" s="14" customFormat="1" ht="10.199999999999999">
      <c r="B354" s="204"/>
      <c r="C354" s="205"/>
      <c r="D354" s="195" t="s">
        <v>143</v>
      </c>
      <c r="E354" s="206" t="s">
        <v>19</v>
      </c>
      <c r="F354" s="207" t="s">
        <v>463</v>
      </c>
      <c r="G354" s="205"/>
      <c r="H354" s="208">
        <v>96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143</v>
      </c>
      <c r="AU354" s="214" t="s">
        <v>83</v>
      </c>
      <c r="AV354" s="14" t="s">
        <v>83</v>
      </c>
      <c r="AW354" s="14" t="s">
        <v>34</v>
      </c>
      <c r="AX354" s="14" t="s">
        <v>73</v>
      </c>
      <c r="AY354" s="214" t="s">
        <v>132</v>
      </c>
    </row>
    <row r="355" spans="1:65" s="15" customFormat="1" ht="10.199999999999999">
      <c r="B355" s="215"/>
      <c r="C355" s="216"/>
      <c r="D355" s="195" t="s">
        <v>143</v>
      </c>
      <c r="E355" s="217" t="s">
        <v>19</v>
      </c>
      <c r="F355" s="218" t="s">
        <v>149</v>
      </c>
      <c r="G355" s="216"/>
      <c r="H355" s="219">
        <v>1166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143</v>
      </c>
      <c r="AU355" s="225" t="s">
        <v>83</v>
      </c>
      <c r="AV355" s="15" t="s">
        <v>139</v>
      </c>
      <c r="AW355" s="15" t="s">
        <v>34</v>
      </c>
      <c r="AX355" s="15" t="s">
        <v>81</v>
      </c>
      <c r="AY355" s="225" t="s">
        <v>132</v>
      </c>
    </row>
    <row r="356" spans="1:65" s="2" customFormat="1" ht="24.15" customHeight="1">
      <c r="A356" s="36"/>
      <c r="B356" s="37"/>
      <c r="C356" s="175" t="s">
        <v>464</v>
      </c>
      <c r="D356" s="175" t="s">
        <v>134</v>
      </c>
      <c r="E356" s="176" t="s">
        <v>465</v>
      </c>
      <c r="F356" s="177" t="s">
        <v>466</v>
      </c>
      <c r="G356" s="178" t="s">
        <v>192</v>
      </c>
      <c r="H356" s="179">
        <v>1166</v>
      </c>
      <c r="I356" s="180"/>
      <c r="J356" s="181">
        <f>ROUND(I356*H356,2)</f>
        <v>0</v>
      </c>
      <c r="K356" s="177" t="s">
        <v>138</v>
      </c>
      <c r="L356" s="41"/>
      <c r="M356" s="182" t="s">
        <v>19</v>
      </c>
      <c r="N356" s="183" t="s">
        <v>44</v>
      </c>
      <c r="O356" s="66"/>
      <c r="P356" s="184">
        <f>O356*H356</f>
        <v>0</v>
      </c>
      <c r="Q356" s="184">
        <v>3.6000000000000002E-4</v>
      </c>
      <c r="R356" s="184">
        <f>Q356*H356</f>
        <v>0.41976000000000002</v>
      </c>
      <c r="S356" s="184">
        <v>0</v>
      </c>
      <c r="T356" s="18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139</v>
      </c>
      <c r="AT356" s="186" t="s">
        <v>134</v>
      </c>
      <c r="AU356" s="186" t="s">
        <v>83</v>
      </c>
      <c r="AY356" s="19" t="s">
        <v>132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81</v>
      </c>
      <c r="BK356" s="187">
        <f>ROUND(I356*H356,2)</f>
        <v>0</v>
      </c>
      <c r="BL356" s="19" t="s">
        <v>139</v>
      </c>
      <c r="BM356" s="186" t="s">
        <v>467</v>
      </c>
    </row>
    <row r="357" spans="1:65" s="2" customFormat="1" ht="10.199999999999999">
      <c r="A357" s="36"/>
      <c r="B357" s="37"/>
      <c r="C357" s="38"/>
      <c r="D357" s="188" t="s">
        <v>141</v>
      </c>
      <c r="E357" s="38"/>
      <c r="F357" s="189" t="s">
        <v>468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141</v>
      </c>
      <c r="AU357" s="19" t="s">
        <v>83</v>
      </c>
    </row>
    <row r="358" spans="1:65" s="12" customFormat="1" ht="22.8" customHeight="1">
      <c r="B358" s="159"/>
      <c r="C358" s="160"/>
      <c r="D358" s="161" t="s">
        <v>72</v>
      </c>
      <c r="E358" s="173" t="s">
        <v>469</v>
      </c>
      <c r="F358" s="173" t="s">
        <v>470</v>
      </c>
      <c r="G358" s="160"/>
      <c r="H358" s="160"/>
      <c r="I358" s="163"/>
      <c r="J358" s="174">
        <f>BK358</f>
        <v>0</v>
      </c>
      <c r="K358" s="160"/>
      <c r="L358" s="165"/>
      <c r="M358" s="166"/>
      <c r="N358" s="167"/>
      <c r="O358" s="167"/>
      <c r="P358" s="168">
        <f>SUM(P359:P378)</f>
        <v>0</v>
      </c>
      <c r="Q358" s="167"/>
      <c r="R358" s="168">
        <f>SUM(R359:R378)</f>
        <v>23.406680000000001</v>
      </c>
      <c r="S358" s="167"/>
      <c r="T358" s="169">
        <f>SUM(T359:T378)</f>
        <v>0</v>
      </c>
      <c r="AR358" s="170" t="s">
        <v>81</v>
      </c>
      <c r="AT358" s="171" t="s">
        <v>72</v>
      </c>
      <c r="AU358" s="171" t="s">
        <v>81</v>
      </c>
      <c r="AY358" s="170" t="s">
        <v>132</v>
      </c>
      <c r="BK358" s="172">
        <f>SUM(BK359:BK378)</f>
        <v>0</v>
      </c>
    </row>
    <row r="359" spans="1:65" s="2" customFormat="1" ht="24.15" customHeight="1">
      <c r="A359" s="36"/>
      <c r="B359" s="37"/>
      <c r="C359" s="175" t="s">
        <v>471</v>
      </c>
      <c r="D359" s="175" t="s">
        <v>134</v>
      </c>
      <c r="E359" s="176" t="s">
        <v>432</v>
      </c>
      <c r="F359" s="177" t="s">
        <v>433</v>
      </c>
      <c r="G359" s="178" t="s">
        <v>192</v>
      </c>
      <c r="H359" s="179">
        <v>20</v>
      </c>
      <c r="I359" s="180"/>
      <c r="J359" s="181">
        <f>ROUND(I359*H359,2)</f>
        <v>0</v>
      </c>
      <c r="K359" s="177" t="s">
        <v>138</v>
      </c>
      <c r="L359" s="41"/>
      <c r="M359" s="182" t="s">
        <v>19</v>
      </c>
      <c r="N359" s="183" t="s">
        <v>44</v>
      </c>
      <c r="O359" s="66"/>
      <c r="P359" s="184">
        <f>O359*H359</f>
        <v>0</v>
      </c>
      <c r="Q359" s="184">
        <v>0.10373</v>
      </c>
      <c r="R359" s="184">
        <f>Q359*H359</f>
        <v>2.0746000000000002</v>
      </c>
      <c r="S359" s="184">
        <v>0</v>
      </c>
      <c r="T359" s="185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6" t="s">
        <v>139</v>
      </c>
      <c r="AT359" s="186" t="s">
        <v>134</v>
      </c>
      <c r="AU359" s="186" t="s">
        <v>83</v>
      </c>
      <c r="AY359" s="19" t="s">
        <v>132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9" t="s">
        <v>81</v>
      </c>
      <c r="BK359" s="187">
        <f>ROUND(I359*H359,2)</f>
        <v>0</v>
      </c>
      <c r="BL359" s="19" t="s">
        <v>139</v>
      </c>
      <c r="BM359" s="186" t="s">
        <v>472</v>
      </c>
    </row>
    <row r="360" spans="1:65" s="2" customFormat="1" ht="10.199999999999999">
      <c r="A360" s="36"/>
      <c r="B360" s="37"/>
      <c r="C360" s="38"/>
      <c r="D360" s="188" t="s">
        <v>141</v>
      </c>
      <c r="E360" s="38"/>
      <c r="F360" s="189" t="s">
        <v>435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141</v>
      </c>
      <c r="AU360" s="19" t="s">
        <v>83</v>
      </c>
    </row>
    <row r="361" spans="1:65" s="13" customFormat="1" ht="10.199999999999999">
      <c r="B361" s="193"/>
      <c r="C361" s="194"/>
      <c r="D361" s="195" t="s">
        <v>143</v>
      </c>
      <c r="E361" s="196" t="s">
        <v>19</v>
      </c>
      <c r="F361" s="197" t="s">
        <v>144</v>
      </c>
      <c r="G361" s="194"/>
      <c r="H361" s="196" t="s">
        <v>19</v>
      </c>
      <c r="I361" s="198"/>
      <c r="J361" s="194"/>
      <c r="K361" s="194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143</v>
      </c>
      <c r="AU361" s="203" t="s">
        <v>83</v>
      </c>
      <c r="AV361" s="13" t="s">
        <v>81</v>
      </c>
      <c r="AW361" s="13" t="s">
        <v>34</v>
      </c>
      <c r="AX361" s="13" t="s">
        <v>73</v>
      </c>
      <c r="AY361" s="203" t="s">
        <v>132</v>
      </c>
    </row>
    <row r="362" spans="1:65" s="14" customFormat="1" ht="10.199999999999999">
      <c r="B362" s="204"/>
      <c r="C362" s="205"/>
      <c r="D362" s="195" t="s">
        <v>143</v>
      </c>
      <c r="E362" s="206" t="s">
        <v>19</v>
      </c>
      <c r="F362" s="207" t="s">
        <v>309</v>
      </c>
      <c r="G362" s="205"/>
      <c r="H362" s="208">
        <v>20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143</v>
      </c>
      <c r="AU362" s="214" t="s">
        <v>83</v>
      </c>
      <c r="AV362" s="14" t="s">
        <v>83</v>
      </c>
      <c r="AW362" s="14" t="s">
        <v>34</v>
      </c>
      <c r="AX362" s="14" t="s">
        <v>81</v>
      </c>
      <c r="AY362" s="214" t="s">
        <v>132</v>
      </c>
    </row>
    <row r="363" spans="1:65" s="2" customFormat="1" ht="16.5" customHeight="1">
      <c r="A363" s="36"/>
      <c r="B363" s="37"/>
      <c r="C363" s="175" t="s">
        <v>473</v>
      </c>
      <c r="D363" s="175" t="s">
        <v>134</v>
      </c>
      <c r="E363" s="176" t="s">
        <v>438</v>
      </c>
      <c r="F363" s="177" t="s">
        <v>439</v>
      </c>
      <c r="G363" s="178" t="s">
        <v>192</v>
      </c>
      <c r="H363" s="179">
        <v>20</v>
      </c>
      <c r="I363" s="180"/>
      <c r="J363" s="181">
        <f>ROUND(I363*H363,2)</f>
        <v>0</v>
      </c>
      <c r="K363" s="177" t="s">
        <v>138</v>
      </c>
      <c r="L363" s="41"/>
      <c r="M363" s="182" t="s">
        <v>19</v>
      </c>
      <c r="N363" s="183" t="s">
        <v>44</v>
      </c>
      <c r="O363" s="66"/>
      <c r="P363" s="184">
        <f>O363*H363</f>
        <v>0</v>
      </c>
      <c r="Q363" s="184">
        <v>5.1000000000000004E-4</v>
      </c>
      <c r="R363" s="184">
        <f>Q363*H363</f>
        <v>1.0200000000000001E-2</v>
      </c>
      <c r="S363" s="184">
        <v>0</v>
      </c>
      <c r="T363" s="185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6" t="s">
        <v>139</v>
      </c>
      <c r="AT363" s="186" t="s">
        <v>134</v>
      </c>
      <c r="AU363" s="186" t="s">
        <v>83</v>
      </c>
      <c r="AY363" s="19" t="s">
        <v>132</v>
      </c>
      <c r="BE363" s="187">
        <f>IF(N363="základní",J363,0)</f>
        <v>0</v>
      </c>
      <c r="BF363" s="187">
        <f>IF(N363="snížená",J363,0)</f>
        <v>0</v>
      </c>
      <c r="BG363" s="187">
        <f>IF(N363="zákl. přenesená",J363,0)</f>
        <v>0</v>
      </c>
      <c r="BH363" s="187">
        <f>IF(N363="sníž. přenesená",J363,0)</f>
        <v>0</v>
      </c>
      <c r="BI363" s="187">
        <f>IF(N363="nulová",J363,0)</f>
        <v>0</v>
      </c>
      <c r="BJ363" s="19" t="s">
        <v>81</v>
      </c>
      <c r="BK363" s="187">
        <f>ROUND(I363*H363,2)</f>
        <v>0</v>
      </c>
      <c r="BL363" s="19" t="s">
        <v>139</v>
      </c>
      <c r="BM363" s="186" t="s">
        <v>474</v>
      </c>
    </row>
    <row r="364" spans="1:65" s="2" customFormat="1" ht="10.199999999999999">
      <c r="A364" s="36"/>
      <c r="B364" s="37"/>
      <c r="C364" s="38"/>
      <c r="D364" s="188" t="s">
        <v>141</v>
      </c>
      <c r="E364" s="38"/>
      <c r="F364" s="189" t="s">
        <v>441</v>
      </c>
      <c r="G364" s="38"/>
      <c r="H364" s="38"/>
      <c r="I364" s="190"/>
      <c r="J364" s="38"/>
      <c r="K364" s="38"/>
      <c r="L364" s="41"/>
      <c r="M364" s="191"/>
      <c r="N364" s="192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141</v>
      </c>
      <c r="AU364" s="19" t="s">
        <v>83</v>
      </c>
    </row>
    <row r="365" spans="1:65" s="2" customFormat="1" ht="24.15" customHeight="1">
      <c r="A365" s="36"/>
      <c r="B365" s="37"/>
      <c r="C365" s="175" t="s">
        <v>475</v>
      </c>
      <c r="D365" s="175" t="s">
        <v>134</v>
      </c>
      <c r="E365" s="176" t="s">
        <v>443</v>
      </c>
      <c r="F365" s="177" t="s">
        <v>444</v>
      </c>
      <c r="G365" s="178" t="s">
        <v>192</v>
      </c>
      <c r="H365" s="179">
        <v>20</v>
      </c>
      <c r="I365" s="180"/>
      <c r="J365" s="181">
        <f>ROUND(I365*H365,2)</f>
        <v>0</v>
      </c>
      <c r="K365" s="177" t="s">
        <v>138</v>
      </c>
      <c r="L365" s="41"/>
      <c r="M365" s="182" t="s">
        <v>19</v>
      </c>
      <c r="N365" s="183" t="s">
        <v>44</v>
      </c>
      <c r="O365" s="66"/>
      <c r="P365" s="184">
        <f>O365*H365</f>
        <v>0</v>
      </c>
      <c r="Q365" s="184">
        <v>0.15826000000000001</v>
      </c>
      <c r="R365" s="184">
        <f>Q365*H365</f>
        <v>3.1652000000000005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139</v>
      </c>
      <c r="AT365" s="186" t="s">
        <v>134</v>
      </c>
      <c r="AU365" s="186" t="s">
        <v>83</v>
      </c>
      <c r="AY365" s="19" t="s">
        <v>132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81</v>
      </c>
      <c r="BK365" s="187">
        <f>ROUND(I365*H365,2)</f>
        <v>0</v>
      </c>
      <c r="BL365" s="19" t="s">
        <v>139</v>
      </c>
      <c r="BM365" s="186" t="s">
        <v>476</v>
      </c>
    </row>
    <row r="366" spans="1:65" s="2" customFormat="1" ht="10.199999999999999">
      <c r="A366" s="36"/>
      <c r="B366" s="37"/>
      <c r="C366" s="38"/>
      <c r="D366" s="188" t="s">
        <v>141</v>
      </c>
      <c r="E366" s="38"/>
      <c r="F366" s="189" t="s">
        <v>446</v>
      </c>
      <c r="G366" s="38"/>
      <c r="H366" s="38"/>
      <c r="I366" s="190"/>
      <c r="J366" s="38"/>
      <c r="K366" s="38"/>
      <c r="L366" s="41"/>
      <c r="M366" s="191"/>
      <c r="N366" s="192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141</v>
      </c>
      <c r="AU366" s="19" t="s">
        <v>83</v>
      </c>
    </row>
    <row r="367" spans="1:65" s="2" customFormat="1" ht="16.5" customHeight="1">
      <c r="A367" s="36"/>
      <c r="B367" s="37"/>
      <c r="C367" s="175" t="s">
        <v>420</v>
      </c>
      <c r="D367" s="175" t="s">
        <v>134</v>
      </c>
      <c r="E367" s="176" t="s">
        <v>448</v>
      </c>
      <c r="F367" s="177" t="s">
        <v>449</v>
      </c>
      <c r="G367" s="178" t="s">
        <v>192</v>
      </c>
      <c r="H367" s="179">
        <v>20</v>
      </c>
      <c r="I367" s="180"/>
      <c r="J367" s="181">
        <f>ROUND(I367*H367,2)</f>
        <v>0</v>
      </c>
      <c r="K367" s="177" t="s">
        <v>138</v>
      </c>
      <c r="L367" s="41"/>
      <c r="M367" s="182" t="s">
        <v>19</v>
      </c>
      <c r="N367" s="183" t="s">
        <v>44</v>
      </c>
      <c r="O367" s="66"/>
      <c r="P367" s="184">
        <f>O367*H367</f>
        <v>0</v>
      </c>
      <c r="Q367" s="184">
        <v>6.5199999999999998E-3</v>
      </c>
      <c r="R367" s="184">
        <f>Q367*H367</f>
        <v>0.13039999999999999</v>
      </c>
      <c r="S367" s="184">
        <v>0</v>
      </c>
      <c r="T367" s="185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6" t="s">
        <v>139</v>
      </c>
      <c r="AT367" s="186" t="s">
        <v>134</v>
      </c>
      <c r="AU367" s="186" t="s">
        <v>83</v>
      </c>
      <c r="AY367" s="19" t="s">
        <v>132</v>
      </c>
      <c r="BE367" s="187">
        <f>IF(N367="základní",J367,0)</f>
        <v>0</v>
      </c>
      <c r="BF367" s="187">
        <f>IF(N367="snížená",J367,0)</f>
        <v>0</v>
      </c>
      <c r="BG367" s="187">
        <f>IF(N367="zákl. přenesená",J367,0)</f>
        <v>0</v>
      </c>
      <c r="BH367" s="187">
        <f>IF(N367="sníž. přenesená",J367,0)</f>
        <v>0</v>
      </c>
      <c r="BI367" s="187">
        <f>IF(N367="nulová",J367,0)</f>
        <v>0</v>
      </c>
      <c r="BJ367" s="19" t="s">
        <v>81</v>
      </c>
      <c r="BK367" s="187">
        <f>ROUND(I367*H367,2)</f>
        <v>0</v>
      </c>
      <c r="BL367" s="19" t="s">
        <v>139</v>
      </c>
      <c r="BM367" s="186" t="s">
        <v>477</v>
      </c>
    </row>
    <row r="368" spans="1:65" s="2" customFormat="1" ht="10.199999999999999">
      <c r="A368" s="36"/>
      <c r="B368" s="37"/>
      <c r="C368" s="38"/>
      <c r="D368" s="188" t="s">
        <v>141</v>
      </c>
      <c r="E368" s="38"/>
      <c r="F368" s="189" t="s">
        <v>451</v>
      </c>
      <c r="G368" s="38"/>
      <c r="H368" s="38"/>
      <c r="I368" s="190"/>
      <c r="J368" s="38"/>
      <c r="K368" s="38"/>
      <c r="L368" s="41"/>
      <c r="M368" s="191"/>
      <c r="N368" s="192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141</v>
      </c>
      <c r="AU368" s="19" t="s">
        <v>83</v>
      </c>
    </row>
    <row r="369" spans="1:65" s="2" customFormat="1" ht="24.15" customHeight="1">
      <c r="A369" s="36"/>
      <c r="B369" s="37"/>
      <c r="C369" s="175" t="s">
        <v>478</v>
      </c>
      <c r="D369" s="175" t="s">
        <v>134</v>
      </c>
      <c r="E369" s="176" t="s">
        <v>453</v>
      </c>
      <c r="F369" s="177" t="s">
        <v>454</v>
      </c>
      <c r="G369" s="178" t="s">
        <v>192</v>
      </c>
      <c r="H369" s="179">
        <v>20</v>
      </c>
      <c r="I369" s="180"/>
      <c r="J369" s="181">
        <f>ROUND(I369*H369,2)</f>
        <v>0</v>
      </c>
      <c r="K369" s="177" t="s">
        <v>138</v>
      </c>
      <c r="L369" s="41"/>
      <c r="M369" s="182" t="s">
        <v>19</v>
      </c>
      <c r="N369" s="183" t="s">
        <v>44</v>
      </c>
      <c r="O369" s="66"/>
      <c r="P369" s="184">
        <f>O369*H369</f>
        <v>0</v>
      </c>
      <c r="Q369" s="184">
        <v>0.37190000000000001</v>
      </c>
      <c r="R369" s="184">
        <f>Q369*H369</f>
        <v>7.4380000000000006</v>
      </c>
      <c r="S369" s="184">
        <v>0</v>
      </c>
      <c r="T369" s="185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6" t="s">
        <v>139</v>
      </c>
      <c r="AT369" s="186" t="s">
        <v>134</v>
      </c>
      <c r="AU369" s="186" t="s">
        <v>83</v>
      </c>
      <c r="AY369" s="19" t="s">
        <v>132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81</v>
      </c>
      <c r="BK369" s="187">
        <f>ROUND(I369*H369,2)</f>
        <v>0</v>
      </c>
      <c r="BL369" s="19" t="s">
        <v>139</v>
      </c>
      <c r="BM369" s="186" t="s">
        <v>479</v>
      </c>
    </row>
    <row r="370" spans="1:65" s="2" customFormat="1" ht="10.199999999999999">
      <c r="A370" s="36"/>
      <c r="B370" s="37"/>
      <c r="C370" s="38"/>
      <c r="D370" s="188" t="s">
        <v>141</v>
      </c>
      <c r="E370" s="38"/>
      <c r="F370" s="189" t="s">
        <v>456</v>
      </c>
      <c r="G370" s="38"/>
      <c r="H370" s="38"/>
      <c r="I370" s="190"/>
      <c r="J370" s="38"/>
      <c r="K370" s="38"/>
      <c r="L370" s="41"/>
      <c r="M370" s="191"/>
      <c r="N370" s="192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141</v>
      </c>
      <c r="AU370" s="19" t="s">
        <v>83</v>
      </c>
    </row>
    <row r="371" spans="1:65" s="2" customFormat="1" ht="21.75" customHeight="1">
      <c r="A371" s="36"/>
      <c r="B371" s="37"/>
      <c r="C371" s="175" t="s">
        <v>480</v>
      </c>
      <c r="D371" s="175" t="s">
        <v>134</v>
      </c>
      <c r="E371" s="176" t="s">
        <v>458</v>
      </c>
      <c r="F371" s="177" t="s">
        <v>459</v>
      </c>
      <c r="G371" s="178" t="s">
        <v>192</v>
      </c>
      <c r="H371" s="179">
        <v>23</v>
      </c>
      <c r="I371" s="180"/>
      <c r="J371" s="181">
        <f>ROUND(I371*H371,2)</f>
        <v>0</v>
      </c>
      <c r="K371" s="177" t="s">
        <v>138</v>
      </c>
      <c r="L371" s="41"/>
      <c r="M371" s="182" t="s">
        <v>19</v>
      </c>
      <c r="N371" s="183" t="s">
        <v>44</v>
      </c>
      <c r="O371" s="66"/>
      <c r="P371" s="184">
        <f>O371*H371</f>
        <v>0</v>
      </c>
      <c r="Q371" s="184">
        <v>0.46</v>
      </c>
      <c r="R371" s="184">
        <f>Q371*H371</f>
        <v>10.58</v>
      </c>
      <c r="S371" s="184">
        <v>0</v>
      </c>
      <c r="T371" s="18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139</v>
      </c>
      <c r="AT371" s="186" t="s">
        <v>134</v>
      </c>
      <c r="AU371" s="186" t="s">
        <v>83</v>
      </c>
      <c r="AY371" s="19" t="s">
        <v>132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81</v>
      </c>
      <c r="BK371" s="187">
        <f>ROUND(I371*H371,2)</f>
        <v>0</v>
      </c>
      <c r="BL371" s="19" t="s">
        <v>139</v>
      </c>
      <c r="BM371" s="186" t="s">
        <v>481</v>
      </c>
    </row>
    <row r="372" spans="1:65" s="2" customFormat="1" ht="10.199999999999999">
      <c r="A372" s="36"/>
      <c r="B372" s="37"/>
      <c r="C372" s="38"/>
      <c r="D372" s="188" t="s">
        <v>141</v>
      </c>
      <c r="E372" s="38"/>
      <c r="F372" s="189" t="s">
        <v>461</v>
      </c>
      <c r="G372" s="38"/>
      <c r="H372" s="38"/>
      <c r="I372" s="190"/>
      <c r="J372" s="38"/>
      <c r="K372" s="38"/>
      <c r="L372" s="41"/>
      <c r="M372" s="191"/>
      <c r="N372" s="192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141</v>
      </c>
      <c r="AU372" s="19" t="s">
        <v>83</v>
      </c>
    </row>
    <row r="373" spans="1:65" s="14" customFormat="1" ht="10.199999999999999">
      <c r="B373" s="204"/>
      <c r="C373" s="205"/>
      <c r="D373" s="195" t="s">
        <v>143</v>
      </c>
      <c r="E373" s="206" t="s">
        <v>19</v>
      </c>
      <c r="F373" s="207" t="s">
        <v>309</v>
      </c>
      <c r="G373" s="205"/>
      <c r="H373" s="208">
        <v>20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143</v>
      </c>
      <c r="AU373" s="214" t="s">
        <v>83</v>
      </c>
      <c r="AV373" s="14" t="s">
        <v>83</v>
      </c>
      <c r="AW373" s="14" t="s">
        <v>34</v>
      </c>
      <c r="AX373" s="14" t="s">
        <v>73</v>
      </c>
      <c r="AY373" s="214" t="s">
        <v>132</v>
      </c>
    </row>
    <row r="374" spans="1:65" s="13" customFormat="1" ht="10.199999999999999">
      <c r="B374" s="193"/>
      <c r="C374" s="194"/>
      <c r="D374" s="195" t="s">
        <v>143</v>
      </c>
      <c r="E374" s="196" t="s">
        <v>19</v>
      </c>
      <c r="F374" s="197" t="s">
        <v>462</v>
      </c>
      <c r="G374" s="194"/>
      <c r="H374" s="196" t="s">
        <v>19</v>
      </c>
      <c r="I374" s="198"/>
      <c r="J374" s="194"/>
      <c r="K374" s="194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143</v>
      </c>
      <c r="AU374" s="203" t="s">
        <v>83</v>
      </c>
      <c r="AV374" s="13" t="s">
        <v>81</v>
      </c>
      <c r="AW374" s="13" t="s">
        <v>34</v>
      </c>
      <c r="AX374" s="13" t="s">
        <v>73</v>
      </c>
      <c r="AY374" s="203" t="s">
        <v>132</v>
      </c>
    </row>
    <row r="375" spans="1:65" s="14" customFormat="1" ht="10.199999999999999">
      <c r="B375" s="204"/>
      <c r="C375" s="205"/>
      <c r="D375" s="195" t="s">
        <v>143</v>
      </c>
      <c r="E375" s="206" t="s">
        <v>19</v>
      </c>
      <c r="F375" s="207" t="s">
        <v>482</v>
      </c>
      <c r="G375" s="205"/>
      <c r="H375" s="208">
        <v>3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143</v>
      </c>
      <c r="AU375" s="214" t="s">
        <v>83</v>
      </c>
      <c r="AV375" s="14" t="s">
        <v>83</v>
      </c>
      <c r="AW375" s="14" t="s">
        <v>34</v>
      </c>
      <c r="AX375" s="14" t="s">
        <v>73</v>
      </c>
      <c r="AY375" s="214" t="s">
        <v>132</v>
      </c>
    </row>
    <row r="376" spans="1:65" s="15" customFormat="1" ht="10.199999999999999">
      <c r="B376" s="215"/>
      <c r="C376" s="216"/>
      <c r="D376" s="195" t="s">
        <v>143</v>
      </c>
      <c r="E376" s="217" t="s">
        <v>19</v>
      </c>
      <c r="F376" s="218" t="s">
        <v>149</v>
      </c>
      <c r="G376" s="216"/>
      <c r="H376" s="219">
        <v>23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143</v>
      </c>
      <c r="AU376" s="225" t="s">
        <v>83</v>
      </c>
      <c r="AV376" s="15" t="s">
        <v>139</v>
      </c>
      <c r="AW376" s="15" t="s">
        <v>34</v>
      </c>
      <c r="AX376" s="15" t="s">
        <v>81</v>
      </c>
      <c r="AY376" s="225" t="s">
        <v>132</v>
      </c>
    </row>
    <row r="377" spans="1:65" s="2" customFormat="1" ht="24.15" customHeight="1">
      <c r="A377" s="36"/>
      <c r="B377" s="37"/>
      <c r="C377" s="175" t="s">
        <v>483</v>
      </c>
      <c r="D377" s="175" t="s">
        <v>134</v>
      </c>
      <c r="E377" s="176" t="s">
        <v>465</v>
      </c>
      <c r="F377" s="177" t="s">
        <v>466</v>
      </c>
      <c r="G377" s="178" t="s">
        <v>192</v>
      </c>
      <c r="H377" s="179">
        <v>23</v>
      </c>
      <c r="I377" s="180"/>
      <c r="J377" s="181">
        <f>ROUND(I377*H377,2)</f>
        <v>0</v>
      </c>
      <c r="K377" s="177" t="s">
        <v>138</v>
      </c>
      <c r="L377" s="41"/>
      <c r="M377" s="182" t="s">
        <v>19</v>
      </c>
      <c r="N377" s="183" t="s">
        <v>44</v>
      </c>
      <c r="O377" s="66"/>
      <c r="P377" s="184">
        <f>O377*H377</f>
        <v>0</v>
      </c>
      <c r="Q377" s="184">
        <v>3.6000000000000002E-4</v>
      </c>
      <c r="R377" s="184">
        <f>Q377*H377</f>
        <v>8.2800000000000009E-3</v>
      </c>
      <c r="S377" s="184">
        <v>0</v>
      </c>
      <c r="T377" s="185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6" t="s">
        <v>139</v>
      </c>
      <c r="AT377" s="186" t="s">
        <v>134</v>
      </c>
      <c r="AU377" s="186" t="s">
        <v>83</v>
      </c>
      <c r="AY377" s="19" t="s">
        <v>132</v>
      </c>
      <c r="BE377" s="187">
        <f>IF(N377="základní",J377,0)</f>
        <v>0</v>
      </c>
      <c r="BF377" s="187">
        <f>IF(N377="snížená",J377,0)</f>
        <v>0</v>
      </c>
      <c r="BG377" s="187">
        <f>IF(N377="zákl. přenesená",J377,0)</f>
        <v>0</v>
      </c>
      <c r="BH377" s="187">
        <f>IF(N377="sníž. přenesená",J377,0)</f>
        <v>0</v>
      </c>
      <c r="BI377" s="187">
        <f>IF(N377="nulová",J377,0)</f>
        <v>0</v>
      </c>
      <c r="BJ377" s="19" t="s">
        <v>81</v>
      </c>
      <c r="BK377" s="187">
        <f>ROUND(I377*H377,2)</f>
        <v>0</v>
      </c>
      <c r="BL377" s="19" t="s">
        <v>139</v>
      </c>
      <c r="BM377" s="186" t="s">
        <v>484</v>
      </c>
    </row>
    <row r="378" spans="1:65" s="2" customFormat="1" ht="10.199999999999999">
      <c r="A378" s="36"/>
      <c r="B378" s="37"/>
      <c r="C378" s="38"/>
      <c r="D378" s="188" t="s">
        <v>141</v>
      </c>
      <c r="E378" s="38"/>
      <c r="F378" s="189" t="s">
        <v>468</v>
      </c>
      <c r="G378" s="38"/>
      <c r="H378" s="38"/>
      <c r="I378" s="190"/>
      <c r="J378" s="38"/>
      <c r="K378" s="38"/>
      <c r="L378" s="41"/>
      <c r="M378" s="191"/>
      <c r="N378" s="192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141</v>
      </c>
      <c r="AU378" s="19" t="s">
        <v>83</v>
      </c>
    </row>
    <row r="379" spans="1:65" s="12" customFormat="1" ht="22.8" customHeight="1">
      <c r="B379" s="159"/>
      <c r="C379" s="160"/>
      <c r="D379" s="161" t="s">
        <v>72</v>
      </c>
      <c r="E379" s="173" t="s">
        <v>485</v>
      </c>
      <c r="F379" s="173" t="s">
        <v>486</v>
      </c>
      <c r="G379" s="160"/>
      <c r="H379" s="160"/>
      <c r="I379" s="163"/>
      <c r="J379" s="174">
        <f>BK379</f>
        <v>0</v>
      </c>
      <c r="K379" s="160"/>
      <c r="L379" s="165"/>
      <c r="M379" s="166"/>
      <c r="N379" s="167"/>
      <c r="O379" s="167"/>
      <c r="P379" s="168">
        <f>SUM(P380:P389)</f>
        <v>0</v>
      </c>
      <c r="Q379" s="167"/>
      <c r="R379" s="168">
        <f>SUM(R380:R389)</f>
        <v>195.6009</v>
      </c>
      <c r="S379" s="167"/>
      <c r="T379" s="169">
        <f>SUM(T380:T389)</f>
        <v>0</v>
      </c>
      <c r="AR379" s="170" t="s">
        <v>81</v>
      </c>
      <c r="AT379" s="171" t="s">
        <v>72</v>
      </c>
      <c r="AU379" s="171" t="s">
        <v>81</v>
      </c>
      <c r="AY379" s="170" t="s">
        <v>132</v>
      </c>
      <c r="BK379" s="172">
        <f>SUM(BK380:BK389)</f>
        <v>0</v>
      </c>
    </row>
    <row r="380" spans="1:65" s="2" customFormat="1" ht="24.15" customHeight="1">
      <c r="A380" s="36"/>
      <c r="B380" s="37"/>
      <c r="C380" s="175" t="s">
        <v>487</v>
      </c>
      <c r="D380" s="175" t="s">
        <v>134</v>
      </c>
      <c r="E380" s="176" t="s">
        <v>488</v>
      </c>
      <c r="F380" s="177" t="s">
        <v>489</v>
      </c>
      <c r="G380" s="178" t="s">
        <v>192</v>
      </c>
      <c r="H380" s="179">
        <v>330</v>
      </c>
      <c r="I380" s="180"/>
      <c r="J380" s="181">
        <f>ROUND(I380*H380,2)</f>
        <v>0</v>
      </c>
      <c r="K380" s="177" t="s">
        <v>138</v>
      </c>
      <c r="L380" s="41"/>
      <c r="M380" s="182" t="s">
        <v>19</v>
      </c>
      <c r="N380" s="183" t="s">
        <v>44</v>
      </c>
      <c r="O380" s="66"/>
      <c r="P380" s="184">
        <f>O380*H380</f>
        <v>0</v>
      </c>
      <c r="Q380" s="184">
        <v>0.10373</v>
      </c>
      <c r="R380" s="184">
        <f>Q380*H380</f>
        <v>34.230899999999998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139</v>
      </c>
      <c r="AT380" s="186" t="s">
        <v>134</v>
      </c>
      <c r="AU380" s="186" t="s">
        <v>83</v>
      </c>
      <c r="AY380" s="19" t="s">
        <v>132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9" t="s">
        <v>81</v>
      </c>
      <c r="BK380" s="187">
        <f>ROUND(I380*H380,2)</f>
        <v>0</v>
      </c>
      <c r="BL380" s="19" t="s">
        <v>139</v>
      </c>
      <c r="BM380" s="186" t="s">
        <v>490</v>
      </c>
    </row>
    <row r="381" spans="1:65" s="2" customFormat="1" ht="10.199999999999999">
      <c r="A381" s="36"/>
      <c r="B381" s="37"/>
      <c r="C381" s="38"/>
      <c r="D381" s="188" t="s">
        <v>141</v>
      </c>
      <c r="E381" s="38"/>
      <c r="F381" s="189" t="s">
        <v>491</v>
      </c>
      <c r="G381" s="38"/>
      <c r="H381" s="38"/>
      <c r="I381" s="190"/>
      <c r="J381" s="38"/>
      <c r="K381" s="38"/>
      <c r="L381" s="41"/>
      <c r="M381" s="191"/>
      <c r="N381" s="192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141</v>
      </c>
      <c r="AU381" s="19" t="s">
        <v>83</v>
      </c>
    </row>
    <row r="382" spans="1:65" s="13" customFormat="1" ht="10.199999999999999">
      <c r="B382" s="193"/>
      <c r="C382" s="194"/>
      <c r="D382" s="195" t="s">
        <v>143</v>
      </c>
      <c r="E382" s="196" t="s">
        <v>19</v>
      </c>
      <c r="F382" s="197" t="s">
        <v>492</v>
      </c>
      <c r="G382" s="194"/>
      <c r="H382" s="196" t="s">
        <v>19</v>
      </c>
      <c r="I382" s="198"/>
      <c r="J382" s="194"/>
      <c r="K382" s="194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143</v>
      </c>
      <c r="AU382" s="203" t="s">
        <v>83</v>
      </c>
      <c r="AV382" s="13" t="s">
        <v>81</v>
      </c>
      <c r="AW382" s="13" t="s">
        <v>34</v>
      </c>
      <c r="AX382" s="13" t="s">
        <v>73</v>
      </c>
      <c r="AY382" s="203" t="s">
        <v>132</v>
      </c>
    </row>
    <row r="383" spans="1:65" s="13" customFormat="1" ht="10.199999999999999">
      <c r="B383" s="193"/>
      <c r="C383" s="194"/>
      <c r="D383" s="195" t="s">
        <v>143</v>
      </c>
      <c r="E383" s="196" t="s">
        <v>19</v>
      </c>
      <c r="F383" s="197" t="s">
        <v>493</v>
      </c>
      <c r="G383" s="194"/>
      <c r="H383" s="196" t="s">
        <v>19</v>
      </c>
      <c r="I383" s="198"/>
      <c r="J383" s="194"/>
      <c r="K383" s="194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143</v>
      </c>
      <c r="AU383" s="203" t="s">
        <v>83</v>
      </c>
      <c r="AV383" s="13" t="s">
        <v>81</v>
      </c>
      <c r="AW383" s="13" t="s">
        <v>34</v>
      </c>
      <c r="AX383" s="13" t="s">
        <v>73</v>
      </c>
      <c r="AY383" s="203" t="s">
        <v>132</v>
      </c>
    </row>
    <row r="384" spans="1:65" s="13" customFormat="1" ht="10.199999999999999">
      <c r="B384" s="193"/>
      <c r="C384" s="194"/>
      <c r="D384" s="195" t="s">
        <v>143</v>
      </c>
      <c r="E384" s="196" t="s">
        <v>19</v>
      </c>
      <c r="F384" s="197" t="s">
        <v>144</v>
      </c>
      <c r="G384" s="194"/>
      <c r="H384" s="196" t="s">
        <v>19</v>
      </c>
      <c r="I384" s="198"/>
      <c r="J384" s="194"/>
      <c r="K384" s="194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143</v>
      </c>
      <c r="AU384" s="203" t="s">
        <v>83</v>
      </c>
      <c r="AV384" s="13" t="s">
        <v>81</v>
      </c>
      <c r="AW384" s="13" t="s">
        <v>34</v>
      </c>
      <c r="AX384" s="13" t="s">
        <v>73</v>
      </c>
      <c r="AY384" s="203" t="s">
        <v>132</v>
      </c>
    </row>
    <row r="385" spans="1:65" s="14" customFormat="1" ht="10.199999999999999">
      <c r="B385" s="204"/>
      <c r="C385" s="205"/>
      <c r="D385" s="195" t="s">
        <v>143</v>
      </c>
      <c r="E385" s="206" t="s">
        <v>19</v>
      </c>
      <c r="F385" s="207" t="s">
        <v>313</v>
      </c>
      <c r="G385" s="205"/>
      <c r="H385" s="208">
        <v>330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143</v>
      </c>
      <c r="AU385" s="214" t="s">
        <v>83</v>
      </c>
      <c r="AV385" s="14" t="s">
        <v>83</v>
      </c>
      <c r="AW385" s="14" t="s">
        <v>34</v>
      </c>
      <c r="AX385" s="14" t="s">
        <v>81</v>
      </c>
      <c r="AY385" s="214" t="s">
        <v>132</v>
      </c>
    </row>
    <row r="386" spans="1:65" s="2" customFormat="1" ht="21.75" customHeight="1">
      <c r="A386" s="36"/>
      <c r="B386" s="37"/>
      <c r="C386" s="175" t="s">
        <v>494</v>
      </c>
      <c r="D386" s="175" t="s">
        <v>134</v>
      </c>
      <c r="E386" s="176" t="s">
        <v>495</v>
      </c>
      <c r="F386" s="177" t="s">
        <v>496</v>
      </c>
      <c r="G386" s="178" t="s">
        <v>192</v>
      </c>
      <c r="H386" s="179">
        <v>330</v>
      </c>
      <c r="I386" s="180"/>
      <c r="J386" s="181">
        <f>ROUND(I386*H386,2)</f>
        <v>0</v>
      </c>
      <c r="K386" s="177" t="s">
        <v>138</v>
      </c>
      <c r="L386" s="41"/>
      <c r="M386" s="182" t="s">
        <v>19</v>
      </c>
      <c r="N386" s="183" t="s">
        <v>44</v>
      </c>
      <c r="O386" s="66"/>
      <c r="P386" s="184">
        <f>O386*H386</f>
        <v>0</v>
      </c>
      <c r="Q386" s="184">
        <v>0.14399999999999999</v>
      </c>
      <c r="R386" s="184">
        <f>Q386*H386</f>
        <v>47.519999999999996</v>
      </c>
      <c r="S386" s="184">
        <v>0</v>
      </c>
      <c r="T386" s="18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6" t="s">
        <v>139</v>
      </c>
      <c r="AT386" s="186" t="s">
        <v>134</v>
      </c>
      <c r="AU386" s="186" t="s">
        <v>83</v>
      </c>
      <c r="AY386" s="19" t="s">
        <v>132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9" t="s">
        <v>81</v>
      </c>
      <c r="BK386" s="187">
        <f>ROUND(I386*H386,2)</f>
        <v>0</v>
      </c>
      <c r="BL386" s="19" t="s">
        <v>139</v>
      </c>
      <c r="BM386" s="186" t="s">
        <v>497</v>
      </c>
    </row>
    <row r="387" spans="1:65" s="2" customFormat="1" ht="10.199999999999999">
      <c r="A387" s="36"/>
      <c r="B387" s="37"/>
      <c r="C387" s="38"/>
      <c r="D387" s="188" t="s">
        <v>141</v>
      </c>
      <c r="E387" s="38"/>
      <c r="F387" s="189" t="s">
        <v>498</v>
      </c>
      <c r="G387" s="38"/>
      <c r="H387" s="38"/>
      <c r="I387" s="190"/>
      <c r="J387" s="38"/>
      <c r="K387" s="38"/>
      <c r="L387" s="41"/>
      <c r="M387" s="191"/>
      <c r="N387" s="192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141</v>
      </c>
      <c r="AU387" s="19" t="s">
        <v>83</v>
      </c>
    </row>
    <row r="388" spans="1:65" s="2" customFormat="1" ht="21.75" customHeight="1">
      <c r="A388" s="36"/>
      <c r="B388" s="37"/>
      <c r="C388" s="175" t="s">
        <v>499</v>
      </c>
      <c r="D388" s="175" t="s">
        <v>134</v>
      </c>
      <c r="E388" s="176" t="s">
        <v>500</v>
      </c>
      <c r="F388" s="177" t="s">
        <v>501</v>
      </c>
      <c r="G388" s="178" t="s">
        <v>192</v>
      </c>
      <c r="H388" s="179">
        <v>330</v>
      </c>
      <c r="I388" s="180"/>
      <c r="J388" s="181">
        <f>ROUND(I388*H388,2)</f>
        <v>0</v>
      </c>
      <c r="K388" s="177" t="s">
        <v>138</v>
      </c>
      <c r="L388" s="41"/>
      <c r="M388" s="182" t="s">
        <v>19</v>
      </c>
      <c r="N388" s="183" t="s">
        <v>44</v>
      </c>
      <c r="O388" s="66"/>
      <c r="P388" s="184">
        <f>O388*H388</f>
        <v>0</v>
      </c>
      <c r="Q388" s="184">
        <v>0.34499999999999997</v>
      </c>
      <c r="R388" s="184">
        <f>Q388*H388</f>
        <v>113.85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139</v>
      </c>
      <c r="AT388" s="186" t="s">
        <v>134</v>
      </c>
      <c r="AU388" s="186" t="s">
        <v>83</v>
      </c>
      <c r="AY388" s="19" t="s">
        <v>132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9" t="s">
        <v>81</v>
      </c>
      <c r="BK388" s="187">
        <f>ROUND(I388*H388,2)</f>
        <v>0</v>
      </c>
      <c r="BL388" s="19" t="s">
        <v>139</v>
      </c>
      <c r="BM388" s="186" t="s">
        <v>502</v>
      </c>
    </row>
    <row r="389" spans="1:65" s="2" customFormat="1" ht="10.199999999999999">
      <c r="A389" s="36"/>
      <c r="B389" s="37"/>
      <c r="C389" s="38"/>
      <c r="D389" s="188" t="s">
        <v>141</v>
      </c>
      <c r="E389" s="38"/>
      <c r="F389" s="189" t="s">
        <v>503</v>
      </c>
      <c r="G389" s="38"/>
      <c r="H389" s="38"/>
      <c r="I389" s="190"/>
      <c r="J389" s="38"/>
      <c r="K389" s="38"/>
      <c r="L389" s="41"/>
      <c r="M389" s="191"/>
      <c r="N389" s="192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141</v>
      </c>
      <c r="AU389" s="19" t="s">
        <v>83</v>
      </c>
    </row>
    <row r="390" spans="1:65" s="12" customFormat="1" ht="22.8" customHeight="1">
      <c r="B390" s="159"/>
      <c r="C390" s="160"/>
      <c r="D390" s="161" t="s">
        <v>72</v>
      </c>
      <c r="E390" s="173" t="s">
        <v>504</v>
      </c>
      <c r="F390" s="173" t="s">
        <v>505</v>
      </c>
      <c r="G390" s="160"/>
      <c r="H390" s="160"/>
      <c r="I390" s="163"/>
      <c r="J390" s="174">
        <f>BK390</f>
        <v>0</v>
      </c>
      <c r="K390" s="160"/>
      <c r="L390" s="165"/>
      <c r="M390" s="166"/>
      <c r="N390" s="167"/>
      <c r="O390" s="167"/>
      <c r="P390" s="168">
        <f>SUM(P391:P401)</f>
        <v>0</v>
      </c>
      <c r="Q390" s="167"/>
      <c r="R390" s="168">
        <f>SUM(R391:R401)</f>
        <v>14.196</v>
      </c>
      <c r="S390" s="167"/>
      <c r="T390" s="169">
        <f>SUM(T391:T401)</f>
        <v>0</v>
      </c>
      <c r="AR390" s="170" t="s">
        <v>81</v>
      </c>
      <c r="AT390" s="171" t="s">
        <v>72</v>
      </c>
      <c r="AU390" s="171" t="s">
        <v>81</v>
      </c>
      <c r="AY390" s="170" t="s">
        <v>132</v>
      </c>
      <c r="BK390" s="172">
        <f>SUM(BK391:BK401)</f>
        <v>0</v>
      </c>
    </row>
    <row r="391" spans="1:65" s="2" customFormat="1" ht="16.5" customHeight="1">
      <c r="A391" s="36"/>
      <c r="B391" s="37"/>
      <c r="C391" s="175" t="s">
        <v>506</v>
      </c>
      <c r="D391" s="175" t="s">
        <v>134</v>
      </c>
      <c r="E391" s="176" t="s">
        <v>507</v>
      </c>
      <c r="F391" s="177" t="s">
        <v>508</v>
      </c>
      <c r="G391" s="178" t="s">
        <v>192</v>
      </c>
      <c r="H391" s="179">
        <v>15</v>
      </c>
      <c r="I391" s="180"/>
      <c r="J391" s="181">
        <f>ROUND(I391*H391,2)</f>
        <v>0</v>
      </c>
      <c r="K391" s="177" t="s">
        <v>19</v>
      </c>
      <c r="L391" s="41"/>
      <c r="M391" s="182" t="s">
        <v>19</v>
      </c>
      <c r="N391" s="183" t="s">
        <v>44</v>
      </c>
      <c r="O391" s="66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6" t="s">
        <v>139</v>
      </c>
      <c r="AT391" s="186" t="s">
        <v>134</v>
      </c>
      <c r="AU391" s="186" t="s">
        <v>83</v>
      </c>
      <c r="AY391" s="19" t="s">
        <v>132</v>
      </c>
      <c r="BE391" s="187">
        <f>IF(N391="základní",J391,0)</f>
        <v>0</v>
      </c>
      <c r="BF391" s="187">
        <f>IF(N391="snížená",J391,0)</f>
        <v>0</v>
      </c>
      <c r="BG391" s="187">
        <f>IF(N391="zákl. přenesená",J391,0)</f>
        <v>0</v>
      </c>
      <c r="BH391" s="187">
        <f>IF(N391="sníž. přenesená",J391,0)</f>
        <v>0</v>
      </c>
      <c r="BI391" s="187">
        <f>IF(N391="nulová",J391,0)</f>
        <v>0</v>
      </c>
      <c r="BJ391" s="19" t="s">
        <v>81</v>
      </c>
      <c r="BK391" s="187">
        <f>ROUND(I391*H391,2)</f>
        <v>0</v>
      </c>
      <c r="BL391" s="19" t="s">
        <v>139</v>
      </c>
      <c r="BM391" s="186" t="s">
        <v>509</v>
      </c>
    </row>
    <row r="392" spans="1:65" s="13" customFormat="1" ht="10.199999999999999">
      <c r="B392" s="193"/>
      <c r="C392" s="194"/>
      <c r="D392" s="195" t="s">
        <v>143</v>
      </c>
      <c r="E392" s="196" t="s">
        <v>19</v>
      </c>
      <c r="F392" s="197" t="s">
        <v>144</v>
      </c>
      <c r="G392" s="194"/>
      <c r="H392" s="196" t="s">
        <v>19</v>
      </c>
      <c r="I392" s="198"/>
      <c r="J392" s="194"/>
      <c r="K392" s="194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143</v>
      </c>
      <c r="AU392" s="203" t="s">
        <v>83</v>
      </c>
      <c r="AV392" s="13" t="s">
        <v>81</v>
      </c>
      <c r="AW392" s="13" t="s">
        <v>34</v>
      </c>
      <c r="AX392" s="13" t="s">
        <v>73</v>
      </c>
      <c r="AY392" s="203" t="s">
        <v>132</v>
      </c>
    </row>
    <row r="393" spans="1:65" s="14" customFormat="1" ht="10.199999999999999">
      <c r="B393" s="204"/>
      <c r="C393" s="205"/>
      <c r="D393" s="195" t="s">
        <v>143</v>
      </c>
      <c r="E393" s="206" t="s">
        <v>19</v>
      </c>
      <c r="F393" s="207" t="s">
        <v>311</v>
      </c>
      <c r="G393" s="205"/>
      <c r="H393" s="208">
        <v>15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143</v>
      </c>
      <c r="AU393" s="214" t="s">
        <v>83</v>
      </c>
      <c r="AV393" s="14" t="s">
        <v>83</v>
      </c>
      <c r="AW393" s="14" t="s">
        <v>34</v>
      </c>
      <c r="AX393" s="14" t="s">
        <v>81</v>
      </c>
      <c r="AY393" s="214" t="s">
        <v>132</v>
      </c>
    </row>
    <row r="394" spans="1:65" s="2" customFormat="1" ht="21.75" customHeight="1">
      <c r="A394" s="36"/>
      <c r="B394" s="37"/>
      <c r="C394" s="175" t="s">
        <v>510</v>
      </c>
      <c r="D394" s="175" t="s">
        <v>134</v>
      </c>
      <c r="E394" s="176" t="s">
        <v>511</v>
      </c>
      <c r="F394" s="177" t="s">
        <v>512</v>
      </c>
      <c r="G394" s="178" t="s">
        <v>192</v>
      </c>
      <c r="H394" s="179">
        <v>15</v>
      </c>
      <c r="I394" s="180"/>
      <c r="J394" s="181">
        <f>ROUND(I394*H394,2)</f>
        <v>0</v>
      </c>
      <c r="K394" s="177" t="s">
        <v>138</v>
      </c>
      <c r="L394" s="41"/>
      <c r="M394" s="182" t="s">
        <v>19</v>
      </c>
      <c r="N394" s="183" t="s">
        <v>44</v>
      </c>
      <c r="O394" s="66"/>
      <c r="P394" s="184">
        <f>O394*H394</f>
        <v>0</v>
      </c>
      <c r="Q394" s="184">
        <v>0.60104000000000002</v>
      </c>
      <c r="R394" s="184">
        <f>Q394*H394</f>
        <v>9.0156000000000009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139</v>
      </c>
      <c r="AT394" s="186" t="s">
        <v>134</v>
      </c>
      <c r="AU394" s="186" t="s">
        <v>83</v>
      </c>
      <c r="AY394" s="19" t="s">
        <v>132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9" t="s">
        <v>81</v>
      </c>
      <c r="BK394" s="187">
        <f>ROUND(I394*H394,2)</f>
        <v>0</v>
      </c>
      <c r="BL394" s="19" t="s">
        <v>139</v>
      </c>
      <c r="BM394" s="186" t="s">
        <v>513</v>
      </c>
    </row>
    <row r="395" spans="1:65" s="2" customFormat="1" ht="10.199999999999999">
      <c r="A395" s="36"/>
      <c r="B395" s="37"/>
      <c r="C395" s="38"/>
      <c r="D395" s="188" t="s">
        <v>141</v>
      </c>
      <c r="E395" s="38"/>
      <c r="F395" s="189" t="s">
        <v>514</v>
      </c>
      <c r="G395" s="38"/>
      <c r="H395" s="38"/>
      <c r="I395" s="190"/>
      <c r="J395" s="38"/>
      <c r="K395" s="38"/>
      <c r="L395" s="41"/>
      <c r="M395" s="191"/>
      <c r="N395" s="192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141</v>
      </c>
      <c r="AU395" s="19" t="s">
        <v>83</v>
      </c>
    </row>
    <row r="396" spans="1:65" s="2" customFormat="1" ht="21.75" customHeight="1">
      <c r="A396" s="36"/>
      <c r="B396" s="37"/>
      <c r="C396" s="175" t="s">
        <v>515</v>
      </c>
      <c r="D396" s="175" t="s">
        <v>134</v>
      </c>
      <c r="E396" s="176" t="s">
        <v>500</v>
      </c>
      <c r="F396" s="177" t="s">
        <v>501</v>
      </c>
      <c r="G396" s="178" t="s">
        <v>192</v>
      </c>
      <c r="H396" s="179">
        <v>15</v>
      </c>
      <c r="I396" s="180"/>
      <c r="J396" s="181">
        <f>ROUND(I396*H396,2)</f>
        <v>0</v>
      </c>
      <c r="K396" s="177" t="s">
        <v>138</v>
      </c>
      <c r="L396" s="41"/>
      <c r="M396" s="182" t="s">
        <v>19</v>
      </c>
      <c r="N396" s="183" t="s">
        <v>44</v>
      </c>
      <c r="O396" s="66"/>
      <c r="P396" s="184">
        <f>O396*H396</f>
        <v>0</v>
      </c>
      <c r="Q396" s="184">
        <v>0.34499999999999997</v>
      </c>
      <c r="R396" s="184">
        <f>Q396*H396</f>
        <v>5.1749999999999998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139</v>
      </c>
      <c r="AT396" s="186" t="s">
        <v>134</v>
      </c>
      <c r="AU396" s="186" t="s">
        <v>83</v>
      </c>
      <c r="AY396" s="19" t="s">
        <v>132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81</v>
      </c>
      <c r="BK396" s="187">
        <f>ROUND(I396*H396,2)</f>
        <v>0</v>
      </c>
      <c r="BL396" s="19" t="s">
        <v>139</v>
      </c>
      <c r="BM396" s="186" t="s">
        <v>516</v>
      </c>
    </row>
    <row r="397" spans="1:65" s="2" customFormat="1" ht="10.199999999999999">
      <c r="A397" s="36"/>
      <c r="B397" s="37"/>
      <c r="C397" s="38"/>
      <c r="D397" s="188" t="s">
        <v>141</v>
      </c>
      <c r="E397" s="38"/>
      <c r="F397" s="189" t="s">
        <v>503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141</v>
      </c>
      <c r="AU397" s="19" t="s">
        <v>83</v>
      </c>
    </row>
    <row r="398" spans="1:65" s="13" customFormat="1" ht="10.199999999999999">
      <c r="B398" s="193"/>
      <c r="C398" s="194"/>
      <c r="D398" s="195" t="s">
        <v>143</v>
      </c>
      <c r="E398" s="196" t="s">
        <v>19</v>
      </c>
      <c r="F398" s="197" t="s">
        <v>517</v>
      </c>
      <c r="G398" s="194"/>
      <c r="H398" s="196" t="s">
        <v>19</v>
      </c>
      <c r="I398" s="198"/>
      <c r="J398" s="194"/>
      <c r="K398" s="194"/>
      <c r="L398" s="199"/>
      <c r="M398" s="200"/>
      <c r="N398" s="201"/>
      <c r="O398" s="201"/>
      <c r="P398" s="201"/>
      <c r="Q398" s="201"/>
      <c r="R398" s="201"/>
      <c r="S398" s="201"/>
      <c r="T398" s="202"/>
      <c r="AT398" s="203" t="s">
        <v>143</v>
      </c>
      <c r="AU398" s="203" t="s">
        <v>83</v>
      </c>
      <c r="AV398" s="13" t="s">
        <v>81</v>
      </c>
      <c r="AW398" s="13" t="s">
        <v>34</v>
      </c>
      <c r="AX398" s="13" t="s">
        <v>73</v>
      </c>
      <c r="AY398" s="203" t="s">
        <v>132</v>
      </c>
    </row>
    <row r="399" spans="1:65" s="14" customFormat="1" ht="10.199999999999999">
      <c r="B399" s="204"/>
      <c r="C399" s="205"/>
      <c r="D399" s="195" t="s">
        <v>143</v>
      </c>
      <c r="E399" s="206" t="s">
        <v>19</v>
      </c>
      <c r="F399" s="207" t="s">
        <v>311</v>
      </c>
      <c r="G399" s="205"/>
      <c r="H399" s="208">
        <v>15</v>
      </c>
      <c r="I399" s="209"/>
      <c r="J399" s="205"/>
      <c r="K399" s="205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143</v>
      </c>
      <c r="AU399" s="214" t="s">
        <v>83</v>
      </c>
      <c r="AV399" s="14" t="s">
        <v>83</v>
      </c>
      <c r="AW399" s="14" t="s">
        <v>34</v>
      </c>
      <c r="AX399" s="14" t="s">
        <v>81</v>
      </c>
      <c r="AY399" s="214" t="s">
        <v>132</v>
      </c>
    </row>
    <row r="400" spans="1:65" s="2" customFormat="1" ht="24.15" customHeight="1">
      <c r="A400" s="36"/>
      <c r="B400" s="37"/>
      <c r="C400" s="175" t="s">
        <v>518</v>
      </c>
      <c r="D400" s="175" t="s">
        <v>134</v>
      </c>
      <c r="E400" s="176" t="s">
        <v>465</v>
      </c>
      <c r="F400" s="177" t="s">
        <v>466</v>
      </c>
      <c r="G400" s="178" t="s">
        <v>192</v>
      </c>
      <c r="H400" s="179">
        <v>15</v>
      </c>
      <c r="I400" s="180"/>
      <c r="J400" s="181">
        <f>ROUND(I400*H400,2)</f>
        <v>0</v>
      </c>
      <c r="K400" s="177" t="s">
        <v>138</v>
      </c>
      <c r="L400" s="41"/>
      <c r="M400" s="182" t="s">
        <v>19</v>
      </c>
      <c r="N400" s="183" t="s">
        <v>44</v>
      </c>
      <c r="O400" s="66"/>
      <c r="P400" s="184">
        <f>O400*H400</f>
        <v>0</v>
      </c>
      <c r="Q400" s="184">
        <v>3.6000000000000002E-4</v>
      </c>
      <c r="R400" s="184">
        <f>Q400*H400</f>
        <v>5.4000000000000003E-3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139</v>
      </c>
      <c r="AT400" s="186" t="s">
        <v>134</v>
      </c>
      <c r="AU400" s="186" t="s">
        <v>83</v>
      </c>
      <c r="AY400" s="19" t="s">
        <v>132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9" t="s">
        <v>81</v>
      </c>
      <c r="BK400" s="187">
        <f>ROUND(I400*H400,2)</f>
        <v>0</v>
      </c>
      <c r="BL400" s="19" t="s">
        <v>139</v>
      </c>
      <c r="BM400" s="186" t="s">
        <v>519</v>
      </c>
    </row>
    <row r="401" spans="1:65" s="2" customFormat="1" ht="10.199999999999999">
      <c r="A401" s="36"/>
      <c r="B401" s="37"/>
      <c r="C401" s="38"/>
      <c r="D401" s="188" t="s">
        <v>141</v>
      </c>
      <c r="E401" s="38"/>
      <c r="F401" s="189" t="s">
        <v>468</v>
      </c>
      <c r="G401" s="38"/>
      <c r="H401" s="38"/>
      <c r="I401" s="190"/>
      <c r="J401" s="38"/>
      <c r="K401" s="38"/>
      <c r="L401" s="41"/>
      <c r="M401" s="191"/>
      <c r="N401" s="192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141</v>
      </c>
      <c r="AU401" s="19" t="s">
        <v>83</v>
      </c>
    </row>
    <row r="402" spans="1:65" s="12" customFormat="1" ht="22.8" customHeight="1">
      <c r="B402" s="159"/>
      <c r="C402" s="160"/>
      <c r="D402" s="161" t="s">
        <v>72</v>
      </c>
      <c r="E402" s="173" t="s">
        <v>520</v>
      </c>
      <c r="F402" s="173" t="s">
        <v>521</v>
      </c>
      <c r="G402" s="160"/>
      <c r="H402" s="160"/>
      <c r="I402" s="163"/>
      <c r="J402" s="174">
        <f>BK402</f>
        <v>0</v>
      </c>
      <c r="K402" s="160"/>
      <c r="L402" s="165"/>
      <c r="M402" s="166"/>
      <c r="N402" s="167"/>
      <c r="O402" s="167"/>
      <c r="P402" s="168">
        <f>SUM(P403:P416)</f>
        <v>0</v>
      </c>
      <c r="Q402" s="167"/>
      <c r="R402" s="168">
        <f>SUM(R403:R416)</f>
        <v>11.382999999999999</v>
      </c>
      <c r="S402" s="167"/>
      <c r="T402" s="169">
        <f>SUM(T403:T416)</f>
        <v>0</v>
      </c>
      <c r="AR402" s="170" t="s">
        <v>81</v>
      </c>
      <c r="AT402" s="171" t="s">
        <v>72</v>
      </c>
      <c r="AU402" s="171" t="s">
        <v>81</v>
      </c>
      <c r="AY402" s="170" t="s">
        <v>132</v>
      </c>
      <c r="BK402" s="172">
        <f>SUM(BK403:BK416)</f>
        <v>0</v>
      </c>
    </row>
    <row r="403" spans="1:65" s="2" customFormat="1" ht="37.799999999999997" customHeight="1">
      <c r="A403" s="36"/>
      <c r="B403" s="37"/>
      <c r="C403" s="175" t="s">
        <v>522</v>
      </c>
      <c r="D403" s="175" t="s">
        <v>134</v>
      </c>
      <c r="E403" s="176" t="s">
        <v>523</v>
      </c>
      <c r="F403" s="177" t="s">
        <v>524</v>
      </c>
      <c r="G403" s="178" t="s">
        <v>192</v>
      </c>
      <c r="H403" s="179">
        <v>20</v>
      </c>
      <c r="I403" s="180"/>
      <c r="J403" s="181">
        <f>ROUND(I403*H403,2)</f>
        <v>0</v>
      </c>
      <c r="K403" s="177" t="s">
        <v>138</v>
      </c>
      <c r="L403" s="41"/>
      <c r="M403" s="182" t="s">
        <v>19</v>
      </c>
      <c r="N403" s="183" t="s">
        <v>44</v>
      </c>
      <c r="O403" s="66"/>
      <c r="P403" s="184">
        <f>O403*H403</f>
        <v>0</v>
      </c>
      <c r="Q403" s="184">
        <v>8.9219999999999994E-2</v>
      </c>
      <c r="R403" s="184">
        <f>Q403*H403</f>
        <v>1.7843999999999998</v>
      </c>
      <c r="S403" s="184">
        <v>0</v>
      </c>
      <c r="T403" s="185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6" t="s">
        <v>139</v>
      </c>
      <c r="AT403" s="186" t="s">
        <v>134</v>
      </c>
      <c r="AU403" s="186" t="s">
        <v>83</v>
      </c>
      <c r="AY403" s="19" t="s">
        <v>132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9" t="s">
        <v>81</v>
      </c>
      <c r="BK403" s="187">
        <f>ROUND(I403*H403,2)</f>
        <v>0</v>
      </c>
      <c r="BL403" s="19" t="s">
        <v>139</v>
      </c>
      <c r="BM403" s="186" t="s">
        <v>525</v>
      </c>
    </row>
    <row r="404" spans="1:65" s="2" customFormat="1" ht="10.199999999999999">
      <c r="A404" s="36"/>
      <c r="B404" s="37"/>
      <c r="C404" s="38"/>
      <c r="D404" s="188" t="s">
        <v>141</v>
      </c>
      <c r="E404" s="38"/>
      <c r="F404" s="189" t="s">
        <v>526</v>
      </c>
      <c r="G404" s="38"/>
      <c r="H404" s="38"/>
      <c r="I404" s="190"/>
      <c r="J404" s="38"/>
      <c r="K404" s="38"/>
      <c r="L404" s="41"/>
      <c r="M404" s="191"/>
      <c r="N404" s="192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141</v>
      </c>
      <c r="AU404" s="19" t="s">
        <v>83</v>
      </c>
    </row>
    <row r="405" spans="1:65" s="13" customFormat="1" ht="10.199999999999999">
      <c r="B405" s="193"/>
      <c r="C405" s="194"/>
      <c r="D405" s="195" t="s">
        <v>143</v>
      </c>
      <c r="E405" s="196" t="s">
        <v>19</v>
      </c>
      <c r="F405" s="197" t="s">
        <v>527</v>
      </c>
      <c r="G405" s="194"/>
      <c r="H405" s="196" t="s">
        <v>19</v>
      </c>
      <c r="I405" s="198"/>
      <c r="J405" s="194"/>
      <c r="K405" s="194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143</v>
      </c>
      <c r="AU405" s="203" t="s">
        <v>83</v>
      </c>
      <c r="AV405" s="13" t="s">
        <v>81</v>
      </c>
      <c r="AW405" s="13" t="s">
        <v>34</v>
      </c>
      <c r="AX405" s="13" t="s">
        <v>73</v>
      </c>
      <c r="AY405" s="203" t="s">
        <v>132</v>
      </c>
    </row>
    <row r="406" spans="1:65" s="13" customFormat="1" ht="10.199999999999999">
      <c r="B406" s="193"/>
      <c r="C406" s="194"/>
      <c r="D406" s="195" t="s">
        <v>143</v>
      </c>
      <c r="E406" s="196" t="s">
        <v>19</v>
      </c>
      <c r="F406" s="197" t="s">
        <v>144</v>
      </c>
      <c r="G406" s="194"/>
      <c r="H406" s="196" t="s">
        <v>19</v>
      </c>
      <c r="I406" s="198"/>
      <c r="J406" s="194"/>
      <c r="K406" s="194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143</v>
      </c>
      <c r="AU406" s="203" t="s">
        <v>83</v>
      </c>
      <c r="AV406" s="13" t="s">
        <v>81</v>
      </c>
      <c r="AW406" s="13" t="s">
        <v>34</v>
      </c>
      <c r="AX406" s="13" t="s">
        <v>73</v>
      </c>
      <c r="AY406" s="203" t="s">
        <v>132</v>
      </c>
    </row>
    <row r="407" spans="1:65" s="14" customFormat="1" ht="10.199999999999999">
      <c r="B407" s="204"/>
      <c r="C407" s="205"/>
      <c r="D407" s="195" t="s">
        <v>143</v>
      </c>
      <c r="E407" s="206" t="s">
        <v>19</v>
      </c>
      <c r="F407" s="207" t="s">
        <v>309</v>
      </c>
      <c r="G407" s="205"/>
      <c r="H407" s="208">
        <v>20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143</v>
      </c>
      <c r="AU407" s="214" t="s">
        <v>83</v>
      </c>
      <c r="AV407" s="14" t="s">
        <v>83</v>
      </c>
      <c r="AW407" s="14" t="s">
        <v>34</v>
      </c>
      <c r="AX407" s="14" t="s">
        <v>81</v>
      </c>
      <c r="AY407" s="214" t="s">
        <v>132</v>
      </c>
    </row>
    <row r="408" spans="1:65" s="2" customFormat="1" ht="16.5" customHeight="1">
      <c r="A408" s="36"/>
      <c r="B408" s="37"/>
      <c r="C408" s="237" t="s">
        <v>528</v>
      </c>
      <c r="D408" s="237" t="s">
        <v>264</v>
      </c>
      <c r="E408" s="238" t="s">
        <v>529</v>
      </c>
      <c r="F408" s="239" t="s">
        <v>530</v>
      </c>
      <c r="G408" s="240" t="s">
        <v>192</v>
      </c>
      <c r="H408" s="241">
        <v>20.6</v>
      </c>
      <c r="I408" s="242"/>
      <c r="J408" s="243">
        <f>ROUND(I408*H408,2)</f>
        <v>0</v>
      </c>
      <c r="K408" s="239" t="s">
        <v>19</v>
      </c>
      <c r="L408" s="244"/>
      <c r="M408" s="245" t="s">
        <v>19</v>
      </c>
      <c r="N408" s="246" t="s">
        <v>44</v>
      </c>
      <c r="O408" s="66"/>
      <c r="P408" s="184">
        <f>O408*H408</f>
        <v>0</v>
      </c>
      <c r="Q408" s="184">
        <v>0.13100000000000001</v>
      </c>
      <c r="R408" s="184">
        <f>Q408*H408</f>
        <v>2.6986000000000003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203</v>
      </c>
      <c r="AT408" s="186" t="s">
        <v>264</v>
      </c>
      <c r="AU408" s="186" t="s">
        <v>83</v>
      </c>
      <c r="AY408" s="19" t="s">
        <v>132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81</v>
      </c>
      <c r="BK408" s="187">
        <f>ROUND(I408*H408,2)</f>
        <v>0</v>
      </c>
      <c r="BL408" s="19" t="s">
        <v>139</v>
      </c>
      <c r="BM408" s="186" t="s">
        <v>531</v>
      </c>
    </row>
    <row r="409" spans="1:65" s="13" customFormat="1" ht="10.199999999999999">
      <c r="B409" s="193"/>
      <c r="C409" s="194"/>
      <c r="D409" s="195" t="s">
        <v>143</v>
      </c>
      <c r="E409" s="196" t="s">
        <v>19</v>
      </c>
      <c r="F409" s="197" t="s">
        <v>532</v>
      </c>
      <c r="G409" s="194"/>
      <c r="H409" s="196" t="s">
        <v>19</v>
      </c>
      <c r="I409" s="198"/>
      <c r="J409" s="194"/>
      <c r="K409" s="194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143</v>
      </c>
      <c r="AU409" s="203" t="s">
        <v>83</v>
      </c>
      <c r="AV409" s="13" t="s">
        <v>81</v>
      </c>
      <c r="AW409" s="13" t="s">
        <v>34</v>
      </c>
      <c r="AX409" s="13" t="s">
        <v>73</v>
      </c>
      <c r="AY409" s="203" t="s">
        <v>132</v>
      </c>
    </row>
    <row r="410" spans="1:65" s="13" customFormat="1" ht="10.199999999999999">
      <c r="B410" s="193"/>
      <c r="C410" s="194"/>
      <c r="D410" s="195" t="s">
        <v>143</v>
      </c>
      <c r="E410" s="196" t="s">
        <v>19</v>
      </c>
      <c r="F410" s="197" t="s">
        <v>533</v>
      </c>
      <c r="G410" s="194"/>
      <c r="H410" s="196" t="s">
        <v>19</v>
      </c>
      <c r="I410" s="198"/>
      <c r="J410" s="194"/>
      <c r="K410" s="194"/>
      <c r="L410" s="199"/>
      <c r="M410" s="200"/>
      <c r="N410" s="201"/>
      <c r="O410" s="201"/>
      <c r="P410" s="201"/>
      <c r="Q410" s="201"/>
      <c r="R410" s="201"/>
      <c r="S410" s="201"/>
      <c r="T410" s="202"/>
      <c r="AT410" s="203" t="s">
        <v>143</v>
      </c>
      <c r="AU410" s="203" t="s">
        <v>83</v>
      </c>
      <c r="AV410" s="13" t="s">
        <v>81</v>
      </c>
      <c r="AW410" s="13" t="s">
        <v>34</v>
      </c>
      <c r="AX410" s="13" t="s">
        <v>73</v>
      </c>
      <c r="AY410" s="203" t="s">
        <v>132</v>
      </c>
    </row>
    <row r="411" spans="1:65" s="14" customFormat="1" ht="10.199999999999999">
      <c r="B411" s="204"/>
      <c r="C411" s="205"/>
      <c r="D411" s="195" t="s">
        <v>143</v>
      </c>
      <c r="E411" s="206" t="s">
        <v>19</v>
      </c>
      <c r="F411" s="207" t="s">
        <v>309</v>
      </c>
      <c r="G411" s="205"/>
      <c r="H411" s="208">
        <v>20</v>
      </c>
      <c r="I411" s="209"/>
      <c r="J411" s="205"/>
      <c r="K411" s="205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143</v>
      </c>
      <c r="AU411" s="214" t="s">
        <v>83</v>
      </c>
      <c r="AV411" s="14" t="s">
        <v>83</v>
      </c>
      <c r="AW411" s="14" t="s">
        <v>34</v>
      </c>
      <c r="AX411" s="14" t="s">
        <v>73</v>
      </c>
      <c r="AY411" s="214" t="s">
        <v>132</v>
      </c>
    </row>
    <row r="412" spans="1:65" s="14" customFormat="1" ht="10.199999999999999">
      <c r="B412" s="204"/>
      <c r="C412" s="205"/>
      <c r="D412" s="195" t="s">
        <v>143</v>
      </c>
      <c r="E412" s="206" t="s">
        <v>19</v>
      </c>
      <c r="F412" s="207" t="s">
        <v>534</v>
      </c>
      <c r="G412" s="205"/>
      <c r="H412" s="208">
        <v>20.6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143</v>
      </c>
      <c r="AU412" s="214" t="s">
        <v>83</v>
      </c>
      <c r="AV412" s="14" t="s">
        <v>83</v>
      </c>
      <c r="AW412" s="14" t="s">
        <v>34</v>
      </c>
      <c r="AX412" s="14" t="s">
        <v>81</v>
      </c>
      <c r="AY412" s="214" t="s">
        <v>132</v>
      </c>
    </row>
    <row r="413" spans="1:65" s="2" customFormat="1" ht="21.75" customHeight="1">
      <c r="A413" s="36"/>
      <c r="B413" s="37"/>
      <c r="C413" s="175" t="s">
        <v>535</v>
      </c>
      <c r="D413" s="175" t="s">
        <v>134</v>
      </c>
      <c r="E413" s="176" t="s">
        <v>500</v>
      </c>
      <c r="F413" s="177" t="s">
        <v>501</v>
      </c>
      <c r="G413" s="178" t="s">
        <v>192</v>
      </c>
      <c r="H413" s="179">
        <v>20</v>
      </c>
      <c r="I413" s="180"/>
      <c r="J413" s="181">
        <f>ROUND(I413*H413,2)</f>
        <v>0</v>
      </c>
      <c r="K413" s="177" t="s">
        <v>138</v>
      </c>
      <c r="L413" s="41"/>
      <c r="M413" s="182" t="s">
        <v>19</v>
      </c>
      <c r="N413" s="183" t="s">
        <v>44</v>
      </c>
      <c r="O413" s="66"/>
      <c r="P413" s="184">
        <f>O413*H413</f>
        <v>0</v>
      </c>
      <c r="Q413" s="184">
        <v>0.34499999999999997</v>
      </c>
      <c r="R413" s="184">
        <f>Q413*H413</f>
        <v>6.8999999999999995</v>
      </c>
      <c r="S413" s="184">
        <v>0</v>
      </c>
      <c r="T413" s="185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6" t="s">
        <v>139</v>
      </c>
      <c r="AT413" s="186" t="s">
        <v>134</v>
      </c>
      <c r="AU413" s="186" t="s">
        <v>83</v>
      </c>
      <c r="AY413" s="19" t="s">
        <v>132</v>
      </c>
      <c r="BE413" s="187">
        <f>IF(N413="základní",J413,0)</f>
        <v>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9" t="s">
        <v>81</v>
      </c>
      <c r="BK413" s="187">
        <f>ROUND(I413*H413,2)</f>
        <v>0</v>
      </c>
      <c r="BL413" s="19" t="s">
        <v>139</v>
      </c>
      <c r="BM413" s="186" t="s">
        <v>536</v>
      </c>
    </row>
    <row r="414" spans="1:65" s="2" customFormat="1" ht="10.199999999999999">
      <c r="A414" s="36"/>
      <c r="B414" s="37"/>
      <c r="C414" s="38"/>
      <c r="D414" s="188" t="s">
        <v>141</v>
      </c>
      <c r="E414" s="38"/>
      <c r="F414" s="189" t="s">
        <v>503</v>
      </c>
      <c r="G414" s="38"/>
      <c r="H414" s="38"/>
      <c r="I414" s="190"/>
      <c r="J414" s="38"/>
      <c r="K414" s="38"/>
      <c r="L414" s="41"/>
      <c r="M414" s="191"/>
      <c r="N414" s="192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141</v>
      </c>
      <c r="AU414" s="19" t="s">
        <v>83</v>
      </c>
    </row>
    <row r="415" spans="1:65" s="13" customFormat="1" ht="10.199999999999999">
      <c r="B415" s="193"/>
      <c r="C415" s="194"/>
      <c r="D415" s="195" t="s">
        <v>143</v>
      </c>
      <c r="E415" s="196" t="s">
        <v>19</v>
      </c>
      <c r="F415" s="197" t="s">
        <v>144</v>
      </c>
      <c r="G415" s="194"/>
      <c r="H415" s="196" t="s">
        <v>19</v>
      </c>
      <c r="I415" s="198"/>
      <c r="J415" s="194"/>
      <c r="K415" s="194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143</v>
      </c>
      <c r="AU415" s="203" t="s">
        <v>83</v>
      </c>
      <c r="AV415" s="13" t="s">
        <v>81</v>
      </c>
      <c r="AW415" s="13" t="s">
        <v>34</v>
      </c>
      <c r="AX415" s="13" t="s">
        <v>73</v>
      </c>
      <c r="AY415" s="203" t="s">
        <v>132</v>
      </c>
    </row>
    <row r="416" spans="1:65" s="14" customFormat="1" ht="10.199999999999999">
      <c r="B416" s="204"/>
      <c r="C416" s="205"/>
      <c r="D416" s="195" t="s">
        <v>143</v>
      </c>
      <c r="E416" s="206" t="s">
        <v>19</v>
      </c>
      <c r="F416" s="207" t="s">
        <v>309</v>
      </c>
      <c r="G416" s="205"/>
      <c r="H416" s="208">
        <v>20</v>
      </c>
      <c r="I416" s="209"/>
      <c r="J416" s="205"/>
      <c r="K416" s="205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143</v>
      </c>
      <c r="AU416" s="214" t="s">
        <v>83</v>
      </c>
      <c r="AV416" s="14" t="s">
        <v>83</v>
      </c>
      <c r="AW416" s="14" t="s">
        <v>34</v>
      </c>
      <c r="AX416" s="14" t="s">
        <v>81</v>
      </c>
      <c r="AY416" s="214" t="s">
        <v>132</v>
      </c>
    </row>
    <row r="417" spans="1:65" s="12" customFormat="1" ht="22.8" customHeight="1">
      <c r="B417" s="159"/>
      <c r="C417" s="160"/>
      <c r="D417" s="161" t="s">
        <v>72</v>
      </c>
      <c r="E417" s="173" t="s">
        <v>537</v>
      </c>
      <c r="F417" s="173" t="s">
        <v>538</v>
      </c>
      <c r="G417" s="160"/>
      <c r="H417" s="160"/>
      <c r="I417" s="163"/>
      <c r="J417" s="174">
        <f>BK417</f>
        <v>0</v>
      </c>
      <c r="K417" s="160"/>
      <c r="L417" s="165"/>
      <c r="M417" s="166"/>
      <c r="N417" s="167"/>
      <c r="O417" s="167"/>
      <c r="P417" s="168">
        <f>SUM(P418:P442)</f>
        <v>0</v>
      </c>
      <c r="Q417" s="167"/>
      <c r="R417" s="168">
        <f>SUM(R418:R442)</f>
        <v>130.68</v>
      </c>
      <c r="S417" s="167"/>
      <c r="T417" s="169">
        <f>SUM(T418:T442)</f>
        <v>0</v>
      </c>
      <c r="AR417" s="170" t="s">
        <v>81</v>
      </c>
      <c r="AT417" s="171" t="s">
        <v>72</v>
      </c>
      <c r="AU417" s="171" t="s">
        <v>81</v>
      </c>
      <c r="AY417" s="170" t="s">
        <v>132</v>
      </c>
      <c r="BK417" s="172">
        <f>SUM(BK418:BK442)</f>
        <v>0</v>
      </c>
    </row>
    <row r="418" spans="1:65" s="2" customFormat="1" ht="24.15" customHeight="1">
      <c r="A418" s="36"/>
      <c r="B418" s="37"/>
      <c r="C418" s="175" t="s">
        <v>539</v>
      </c>
      <c r="D418" s="175" t="s">
        <v>134</v>
      </c>
      <c r="E418" s="176" t="s">
        <v>540</v>
      </c>
      <c r="F418" s="177" t="s">
        <v>541</v>
      </c>
      <c r="G418" s="178" t="s">
        <v>192</v>
      </c>
      <c r="H418" s="179">
        <v>330</v>
      </c>
      <c r="I418" s="180"/>
      <c r="J418" s="181">
        <f>ROUND(I418*H418,2)</f>
        <v>0</v>
      </c>
      <c r="K418" s="177" t="s">
        <v>138</v>
      </c>
      <c r="L418" s="41"/>
      <c r="M418" s="182" t="s">
        <v>19</v>
      </c>
      <c r="N418" s="183" t="s">
        <v>44</v>
      </c>
      <c r="O418" s="66"/>
      <c r="P418" s="184">
        <f>O418*H418</f>
        <v>0</v>
      </c>
      <c r="Q418" s="184">
        <v>0.39600000000000002</v>
      </c>
      <c r="R418" s="184">
        <f>Q418*H418</f>
        <v>130.68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139</v>
      </c>
      <c r="AT418" s="186" t="s">
        <v>134</v>
      </c>
      <c r="AU418" s="186" t="s">
        <v>83</v>
      </c>
      <c r="AY418" s="19" t="s">
        <v>132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9" t="s">
        <v>81</v>
      </c>
      <c r="BK418" s="187">
        <f>ROUND(I418*H418,2)</f>
        <v>0</v>
      </c>
      <c r="BL418" s="19" t="s">
        <v>139</v>
      </c>
      <c r="BM418" s="186" t="s">
        <v>542</v>
      </c>
    </row>
    <row r="419" spans="1:65" s="2" customFormat="1" ht="10.199999999999999">
      <c r="A419" s="36"/>
      <c r="B419" s="37"/>
      <c r="C419" s="38"/>
      <c r="D419" s="188" t="s">
        <v>141</v>
      </c>
      <c r="E419" s="38"/>
      <c r="F419" s="189" t="s">
        <v>543</v>
      </c>
      <c r="G419" s="38"/>
      <c r="H419" s="38"/>
      <c r="I419" s="190"/>
      <c r="J419" s="38"/>
      <c r="K419" s="38"/>
      <c r="L419" s="41"/>
      <c r="M419" s="191"/>
      <c r="N419" s="192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141</v>
      </c>
      <c r="AU419" s="19" t="s">
        <v>83</v>
      </c>
    </row>
    <row r="420" spans="1:65" s="13" customFormat="1" ht="10.199999999999999">
      <c r="B420" s="193"/>
      <c r="C420" s="194"/>
      <c r="D420" s="195" t="s">
        <v>143</v>
      </c>
      <c r="E420" s="196" t="s">
        <v>19</v>
      </c>
      <c r="F420" s="197" t="s">
        <v>544</v>
      </c>
      <c r="G420" s="194"/>
      <c r="H420" s="196" t="s">
        <v>19</v>
      </c>
      <c r="I420" s="198"/>
      <c r="J420" s="194"/>
      <c r="K420" s="194"/>
      <c r="L420" s="199"/>
      <c r="M420" s="200"/>
      <c r="N420" s="201"/>
      <c r="O420" s="201"/>
      <c r="P420" s="201"/>
      <c r="Q420" s="201"/>
      <c r="R420" s="201"/>
      <c r="S420" s="201"/>
      <c r="T420" s="202"/>
      <c r="AT420" s="203" t="s">
        <v>143</v>
      </c>
      <c r="AU420" s="203" t="s">
        <v>83</v>
      </c>
      <c r="AV420" s="13" t="s">
        <v>81</v>
      </c>
      <c r="AW420" s="13" t="s">
        <v>34</v>
      </c>
      <c r="AX420" s="13" t="s">
        <v>73</v>
      </c>
      <c r="AY420" s="203" t="s">
        <v>132</v>
      </c>
    </row>
    <row r="421" spans="1:65" s="14" customFormat="1" ht="10.199999999999999">
      <c r="B421" s="204"/>
      <c r="C421" s="205"/>
      <c r="D421" s="195" t="s">
        <v>143</v>
      </c>
      <c r="E421" s="206" t="s">
        <v>19</v>
      </c>
      <c r="F421" s="207" t="s">
        <v>313</v>
      </c>
      <c r="G421" s="205"/>
      <c r="H421" s="208">
        <v>330</v>
      </c>
      <c r="I421" s="209"/>
      <c r="J421" s="205"/>
      <c r="K421" s="205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143</v>
      </c>
      <c r="AU421" s="214" t="s">
        <v>83</v>
      </c>
      <c r="AV421" s="14" t="s">
        <v>83</v>
      </c>
      <c r="AW421" s="14" t="s">
        <v>34</v>
      </c>
      <c r="AX421" s="14" t="s">
        <v>81</v>
      </c>
      <c r="AY421" s="214" t="s">
        <v>132</v>
      </c>
    </row>
    <row r="422" spans="1:65" s="13" customFormat="1" ht="10.199999999999999">
      <c r="B422" s="193"/>
      <c r="C422" s="194"/>
      <c r="D422" s="195" t="s">
        <v>143</v>
      </c>
      <c r="E422" s="196" t="s">
        <v>19</v>
      </c>
      <c r="F422" s="197" t="s">
        <v>316</v>
      </c>
      <c r="G422" s="194"/>
      <c r="H422" s="196" t="s">
        <v>19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143</v>
      </c>
      <c r="AU422" s="203" t="s">
        <v>83</v>
      </c>
      <c r="AV422" s="13" t="s">
        <v>81</v>
      </c>
      <c r="AW422" s="13" t="s">
        <v>34</v>
      </c>
      <c r="AX422" s="13" t="s">
        <v>73</v>
      </c>
      <c r="AY422" s="203" t="s">
        <v>132</v>
      </c>
    </row>
    <row r="423" spans="1:65" s="13" customFormat="1" ht="10.199999999999999">
      <c r="B423" s="193"/>
      <c r="C423" s="194"/>
      <c r="D423" s="195" t="s">
        <v>143</v>
      </c>
      <c r="E423" s="196" t="s">
        <v>19</v>
      </c>
      <c r="F423" s="197" t="s">
        <v>545</v>
      </c>
      <c r="G423" s="194"/>
      <c r="H423" s="196" t="s">
        <v>19</v>
      </c>
      <c r="I423" s="198"/>
      <c r="J423" s="194"/>
      <c r="K423" s="194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143</v>
      </c>
      <c r="AU423" s="203" t="s">
        <v>83</v>
      </c>
      <c r="AV423" s="13" t="s">
        <v>81</v>
      </c>
      <c r="AW423" s="13" t="s">
        <v>34</v>
      </c>
      <c r="AX423" s="13" t="s">
        <v>73</v>
      </c>
      <c r="AY423" s="203" t="s">
        <v>132</v>
      </c>
    </row>
    <row r="424" spans="1:65" s="13" customFormat="1" ht="10.199999999999999">
      <c r="B424" s="193"/>
      <c r="C424" s="194"/>
      <c r="D424" s="195" t="s">
        <v>143</v>
      </c>
      <c r="E424" s="196" t="s">
        <v>19</v>
      </c>
      <c r="F424" s="197" t="s">
        <v>546</v>
      </c>
      <c r="G424" s="194"/>
      <c r="H424" s="196" t="s">
        <v>19</v>
      </c>
      <c r="I424" s="198"/>
      <c r="J424" s="194"/>
      <c r="K424" s="194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143</v>
      </c>
      <c r="AU424" s="203" t="s">
        <v>83</v>
      </c>
      <c r="AV424" s="13" t="s">
        <v>81</v>
      </c>
      <c r="AW424" s="13" t="s">
        <v>34</v>
      </c>
      <c r="AX424" s="13" t="s">
        <v>73</v>
      </c>
      <c r="AY424" s="203" t="s">
        <v>132</v>
      </c>
    </row>
    <row r="425" spans="1:65" s="13" customFormat="1" ht="10.199999999999999">
      <c r="B425" s="193"/>
      <c r="C425" s="194"/>
      <c r="D425" s="195" t="s">
        <v>143</v>
      </c>
      <c r="E425" s="196" t="s">
        <v>19</v>
      </c>
      <c r="F425" s="197" t="s">
        <v>547</v>
      </c>
      <c r="G425" s="194"/>
      <c r="H425" s="196" t="s">
        <v>19</v>
      </c>
      <c r="I425" s="198"/>
      <c r="J425" s="194"/>
      <c r="K425" s="194"/>
      <c r="L425" s="199"/>
      <c r="M425" s="200"/>
      <c r="N425" s="201"/>
      <c r="O425" s="201"/>
      <c r="P425" s="201"/>
      <c r="Q425" s="201"/>
      <c r="R425" s="201"/>
      <c r="S425" s="201"/>
      <c r="T425" s="202"/>
      <c r="AT425" s="203" t="s">
        <v>143</v>
      </c>
      <c r="AU425" s="203" t="s">
        <v>83</v>
      </c>
      <c r="AV425" s="13" t="s">
        <v>81</v>
      </c>
      <c r="AW425" s="13" t="s">
        <v>34</v>
      </c>
      <c r="AX425" s="13" t="s">
        <v>73</v>
      </c>
      <c r="AY425" s="203" t="s">
        <v>132</v>
      </c>
    </row>
    <row r="426" spans="1:65" s="13" customFormat="1" ht="10.199999999999999">
      <c r="B426" s="193"/>
      <c r="C426" s="194"/>
      <c r="D426" s="195" t="s">
        <v>143</v>
      </c>
      <c r="E426" s="196" t="s">
        <v>19</v>
      </c>
      <c r="F426" s="197" t="s">
        <v>548</v>
      </c>
      <c r="G426" s="194"/>
      <c r="H426" s="196" t="s">
        <v>19</v>
      </c>
      <c r="I426" s="198"/>
      <c r="J426" s="194"/>
      <c r="K426" s="194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143</v>
      </c>
      <c r="AU426" s="203" t="s">
        <v>83</v>
      </c>
      <c r="AV426" s="13" t="s">
        <v>81</v>
      </c>
      <c r="AW426" s="13" t="s">
        <v>34</v>
      </c>
      <c r="AX426" s="13" t="s">
        <v>73</v>
      </c>
      <c r="AY426" s="203" t="s">
        <v>132</v>
      </c>
    </row>
    <row r="427" spans="1:65" s="13" customFormat="1" ht="10.199999999999999">
      <c r="B427" s="193"/>
      <c r="C427" s="194"/>
      <c r="D427" s="195" t="s">
        <v>143</v>
      </c>
      <c r="E427" s="196" t="s">
        <v>19</v>
      </c>
      <c r="F427" s="197" t="s">
        <v>549</v>
      </c>
      <c r="G427" s="194"/>
      <c r="H427" s="196" t="s">
        <v>19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143</v>
      </c>
      <c r="AU427" s="203" t="s">
        <v>83</v>
      </c>
      <c r="AV427" s="13" t="s">
        <v>81</v>
      </c>
      <c r="AW427" s="13" t="s">
        <v>34</v>
      </c>
      <c r="AX427" s="13" t="s">
        <v>73</v>
      </c>
      <c r="AY427" s="203" t="s">
        <v>132</v>
      </c>
    </row>
    <row r="428" spans="1:65" s="13" customFormat="1" ht="10.199999999999999">
      <c r="B428" s="193"/>
      <c r="C428" s="194"/>
      <c r="D428" s="195" t="s">
        <v>143</v>
      </c>
      <c r="E428" s="196" t="s">
        <v>19</v>
      </c>
      <c r="F428" s="197" t="s">
        <v>550</v>
      </c>
      <c r="G428" s="194"/>
      <c r="H428" s="196" t="s">
        <v>19</v>
      </c>
      <c r="I428" s="198"/>
      <c r="J428" s="194"/>
      <c r="K428" s="194"/>
      <c r="L428" s="199"/>
      <c r="M428" s="200"/>
      <c r="N428" s="201"/>
      <c r="O428" s="201"/>
      <c r="P428" s="201"/>
      <c r="Q428" s="201"/>
      <c r="R428" s="201"/>
      <c r="S428" s="201"/>
      <c r="T428" s="202"/>
      <c r="AT428" s="203" t="s">
        <v>143</v>
      </c>
      <c r="AU428" s="203" t="s">
        <v>83</v>
      </c>
      <c r="AV428" s="13" t="s">
        <v>81</v>
      </c>
      <c r="AW428" s="13" t="s">
        <v>34</v>
      </c>
      <c r="AX428" s="13" t="s">
        <v>73</v>
      </c>
      <c r="AY428" s="203" t="s">
        <v>132</v>
      </c>
    </row>
    <row r="429" spans="1:65" s="13" customFormat="1" ht="10.199999999999999">
      <c r="B429" s="193"/>
      <c r="C429" s="194"/>
      <c r="D429" s="195" t="s">
        <v>143</v>
      </c>
      <c r="E429" s="196" t="s">
        <v>19</v>
      </c>
      <c r="F429" s="197" t="s">
        <v>317</v>
      </c>
      <c r="G429" s="194"/>
      <c r="H429" s="196" t="s">
        <v>19</v>
      </c>
      <c r="I429" s="198"/>
      <c r="J429" s="194"/>
      <c r="K429" s="194"/>
      <c r="L429" s="199"/>
      <c r="M429" s="200"/>
      <c r="N429" s="201"/>
      <c r="O429" s="201"/>
      <c r="P429" s="201"/>
      <c r="Q429" s="201"/>
      <c r="R429" s="201"/>
      <c r="S429" s="201"/>
      <c r="T429" s="202"/>
      <c r="AT429" s="203" t="s">
        <v>143</v>
      </c>
      <c r="AU429" s="203" t="s">
        <v>83</v>
      </c>
      <c r="AV429" s="13" t="s">
        <v>81</v>
      </c>
      <c r="AW429" s="13" t="s">
        <v>34</v>
      </c>
      <c r="AX429" s="13" t="s">
        <v>73</v>
      </c>
      <c r="AY429" s="203" t="s">
        <v>132</v>
      </c>
    </row>
    <row r="430" spans="1:65" s="13" customFormat="1" ht="10.199999999999999">
      <c r="B430" s="193"/>
      <c r="C430" s="194"/>
      <c r="D430" s="195" t="s">
        <v>143</v>
      </c>
      <c r="E430" s="196" t="s">
        <v>19</v>
      </c>
      <c r="F430" s="197" t="s">
        <v>318</v>
      </c>
      <c r="G430" s="194"/>
      <c r="H430" s="196" t="s">
        <v>19</v>
      </c>
      <c r="I430" s="198"/>
      <c r="J430" s="194"/>
      <c r="K430" s="194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143</v>
      </c>
      <c r="AU430" s="203" t="s">
        <v>83</v>
      </c>
      <c r="AV430" s="13" t="s">
        <v>81</v>
      </c>
      <c r="AW430" s="13" t="s">
        <v>34</v>
      </c>
      <c r="AX430" s="13" t="s">
        <v>73</v>
      </c>
      <c r="AY430" s="203" t="s">
        <v>132</v>
      </c>
    </row>
    <row r="431" spans="1:65" s="2" customFormat="1" ht="24.15" customHeight="1">
      <c r="A431" s="36"/>
      <c r="B431" s="37"/>
      <c r="C431" s="175" t="s">
        <v>551</v>
      </c>
      <c r="D431" s="175" t="s">
        <v>134</v>
      </c>
      <c r="E431" s="176" t="s">
        <v>552</v>
      </c>
      <c r="F431" s="177" t="s">
        <v>553</v>
      </c>
      <c r="G431" s="178" t="s">
        <v>192</v>
      </c>
      <c r="H431" s="179">
        <v>1090</v>
      </c>
      <c r="I431" s="180"/>
      <c r="J431" s="181">
        <f>ROUND(I431*H431,2)</f>
        <v>0</v>
      </c>
      <c r="K431" s="177" t="s">
        <v>19</v>
      </c>
      <c r="L431" s="41"/>
      <c r="M431" s="182" t="s">
        <v>19</v>
      </c>
      <c r="N431" s="183" t="s">
        <v>44</v>
      </c>
      <c r="O431" s="66"/>
      <c r="P431" s="184">
        <f>O431*H431</f>
        <v>0</v>
      </c>
      <c r="Q431" s="184">
        <v>0</v>
      </c>
      <c r="R431" s="184">
        <f>Q431*H431</f>
        <v>0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139</v>
      </c>
      <c r="AT431" s="186" t="s">
        <v>134</v>
      </c>
      <c r="AU431" s="186" t="s">
        <v>83</v>
      </c>
      <c r="AY431" s="19" t="s">
        <v>132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81</v>
      </c>
      <c r="BK431" s="187">
        <f>ROUND(I431*H431,2)</f>
        <v>0</v>
      </c>
      <c r="BL431" s="19" t="s">
        <v>139</v>
      </c>
      <c r="BM431" s="186" t="s">
        <v>554</v>
      </c>
    </row>
    <row r="432" spans="1:65" s="13" customFormat="1" ht="10.199999999999999">
      <c r="B432" s="193"/>
      <c r="C432" s="194"/>
      <c r="D432" s="195" t="s">
        <v>143</v>
      </c>
      <c r="E432" s="196" t="s">
        <v>19</v>
      </c>
      <c r="F432" s="197" t="s">
        <v>555</v>
      </c>
      <c r="G432" s="194"/>
      <c r="H432" s="196" t="s">
        <v>19</v>
      </c>
      <c r="I432" s="198"/>
      <c r="J432" s="194"/>
      <c r="K432" s="194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143</v>
      </c>
      <c r="AU432" s="203" t="s">
        <v>83</v>
      </c>
      <c r="AV432" s="13" t="s">
        <v>81</v>
      </c>
      <c r="AW432" s="13" t="s">
        <v>34</v>
      </c>
      <c r="AX432" s="13" t="s">
        <v>73</v>
      </c>
      <c r="AY432" s="203" t="s">
        <v>132</v>
      </c>
    </row>
    <row r="433" spans="1:65" s="14" customFormat="1" ht="10.199999999999999">
      <c r="B433" s="204"/>
      <c r="C433" s="205"/>
      <c r="D433" s="195" t="s">
        <v>143</v>
      </c>
      <c r="E433" s="206" t="s">
        <v>19</v>
      </c>
      <c r="F433" s="207" t="s">
        <v>556</v>
      </c>
      <c r="G433" s="205"/>
      <c r="H433" s="208">
        <v>1090</v>
      </c>
      <c r="I433" s="209"/>
      <c r="J433" s="205"/>
      <c r="K433" s="205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143</v>
      </c>
      <c r="AU433" s="214" t="s">
        <v>83</v>
      </c>
      <c r="AV433" s="14" t="s">
        <v>83</v>
      </c>
      <c r="AW433" s="14" t="s">
        <v>34</v>
      </c>
      <c r="AX433" s="14" t="s">
        <v>81</v>
      </c>
      <c r="AY433" s="214" t="s">
        <v>132</v>
      </c>
    </row>
    <row r="434" spans="1:65" s="13" customFormat="1" ht="10.199999999999999">
      <c r="B434" s="193"/>
      <c r="C434" s="194"/>
      <c r="D434" s="195" t="s">
        <v>143</v>
      </c>
      <c r="E434" s="196" t="s">
        <v>19</v>
      </c>
      <c r="F434" s="197" t="s">
        <v>316</v>
      </c>
      <c r="G434" s="194"/>
      <c r="H434" s="196" t="s">
        <v>19</v>
      </c>
      <c r="I434" s="198"/>
      <c r="J434" s="194"/>
      <c r="K434" s="194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143</v>
      </c>
      <c r="AU434" s="203" t="s">
        <v>83</v>
      </c>
      <c r="AV434" s="13" t="s">
        <v>81</v>
      </c>
      <c r="AW434" s="13" t="s">
        <v>34</v>
      </c>
      <c r="AX434" s="13" t="s">
        <v>73</v>
      </c>
      <c r="AY434" s="203" t="s">
        <v>132</v>
      </c>
    </row>
    <row r="435" spans="1:65" s="13" customFormat="1" ht="10.199999999999999">
      <c r="B435" s="193"/>
      <c r="C435" s="194"/>
      <c r="D435" s="195" t="s">
        <v>143</v>
      </c>
      <c r="E435" s="196" t="s">
        <v>19</v>
      </c>
      <c r="F435" s="197" t="s">
        <v>545</v>
      </c>
      <c r="G435" s="194"/>
      <c r="H435" s="196" t="s">
        <v>19</v>
      </c>
      <c r="I435" s="198"/>
      <c r="J435" s="194"/>
      <c r="K435" s="194"/>
      <c r="L435" s="199"/>
      <c r="M435" s="200"/>
      <c r="N435" s="201"/>
      <c r="O435" s="201"/>
      <c r="P435" s="201"/>
      <c r="Q435" s="201"/>
      <c r="R435" s="201"/>
      <c r="S435" s="201"/>
      <c r="T435" s="202"/>
      <c r="AT435" s="203" t="s">
        <v>143</v>
      </c>
      <c r="AU435" s="203" t="s">
        <v>83</v>
      </c>
      <c r="AV435" s="13" t="s">
        <v>81</v>
      </c>
      <c r="AW435" s="13" t="s">
        <v>34</v>
      </c>
      <c r="AX435" s="13" t="s">
        <v>73</v>
      </c>
      <c r="AY435" s="203" t="s">
        <v>132</v>
      </c>
    </row>
    <row r="436" spans="1:65" s="13" customFormat="1" ht="10.199999999999999">
      <c r="B436" s="193"/>
      <c r="C436" s="194"/>
      <c r="D436" s="195" t="s">
        <v>143</v>
      </c>
      <c r="E436" s="196" t="s">
        <v>19</v>
      </c>
      <c r="F436" s="197" t="s">
        <v>546</v>
      </c>
      <c r="G436" s="194"/>
      <c r="H436" s="196" t="s">
        <v>19</v>
      </c>
      <c r="I436" s="198"/>
      <c r="J436" s="194"/>
      <c r="K436" s="194"/>
      <c r="L436" s="199"/>
      <c r="M436" s="200"/>
      <c r="N436" s="201"/>
      <c r="O436" s="201"/>
      <c r="P436" s="201"/>
      <c r="Q436" s="201"/>
      <c r="R436" s="201"/>
      <c r="S436" s="201"/>
      <c r="T436" s="202"/>
      <c r="AT436" s="203" t="s">
        <v>143</v>
      </c>
      <c r="AU436" s="203" t="s">
        <v>83</v>
      </c>
      <c r="AV436" s="13" t="s">
        <v>81</v>
      </c>
      <c r="AW436" s="13" t="s">
        <v>34</v>
      </c>
      <c r="AX436" s="13" t="s">
        <v>73</v>
      </c>
      <c r="AY436" s="203" t="s">
        <v>132</v>
      </c>
    </row>
    <row r="437" spans="1:65" s="13" customFormat="1" ht="10.199999999999999">
      <c r="B437" s="193"/>
      <c r="C437" s="194"/>
      <c r="D437" s="195" t="s">
        <v>143</v>
      </c>
      <c r="E437" s="196" t="s">
        <v>19</v>
      </c>
      <c r="F437" s="197" t="s">
        <v>547</v>
      </c>
      <c r="G437" s="194"/>
      <c r="H437" s="196" t="s">
        <v>19</v>
      </c>
      <c r="I437" s="198"/>
      <c r="J437" s="194"/>
      <c r="K437" s="194"/>
      <c r="L437" s="199"/>
      <c r="M437" s="200"/>
      <c r="N437" s="201"/>
      <c r="O437" s="201"/>
      <c r="P437" s="201"/>
      <c r="Q437" s="201"/>
      <c r="R437" s="201"/>
      <c r="S437" s="201"/>
      <c r="T437" s="202"/>
      <c r="AT437" s="203" t="s">
        <v>143</v>
      </c>
      <c r="AU437" s="203" t="s">
        <v>83</v>
      </c>
      <c r="AV437" s="13" t="s">
        <v>81</v>
      </c>
      <c r="AW437" s="13" t="s">
        <v>34</v>
      </c>
      <c r="AX437" s="13" t="s">
        <v>73</v>
      </c>
      <c r="AY437" s="203" t="s">
        <v>132</v>
      </c>
    </row>
    <row r="438" spans="1:65" s="13" customFormat="1" ht="10.199999999999999">
      <c r="B438" s="193"/>
      <c r="C438" s="194"/>
      <c r="D438" s="195" t="s">
        <v>143</v>
      </c>
      <c r="E438" s="196" t="s">
        <v>19</v>
      </c>
      <c r="F438" s="197" t="s">
        <v>548</v>
      </c>
      <c r="G438" s="194"/>
      <c r="H438" s="196" t="s">
        <v>19</v>
      </c>
      <c r="I438" s="198"/>
      <c r="J438" s="194"/>
      <c r="K438" s="194"/>
      <c r="L438" s="199"/>
      <c r="M438" s="200"/>
      <c r="N438" s="201"/>
      <c r="O438" s="201"/>
      <c r="P438" s="201"/>
      <c r="Q438" s="201"/>
      <c r="R438" s="201"/>
      <c r="S438" s="201"/>
      <c r="T438" s="202"/>
      <c r="AT438" s="203" t="s">
        <v>143</v>
      </c>
      <c r="AU438" s="203" t="s">
        <v>83</v>
      </c>
      <c r="AV438" s="13" t="s">
        <v>81</v>
      </c>
      <c r="AW438" s="13" t="s">
        <v>34</v>
      </c>
      <c r="AX438" s="13" t="s">
        <v>73</v>
      </c>
      <c r="AY438" s="203" t="s">
        <v>132</v>
      </c>
    </row>
    <row r="439" spans="1:65" s="13" customFormat="1" ht="10.199999999999999">
      <c r="B439" s="193"/>
      <c r="C439" s="194"/>
      <c r="D439" s="195" t="s">
        <v>143</v>
      </c>
      <c r="E439" s="196" t="s">
        <v>19</v>
      </c>
      <c r="F439" s="197" t="s">
        <v>549</v>
      </c>
      <c r="G439" s="194"/>
      <c r="H439" s="196" t="s">
        <v>19</v>
      </c>
      <c r="I439" s="198"/>
      <c r="J439" s="194"/>
      <c r="K439" s="194"/>
      <c r="L439" s="199"/>
      <c r="M439" s="200"/>
      <c r="N439" s="201"/>
      <c r="O439" s="201"/>
      <c r="P439" s="201"/>
      <c r="Q439" s="201"/>
      <c r="R439" s="201"/>
      <c r="S439" s="201"/>
      <c r="T439" s="202"/>
      <c r="AT439" s="203" t="s">
        <v>143</v>
      </c>
      <c r="AU439" s="203" t="s">
        <v>83</v>
      </c>
      <c r="AV439" s="13" t="s">
        <v>81</v>
      </c>
      <c r="AW439" s="13" t="s">
        <v>34</v>
      </c>
      <c r="AX439" s="13" t="s">
        <v>73</v>
      </c>
      <c r="AY439" s="203" t="s">
        <v>132</v>
      </c>
    </row>
    <row r="440" spans="1:65" s="13" customFormat="1" ht="10.199999999999999">
      <c r="B440" s="193"/>
      <c r="C440" s="194"/>
      <c r="D440" s="195" t="s">
        <v>143</v>
      </c>
      <c r="E440" s="196" t="s">
        <v>19</v>
      </c>
      <c r="F440" s="197" t="s">
        <v>550</v>
      </c>
      <c r="G440" s="194"/>
      <c r="H440" s="196" t="s">
        <v>19</v>
      </c>
      <c r="I440" s="198"/>
      <c r="J440" s="194"/>
      <c r="K440" s="194"/>
      <c r="L440" s="199"/>
      <c r="M440" s="200"/>
      <c r="N440" s="201"/>
      <c r="O440" s="201"/>
      <c r="P440" s="201"/>
      <c r="Q440" s="201"/>
      <c r="R440" s="201"/>
      <c r="S440" s="201"/>
      <c r="T440" s="202"/>
      <c r="AT440" s="203" t="s">
        <v>143</v>
      </c>
      <c r="AU440" s="203" t="s">
        <v>83</v>
      </c>
      <c r="AV440" s="13" t="s">
        <v>81</v>
      </c>
      <c r="AW440" s="13" t="s">
        <v>34</v>
      </c>
      <c r="AX440" s="13" t="s">
        <v>73</v>
      </c>
      <c r="AY440" s="203" t="s">
        <v>132</v>
      </c>
    </row>
    <row r="441" spans="1:65" s="13" customFormat="1" ht="10.199999999999999">
      <c r="B441" s="193"/>
      <c r="C441" s="194"/>
      <c r="D441" s="195" t="s">
        <v>143</v>
      </c>
      <c r="E441" s="196" t="s">
        <v>19</v>
      </c>
      <c r="F441" s="197" t="s">
        <v>317</v>
      </c>
      <c r="G441" s="194"/>
      <c r="H441" s="196" t="s">
        <v>19</v>
      </c>
      <c r="I441" s="198"/>
      <c r="J441" s="194"/>
      <c r="K441" s="194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143</v>
      </c>
      <c r="AU441" s="203" t="s">
        <v>83</v>
      </c>
      <c r="AV441" s="13" t="s">
        <v>81</v>
      </c>
      <c r="AW441" s="13" t="s">
        <v>34</v>
      </c>
      <c r="AX441" s="13" t="s">
        <v>73</v>
      </c>
      <c r="AY441" s="203" t="s">
        <v>132</v>
      </c>
    </row>
    <row r="442" spans="1:65" s="13" customFormat="1" ht="10.199999999999999">
      <c r="B442" s="193"/>
      <c r="C442" s="194"/>
      <c r="D442" s="195" t="s">
        <v>143</v>
      </c>
      <c r="E442" s="196" t="s">
        <v>19</v>
      </c>
      <c r="F442" s="197" t="s">
        <v>318</v>
      </c>
      <c r="G442" s="194"/>
      <c r="H442" s="196" t="s">
        <v>19</v>
      </c>
      <c r="I442" s="198"/>
      <c r="J442" s="194"/>
      <c r="K442" s="194"/>
      <c r="L442" s="199"/>
      <c r="M442" s="200"/>
      <c r="N442" s="201"/>
      <c r="O442" s="201"/>
      <c r="P442" s="201"/>
      <c r="Q442" s="201"/>
      <c r="R442" s="201"/>
      <c r="S442" s="201"/>
      <c r="T442" s="202"/>
      <c r="AT442" s="203" t="s">
        <v>143</v>
      </c>
      <c r="AU442" s="203" t="s">
        <v>83</v>
      </c>
      <c r="AV442" s="13" t="s">
        <v>81</v>
      </c>
      <c r="AW442" s="13" t="s">
        <v>34</v>
      </c>
      <c r="AX442" s="13" t="s">
        <v>73</v>
      </c>
      <c r="AY442" s="203" t="s">
        <v>132</v>
      </c>
    </row>
    <row r="443" spans="1:65" s="12" customFormat="1" ht="22.8" customHeight="1">
      <c r="B443" s="159"/>
      <c r="C443" s="160"/>
      <c r="D443" s="161" t="s">
        <v>72</v>
      </c>
      <c r="E443" s="173" t="s">
        <v>557</v>
      </c>
      <c r="F443" s="173" t="s">
        <v>558</v>
      </c>
      <c r="G443" s="160"/>
      <c r="H443" s="160"/>
      <c r="I443" s="163"/>
      <c r="J443" s="174">
        <f>BK443</f>
        <v>0</v>
      </c>
      <c r="K443" s="160"/>
      <c r="L443" s="165"/>
      <c r="M443" s="166"/>
      <c r="N443" s="167"/>
      <c r="O443" s="167"/>
      <c r="P443" s="168">
        <f>SUM(P444:P461)</f>
        <v>0</v>
      </c>
      <c r="Q443" s="167"/>
      <c r="R443" s="168">
        <f>SUM(R444:R461)</f>
        <v>2.5123799999999998</v>
      </c>
      <c r="S443" s="167"/>
      <c r="T443" s="169">
        <f>SUM(T444:T461)</f>
        <v>0</v>
      </c>
      <c r="AR443" s="170" t="s">
        <v>81</v>
      </c>
      <c r="AT443" s="171" t="s">
        <v>72</v>
      </c>
      <c r="AU443" s="171" t="s">
        <v>81</v>
      </c>
      <c r="AY443" s="170" t="s">
        <v>132</v>
      </c>
      <c r="BK443" s="172">
        <f>SUM(BK444:BK461)</f>
        <v>0</v>
      </c>
    </row>
    <row r="444" spans="1:65" s="2" customFormat="1" ht="37.799999999999997" customHeight="1">
      <c r="A444" s="36"/>
      <c r="B444" s="37"/>
      <c r="C444" s="175" t="s">
        <v>559</v>
      </c>
      <c r="D444" s="175" t="s">
        <v>134</v>
      </c>
      <c r="E444" s="176" t="s">
        <v>523</v>
      </c>
      <c r="F444" s="177" t="s">
        <v>524</v>
      </c>
      <c r="G444" s="178" t="s">
        <v>192</v>
      </c>
      <c r="H444" s="179">
        <v>6</v>
      </c>
      <c r="I444" s="180"/>
      <c r="J444" s="181">
        <f>ROUND(I444*H444,2)</f>
        <v>0</v>
      </c>
      <c r="K444" s="177" t="s">
        <v>138</v>
      </c>
      <c r="L444" s="41"/>
      <c r="M444" s="182" t="s">
        <v>19</v>
      </c>
      <c r="N444" s="183" t="s">
        <v>44</v>
      </c>
      <c r="O444" s="66"/>
      <c r="P444" s="184">
        <f>O444*H444</f>
        <v>0</v>
      </c>
      <c r="Q444" s="184">
        <v>8.9219999999999994E-2</v>
      </c>
      <c r="R444" s="184">
        <f>Q444*H444</f>
        <v>0.53532000000000002</v>
      </c>
      <c r="S444" s="184">
        <v>0</v>
      </c>
      <c r="T444" s="185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6" t="s">
        <v>139</v>
      </c>
      <c r="AT444" s="186" t="s">
        <v>134</v>
      </c>
      <c r="AU444" s="186" t="s">
        <v>83</v>
      </c>
      <c r="AY444" s="19" t="s">
        <v>132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9" t="s">
        <v>81</v>
      </c>
      <c r="BK444" s="187">
        <f>ROUND(I444*H444,2)</f>
        <v>0</v>
      </c>
      <c r="BL444" s="19" t="s">
        <v>139</v>
      </c>
      <c r="BM444" s="186" t="s">
        <v>560</v>
      </c>
    </row>
    <row r="445" spans="1:65" s="2" customFormat="1" ht="10.199999999999999">
      <c r="A445" s="36"/>
      <c r="B445" s="37"/>
      <c r="C445" s="38"/>
      <c r="D445" s="188" t="s">
        <v>141</v>
      </c>
      <c r="E445" s="38"/>
      <c r="F445" s="189" t="s">
        <v>526</v>
      </c>
      <c r="G445" s="38"/>
      <c r="H445" s="38"/>
      <c r="I445" s="190"/>
      <c r="J445" s="38"/>
      <c r="K445" s="38"/>
      <c r="L445" s="41"/>
      <c r="M445" s="191"/>
      <c r="N445" s="192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141</v>
      </c>
      <c r="AU445" s="19" t="s">
        <v>83</v>
      </c>
    </row>
    <row r="446" spans="1:65" s="13" customFormat="1" ht="10.199999999999999">
      <c r="B446" s="193"/>
      <c r="C446" s="194"/>
      <c r="D446" s="195" t="s">
        <v>143</v>
      </c>
      <c r="E446" s="196" t="s">
        <v>19</v>
      </c>
      <c r="F446" s="197" t="s">
        <v>561</v>
      </c>
      <c r="G446" s="194"/>
      <c r="H446" s="196" t="s">
        <v>19</v>
      </c>
      <c r="I446" s="198"/>
      <c r="J446" s="194"/>
      <c r="K446" s="194"/>
      <c r="L446" s="199"/>
      <c r="M446" s="200"/>
      <c r="N446" s="201"/>
      <c r="O446" s="201"/>
      <c r="P446" s="201"/>
      <c r="Q446" s="201"/>
      <c r="R446" s="201"/>
      <c r="S446" s="201"/>
      <c r="T446" s="202"/>
      <c r="AT446" s="203" t="s">
        <v>143</v>
      </c>
      <c r="AU446" s="203" t="s">
        <v>83</v>
      </c>
      <c r="AV446" s="13" t="s">
        <v>81</v>
      </c>
      <c r="AW446" s="13" t="s">
        <v>34</v>
      </c>
      <c r="AX446" s="13" t="s">
        <v>73</v>
      </c>
      <c r="AY446" s="203" t="s">
        <v>132</v>
      </c>
    </row>
    <row r="447" spans="1:65" s="13" customFormat="1" ht="10.199999999999999">
      <c r="B447" s="193"/>
      <c r="C447" s="194"/>
      <c r="D447" s="195" t="s">
        <v>143</v>
      </c>
      <c r="E447" s="196" t="s">
        <v>19</v>
      </c>
      <c r="F447" s="197" t="s">
        <v>144</v>
      </c>
      <c r="G447" s="194"/>
      <c r="H447" s="196" t="s">
        <v>19</v>
      </c>
      <c r="I447" s="198"/>
      <c r="J447" s="194"/>
      <c r="K447" s="194"/>
      <c r="L447" s="199"/>
      <c r="M447" s="200"/>
      <c r="N447" s="201"/>
      <c r="O447" s="201"/>
      <c r="P447" s="201"/>
      <c r="Q447" s="201"/>
      <c r="R447" s="201"/>
      <c r="S447" s="201"/>
      <c r="T447" s="202"/>
      <c r="AT447" s="203" t="s">
        <v>143</v>
      </c>
      <c r="AU447" s="203" t="s">
        <v>83</v>
      </c>
      <c r="AV447" s="13" t="s">
        <v>81</v>
      </c>
      <c r="AW447" s="13" t="s">
        <v>34</v>
      </c>
      <c r="AX447" s="13" t="s">
        <v>73</v>
      </c>
      <c r="AY447" s="203" t="s">
        <v>132</v>
      </c>
    </row>
    <row r="448" spans="1:65" s="14" customFormat="1" ht="10.199999999999999">
      <c r="B448" s="204"/>
      <c r="C448" s="205"/>
      <c r="D448" s="195" t="s">
        <v>143</v>
      </c>
      <c r="E448" s="206" t="s">
        <v>19</v>
      </c>
      <c r="F448" s="207" t="s">
        <v>339</v>
      </c>
      <c r="G448" s="205"/>
      <c r="H448" s="208">
        <v>6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143</v>
      </c>
      <c r="AU448" s="214" t="s">
        <v>83</v>
      </c>
      <c r="AV448" s="14" t="s">
        <v>83</v>
      </c>
      <c r="AW448" s="14" t="s">
        <v>34</v>
      </c>
      <c r="AX448" s="14" t="s">
        <v>81</v>
      </c>
      <c r="AY448" s="214" t="s">
        <v>132</v>
      </c>
    </row>
    <row r="449" spans="1:65" s="2" customFormat="1" ht="16.5" customHeight="1">
      <c r="A449" s="36"/>
      <c r="B449" s="37"/>
      <c r="C449" s="237" t="s">
        <v>562</v>
      </c>
      <c r="D449" s="237" t="s">
        <v>264</v>
      </c>
      <c r="E449" s="238" t="s">
        <v>563</v>
      </c>
      <c r="F449" s="239" t="s">
        <v>564</v>
      </c>
      <c r="G449" s="240" t="s">
        <v>192</v>
      </c>
      <c r="H449" s="241">
        <v>6.18</v>
      </c>
      <c r="I449" s="242"/>
      <c r="J449" s="243">
        <f>ROUND(I449*H449,2)</f>
        <v>0</v>
      </c>
      <c r="K449" s="239" t="s">
        <v>138</v>
      </c>
      <c r="L449" s="244"/>
      <c r="M449" s="245" t="s">
        <v>19</v>
      </c>
      <c r="N449" s="246" t="s">
        <v>44</v>
      </c>
      <c r="O449" s="66"/>
      <c r="P449" s="184">
        <f>O449*H449</f>
        <v>0</v>
      </c>
      <c r="Q449" s="184">
        <v>0.13100000000000001</v>
      </c>
      <c r="R449" s="184">
        <f>Q449*H449</f>
        <v>0.80957999999999997</v>
      </c>
      <c r="S449" s="184">
        <v>0</v>
      </c>
      <c r="T449" s="185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86" t="s">
        <v>203</v>
      </c>
      <c r="AT449" s="186" t="s">
        <v>264</v>
      </c>
      <c r="AU449" s="186" t="s">
        <v>83</v>
      </c>
      <c r="AY449" s="19" t="s">
        <v>132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9" t="s">
        <v>81</v>
      </c>
      <c r="BK449" s="187">
        <f>ROUND(I449*H449,2)</f>
        <v>0</v>
      </c>
      <c r="BL449" s="19" t="s">
        <v>139</v>
      </c>
      <c r="BM449" s="186" t="s">
        <v>565</v>
      </c>
    </row>
    <row r="450" spans="1:65" s="13" customFormat="1" ht="10.199999999999999">
      <c r="B450" s="193"/>
      <c r="C450" s="194"/>
      <c r="D450" s="195" t="s">
        <v>143</v>
      </c>
      <c r="E450" s="196" t="s">
        <v>19</v>
      </c>
      <c r="F450" s="197" t="s">
        <v>566</v>
      </c>
      <c r="G450" s="194"/>
      <c r="H450" s="196" t="s">
        <v>19</v>
      </c>
      <c r="I450" s="198"/>
      <c r="J450" s="194"/>
      <c r="K450" s="194"/>
      <c r="L450" s="199"/>
      <c r="M450" s="200"/>
      <c r="N450" s="201"/>
      <c r="O450" s="201"/>
      <c r="P450" s="201"/>
      <c r="Q450" s="201"/>
      <c r="R450" s="201"/>
      <c r="S450" s="201"/>
      <c r="T450" s="202"/>
      <c r="AT450" s="203" t="s">
        <v>143</v>
      </c>
      <c r="AU450" s="203" t="s">
        <v>83</v>
      </c>
      <c r="AV450" s="13" t="s">
        <v>81</v>
      </c>
      <c r="AW450" s="13" t="s">
        <v>34</v>
      </c>
      <c r="AX450" s="13" t="s">
        <v>73</v>
      </c>
      <c r="AY450" s="203" t="s">
        <v>132</v>
      </c>
    </row>
    <row r="451" spans="1:65" s="14" customFormat="1" ht="10.199999999999999">
      <c r="B451" s="204"/>
      <c r="C451" s="205"/>
      <c r="D451" s="195" t="s">
        <v>143</v>
      </c>
      <c r="E451" s="206" t="s">
        <v>19</v>
      </c>
      <c r="F451" s="207" t="s">
        <v>339</v>
      </c>
      <c r="G451" s="205"/>
      <c r="H451" s="208">
        <v>6</v>
      </c>
      <c r="I451" s="209"/>
      <c r="J451" s="205"/>
      <c r="K451" s="205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143</v>
      </c>
      <c r="AU451" s="214" t="s">
        <v>83</v>
      </c>
      <c r="AV451" s="14" t="s">
        <v>83</v>
      </c>
      <c r="AW451" s="14" t="s">
        <v>34</v>
      </c>
      <c r="AX451" s="14" t="s">
        <v>73</v>
      </c>
      <c r="AY451" s="214" t="s">
        <v>132</v>
      </c>
    </row>
    <row r="452" spans="1:65" s="14" customFormat="1" ht="10.199999999999999">
      <c r="B452" s="204"/>
      <c r="C452" s="205"/>
      <c r="D452" s="195" t="s">
        <v>143</v>
      </c>
      <c r="E452" s="206" t="s">
        <v>19</v>
      </c>
      <c r="F452" s="207" t="s">
        <v>567</v>
      </c>
      <c r="G452" s="205"/>
      <c r="H452" s="208">
        <v>6.18</v>
      </c>
      <c r="I452" s="209"/>
      <c r="J452" s="205"/>
      <c r="K452" s="205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143</v>
      </c>
      <c r="AU452" s="214" t="s">
        <v>83</v>
      </c>
      <c r="AV452" s="14" t="s">
        <v>83</v>
      </c>
      <c r="AW452" s="14" t="s">
        <v>34</v>
      </c>
      <c r="AX452" s="14" t="s">
        <v>81</v>
      </c>
      <c r="AY452" s="214" t="s">
        <v>132</v>
      </c>
    </row>
    <row r="453" spans="1:65" s="2" customFormat="1" ht="37.799999999999997" customHeight="1">
      <c r="A453" s="36"/>
      <c r="B453" s="37"/>
      <c r="C453" s="175" t="s">
        <v>568</v>
      </c>
      <c r="D453" s="175" t="s">
        <v>134</v>
      </c>
      <c r="E453" s="176" t="s">
        <v>569</v>
      </c>
      <c r="F453" s="177" t="s">
        <v>570</v>
      </c>
      <c r="G453" s="178" t="s">
        <v>192</v>
      </c>
      <c r="H453" s="179">
        <v>4</v>
      </c>
      <c r="I453" s="180"/>
      <c r="J453" s="181">
        <f>ROUND(I453*H453,2)</f>
        <v>0</v>
      </c>
      <c r="K453" s="177" t="s">
        <v>138</v>
      </c>
      <c r="L453" s="41"/>
      <c r="M453" s="182" t="s">
        <v>19</v>
      </c>
      <c r="N453" s="183" t="s">
        <v>44</v>
      </c>
      <c r="O453" s="66"/>
      <c r="P453" s="184">
        <f>O453*H453</f>
        <v>0</v>
      </c>
      <c r="Q453" s="184">
        <v>0.11162</v>
      </c>
      <c r="R453" s="184">
        <f>Q453*H453</f>
        <v>0.44647999999999999</v>
      </c>
      <c r="S453" s="184">
        <v>0</v>
      </c>
      <c r="T453" s="18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6" t="s">
        <v>139</v>
      </c>
      <c r="AT453" s="186" t="s">
        <v>134</v>
      </c>
      <c r="AU453" s="186" t="s">
        <v>83</v>
      </c>
      <c r="AY453" s="19" t="s">
        <v>132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9" t="s">
        <v>81</v>
      </c>
      <c r="BK453" s="187">
        <f>ROUND(I453*H453,2)</f>
        <v>0</v>
      </c>
      <c r="BL453" s="19" t="s">
        <v>139</v>
      </c>
      <c r="BM453" s="186" t="s">
        <v>571</v>
      </c>
    </row>
    <row r="454" spans="1:65" s="2" customFormat="1" ht="10.199999999999999">
      <c r="A454" s="36"/>
      <c r="B454" s="37"/>
      <c r="C454" s="38"/>
      <c r="D454" s="188" t="s">
        <v>141</v>
      </c>
      <c r="E454" s="38"/>
      <c r="F454" s="189" t="s">
        <v>572</v>
      </c>
      <c r="G454" s="38"/>
      <c r="H454" s="38"/>
      <c r="I454" s="190"/>
      <c r="J454" s="38"/>
      <c r="K454" s="38"/>
      <c r="L454" s="41"/>
      <c r="M454" s="191"/>
      <c r="N454" s="192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141</v>
      </c>
      <c r="AU454" s="19" t="s">
        <v>83</v>
      </c>
    </row>
    <row r="455" spans="1:65" s="13" customFormat="1" ht="10.199999999999999">
      <c r="B455" s="193"/>
      <c r="C455" s="194"/>
      <c r="D455" s="195" t="s">
        <v>143</v>
      </c>
      <c r="E455" s="196" t="s">
        <v>19</v>
      </c>
      <c r="F455" s="197" t="s">
        <v>573</v>
      </c>
      <c r="G455" s="194"/>
      <c r="H455" s="196" t="s">
        <v>19</v>
      </c>
      <c r="I455" s="198"/>
      <c r="J455" s="194"/>
      <c r="K455" s="194"/>
      <c r="L455" s="199"/>
      <c r="M455" s="200"/>
      <c r="N455" s="201"/>
      <c r="O455" s="201"/>
      <c r="P455" s="201"/>
      <c r="Q455" s="201"/>
      <c r="R455" s="201"/>
      <c r="S455" s="201"/>
      <c r="T455" s="202"/>
      <c r="AT455" s="203" t="s">
        <v>143</v>
      </c>
      <c r="AU455" s="203" t="s">
        <v>83</v>
      </c>
      <c r="AV455" s="13" t="s">
        <v>81</v>
      </c>
      <c r="AW455" s="13" t="s">
        <v>34</v>
      </c>
      <c r="AX455" s="13" t="s">
        <v>73</v>
      </c>
      <c r="AY455" s="203" t="s">
        <v>132</v>
      </c>
    </row>
    <row r="456" spans="1:65" s="13" customFormat="1" ht="10.199999999999999">
      <c r="B456" s="193"/>
      <c r="C456" s="194"/>
      <c r="D456" s="195" t="s">
        <v>143</v>
      </c>
      <c r="E456" s="196" t="s">
        <v>19</v>
      </c>
      <c r="F456" s="197" t="s">
        <v>144</v>
      </c>
      <c r="G456" s="194"/>
      <c r="H456" s="196" t="s">
        <v>19</v>
      </c>
      <c r="I456" s="198"/>
      <c r="J456" s="194"/>
      <c r="K456" s="194"/>
      <c r="L456" s="199"/>
      <c r="M456" s="200"/>
      <c r="N456" s="201"/>
      <c r="O456" s="201"/>
      <c r="P456" s="201"/>
      <c r="Q456" s="201"/>
      <c r="R456" s="201"/>
      <c r="S456" s="201"/>
      <c r="T456" s="202"/>
      <c r="AT456" s="203" t="s">
        <v>143</v>
      </c>
      <c r="AU456" s="203" t="s">
        <v>83</v>
      </c>
      <c r="AV456" s="13" t="s">
        <v>81</v>
      </c>
      <c r="AW456" s="13" t="s">
        <v>34</v>
      </c>
      <c r="AX456" s="13" t="s">
        <v>73</v>
      </c>
      <c r="AY456" s="203" t="s">
        <v>132</v>
      </c>
    </row>
    <row r="457" spans="1:65" s="14" customFormat="1" ht="10.199999999999999">
      <c r="B457" s="204"/>
      <c r="C457" s="205"/>
      <c r="D457" s="195" t="s">
        <v>143</v>
      </c>
      <c r="E457" s="206" t="s">
        <v>19</v>
      </c>
      <c r="F457" s="207" t="s">
        <v>341</v>
      </c>
      <c r="G457" s="205"/>
      <c r="H457" s="208">
        <v>4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143</v>
      </c>
      <c r="AU457" s="214" t="s">
        <v>83</v>
      </c>
      <c r="AV457" s="14" t="s">
        <v>83</v>
      </c>
      <c r="AW457" s="14" t="s">
        <v>34</v>
      </c>
      <c r="AX457" s="14" t="s">
        <v>81</v>
      </c>
      <c r="AY457" s="214" t="s">
        <v>132</v>
      </c>
    </row>
    <row r="458" spans="1:65" s="2" customFormat="1" ht="16.5" customHeight="1">
      <c r="A458" s="36"/>
      <c r="B458" s="37"/>
      <c r="C458" s="237" t="s">
        <v>574</v>
      </c>
      <c r="D458" s="237" t="s">
        <v>264</v>
      </c>
      <c r="E458" s="238" t="s">
        <v>575</v>
      </c>
      <c r="F458" s="239" t="s">
        <v>576</v>
      </c>
      <c r="G458" s="240" t="s">
        <v>192</v>
      </c>
      <c r="H458" s="241">
        <v>4.12</v>
      </c>
      <c r="I458" s="242"/>
      <c r="J458" s="243">
        <f>ROUND(I458*H458,2)</f>
        <v>0</v>
      </c>
      <c r="K458" s="239" t="s">
        <v>138</v>
      </c>
      <c r="L458" s="244"/>
      <c r="M458" s="245" t="s">
        <v>19</v>
      </c>
      <c r="N458" s="246" t="s">
        <v>44</v>
      </c>
      <c r="O458" s="66"/>
      <c r="P458" s="184">
        <f>O458*H458</f>
        <v>0</v>
      </c>
      <c r="Q458" s="184">
        <v>0.17499999999999999</v>
      </c>
      <c r="R458" s="184">
        <f>Q458*H458</f>
        <v>0.72099999999999997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203</v>
      </c>
      <c r="AT458" s="186" t="s">
        <v>264</v>
      </c>
      <c r="AU458" s="186" t="s">
        <v>83</v>
      </c>
      <c r="AY458" s="19" t="s">
        <v>132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9" t="s">
        <v>81</v>
      </c>
      <c r="BK458" s="187">
        <f>ROUND(I458*H458,2)</f>
        <v>0</v>
      </c>
      <c r="BL458" s="19" t="s">
        <v>139</v>
      </c>
      <c r="BM458" s="186" t="s">
        <v>577</v>
      </c>
    </row>
    <row r="459" spans="1:65" s="13" customFormat="1" ht="10.199999999999999">
      <c r="B459" s="193"/>
      <c r="C459" s="194"/>
      <c r="D459" s="195" t="s">
        <v>143</v>
      </c>
      <c r="E459" s="196" t="s">
        <v>19</v>
      </c>
      <c r="F459" s="197" t="s">
        <v>578</v>
      </c>
      <c r="G459" s="194"/>
      <c r="H459" s="196" t="s">
        <v>19</v>
      </c>
      <c r="I459" s="198"/>
      <c r="J459" s="194"/>
      <c r="K459" s="194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143</v>
      </c>
      <c r="AU459" s="203" t="s">
        <v>83</v>
      </c>
      <c r="AV459" s="13" t="s">
        <v>81</v>
      </c>
      <c r="AW459" s="13" t="s">
        <v>34</v>
      </c>
      <c r="AX459" s="13" t="s">
        <v>73</v>
      </c>
      <c r="AY459" s="203" t="s">
        <v>132</v>
      </c>
    </row>
    <row r="460" spans="1:65" s="14" customFormat="1" ht="10.199999999999999">
      <c r="B460" s="204"/>
      <c r="C460" s="205"/>
      <c r="D460" s="195" t="s">
        <v>143</v>
      </c>
      <c r="E460" s="206" t="s">
        <v>19</v>
      </c>
      <c r="F460" s="207" t="s">
        <v>341</v>
      </c>
      <c r="G460" s="205"/>
      <c r="H460" s="208">
        <v>4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143</v>
      </c>
      <c r="AU460" s="214" t="s">
        <v>83</v>
      </c>
      <c r="AV460" s="14" t="s">
        <v>83</v>
      </c>
      <c r="AW460" s="14" t="s">
        <v>34</v>
      </c>
      <c r="AX460" s="14" t="s">
        <v>73</v>
      </c>
      <c r="AY460" s="214" t="s">
        <v>132</v>
      </c>
    </row>
    <row r="461" spans="1:65" s="14" customFormat="1" ht="10.199999999999999">
      <c r="B461" s="204"/>
      <c r="C461" s="205"/>
      <c r="D461" s="195" t="s">
        <v>143</v>
      </c>
      <c r="E461" s="206" t="s">
        <v>19</v>
      </c>
      <c r="F461" s="207" t="s">
        <v>579</v>
      </c>
      <c r="G461" s="205"/>
      <c r="H461" s="208">
        <v>4.12</v>
      </c>
      <c r="I461" s="209"/>
      <c r="J461" s="205"/>
      <c r="K461" s="205"/>
      <c r="L461" s="210"/>
      <c r="M461" s="211"/>
      <c r="N461" s="212"/>
      <c r="O461" s="212"/>
      <c r="P461" s="212"/>
      <c r="Q461" s="212"/>
      <c r="R461" s="212"/>
      <c r="S461" s="212"/>
      <c r="T461" s="213"/>
      <c r="AT461" s="214" t="s">
        <v>143</v>
      </c>
      <c r="AU461" s="214" t="s">
        <v>83</v>
      </c>
      <c r="AV461" s="14" t="s">
        <v>83</v>
      </c>
      <c r="AW461" s="14" t="s">
        <v>34</v>
      </c>
      <c r="AX461" s="14" t="s">
        <v>81</v>
      </c>
      <c r="AY461" s="214" t="s">
        <v>132</v>
      </c>
    </row>
    <row r="462" spans="1:65" s="12" customFormat="1" ht="22.8" customHeight="1">
      <c r="B462" s="159"/>
      <c r="C462" s="160"/>
      <c r="D462" s="161" t="s">
        <v>72</v>
      </c>
      <c r="E462" s="173" t="s">
        <v>203</v>
      </c>
      <c r="F462" s="173" t="s">
        <v>580</v>
      </c>
      <c r="G462" s="160"/>
      <c r="H462" s="160"/>
      <c r="I462" s="163"/>
      <c r="J462" s="174">
        <f>BK462</f>
        <v>0</v>
      </c>
      <c r="K462" s="160"/>
      <c r="L462" s="165"/>
      <c r="M462" s="166"/>
      <c r="N462" s="167"/>
      <c r="O462" s="167"/>
      <c r="P462" s="168">
        <f>SUM(P463:P545)</f>
        <v>0</v>
      </c>
      <c r="Q462" s="167"/>
      <c r="R462" s="168">
        <f>SUM(R463:R545)</f>
        <v>9.8475399999999986</v>
      </c>
      <c r="S462" s="167"/>
      <c r="T462" s="169">
        <f>SUM(T463:T545)</f>
        <v>0</v>
      </c>
      <c r="AR462" s="170" t="s">
        <v>81</v>
      </c>
      <c r="AT462" s="171" t="s">
        <v>72</v>
      </c>
      <c r="AU462" s="171" t="s">
        <v>81</v>
      </c>
      <c r="AY462" s="170" t="s">
        <v>132</v>
      </c>
      <c r="BK462" s="172">
        <f>SUM(BK463:BK545)</f>
        <v>0</v>
      </c>
    </row>
    <row r="463" spans="1:65" s="2" customFormat="1" ht="24.15" customHeight="1">
      <c r="A463" s="36"/>
      <c r="B463" s="37"/>
      <c r="C463" s="175" t="s">
        <v>581</v>
      </c>
      <c r="D463" s="175" t="s">
        <v>134</v>
      </c>
      <c r="E463" s="176" t="s">
        <v>582</v>
      </c>
      <c r="F463" s="177" t="s">
        <v>583</v>
      </c>
      <c r="G463" s="178" t="s">
        <v>372</v>
      </c>
      <c r="H463" s="179">
        <v>30</v>
      </c>
      <c r="I463" s="180"/>
      <c r="J463" s="181">
        <f>ROUND(I463*H463,2)</f>
        <v>0</v>
      </c>
      <c r="K463" s="177" t="s">
        <v>138</v>
      </c>
      <c r="L463" s="41"/>
      <c r="M463" s="182" t="s">
        <v>19</v>
      </c>
      <c r="N463" s="183" t="s">
        <v>44</v>
      </c>
      <c r="O463" s="66"/>
      <c r="P463" s="184">
        <f>O463*H463</f>
        <v>0</v>
      </c>
      <c r="Q463" s="184">
        <v>1.31E-3</v>
      </c>
      <c r="R463" s="184">
        <f>Q463*H463</f>
        <v>3.9300000000000002E-2</v>
      </c>
      <c r="S463" s="184">
        <v>0</v>
      </c>
      <c r="T463" s="185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86" t="s">
        <v>139</v>
      </c>
      <c r="AT463" s="186" t="s">
        <v>134</v>
      </c>
      <c r="AU463" s="186" t="s">
        <v>83</v>
      </c>
      <c r="AY463" s="19" t="s">
        <v>132</v>
      </c>
      <c r="BE463" s="187">
        <f>IF(N463="základní",J463,0)</f>
        <v>0</v>
      </c>
      <c r="BF463" s="187">
        <f>IF(N463="snížená",J463,0)</f>
        <v>0</v>
      </c>
      <c r="BG463" s="187">
        <f>IF(N463="zákl. přenesená",J463,0)</f>
        <v>0</v>
      </c>
      <c r="BH463" s="187">
        <f>IF(N463="sníž. přenesená",J463,0)</f>
        <v>0</v>
      </c>
      <c r="BI463" s="187">
        <f>IF(N463="nulová",J463,0)</f>
        <v>0</v>
      </c>
      <c r="BJ463" s="19" t="s">
        <v>81</v>
      </c>
      <c r="BK463" s="187">
        <f>ROUND(I463*H463,2)</f>
        <v>0</v>
      </c>
      <c r="BL463" s="19" t="s">
        <v>139</v>
      </c>
      <c r="BM463" s="186" t="s">
        <v>584</v>
      </c>
    </row>
    <row r="464" spans="1:65" s="2" customFormat="1" ht="10.199999999999999">
      <c r="A464" s="36"/>
      <c r="B464" s="37"/>
      <c r="C464" s="38"/>
      <c r="D464" s="188" t="s">
        <v>141</v>
      </c>
      <c r="E464" s="38"/>
      <c r="F464" s="189" t="s">
        <v>585</v>
      </c>
      <c r="G464" s="38"/>
      <c r="H464" s="38"/>
      <c r="I464" s="190"/>
      <c r="J464" s="38"/>
      <c r="K464" s="38"/>
      <c r="L464" s="41"/>
      <c r="M464" s="191"/>
      <c r="N464" s="192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141</v>
      </c>
      <c r="AU464" s="19" t="s">
        <v>83</v>
      </c>
    </row>
    <row r="465" spans="1:65" s="13" customFormat="1" ht="10.199999999999999">
      <c r="B465" s="193"/>
      <c r="C465" s="194"/>
      <c r="D465" s="195" t="s">
        <v>143</v>
      </c>
      <c r="E465" s="196" t="s">
        <v>19</v>
      </c>
      <c r="F465" s="197" t="s">
        <v>586</v>
      </c>
      <c r="G465" s="194"/>
      <c r="H465" s="196" t="s">
        <v>19</v>
      </c>
      <c r="I465" s="198"/>
      <c r="J465" s="194"/>
      <c r="K465" s="194"/>
      <c r="L465" s="199"/>
      <c r="M465" s="200"/>
      <c r="N465" s="201"/>
      <c r="O465" s="201"/>
      <c r="P465" s="201"/>
      <c r="Q465" s="201"/>
      <c r="R465" s="201"/>
      <c r="S465" s="201"/>
      <c r="T465" s="202"/>
      <c r="AT465" s="203" t="s">
        <v>143</v>
      </c>
      <c r="AU465" s="203" t="s">
        <v>83</v>
      </c>
      <c r="AV465" s="13" t="s">
        <v>81</v>
      </c>
      <c r="AW465" s="13" t="s">
        <v>34</v>
      </c>
      <c r="AX465" s="13" t="s">
        <v>73</v>
      </c>
      <c r="AY465" s="203" t="s">
        <v>132</v>
      </c>
    </row>
    <row r="466" spans="1:65" s="13" customFormat="1" ht="10.199999999999999">
      <c r="B466" s="193"/>
      <c r="C466" s="194"/>
      <c r="D466" s="195" t="s">
        <v>143</v>
      </c>
      <c r="E466" s="196" t="s">
        <v>19</v>
      </c>
      <c r="F466" s="197" t="s">
        <v>144</v>
      </c>
      <c r="G466" s="194"/>
      <c r="H466" s="196" t="s">
        <v>19</v>
      </c>
      <c r="I466" s="198"/>
      <c r="J466" s="194"/>
      <c r="K466" s="194"/>
      <c r="L466" s="199"/>
      <c r="M466" s="200"/>
      <c r="N466" s="201"/>
      <c r="O466" s="201"/>
      <c r="P466" s="201"/>
      <c r="Q466" s="201"/>
      <c r="R466" s="201"/>
      <c r="S466" s="201"/>
      <c r="T466" s="202"/>
      <c r="AT466" s="203" t="s">
        <v>143</v>
      </c>
      <c r="AU466" s="203" t="s">
        <v>83</v>
      </c>
      <c r="AV466" s="13" t="s">
        <v>81</v>
      </c>
      <c r="AW466" s="13" t="s">
        <v>34</v>
      </c>
      <c r="AX466" s="13" t="s">
        <v>73</v>
      </c>
      <c r="AY466" s="203" t="s">
        <v>132</v>
      </c>
    </row>
    <row r="467" spans="1:65" s="14" customFormat="1" ht="10.199999999999999">
      <c r="B467" s="204"/>
      <c r="C467" s="205"/>
      <c r="D467" s="195" t="s">
        <v>143</v>
      </c>
      <c r="E467" s="206" t="s">
        <v>19</v>
      </c>
      <c r="F467" s="207" t="s">
        <v>166</v>
      </c>
      <c r="G467" s="205"/>
      <c r="H467" s="208">
        <v>30</v>
      </c>
      <c r="I467" s="209"/>
      <c r="J467" s="205"/>
      <c r="K467" s="205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143</v>
      </c>
      <c r="AU467" s="214" t="s">
        <v>83</v>
      </c>
      <c r="AV467" s="14" t="s">
        <v>83</v>
      </c>
      <c r="AW467" s="14" t="s">
        <v>34</v>
      </c>
      <c r="AX467" s="14" t="s">
        <v>81</v>
      </c>
      <c r="AY467" s="214" t="s">
        <v>132</v>
      </c>
    </row>
    <row r="468" spans="1:65" s="13" customFormat="1" ht="10.199999999999999">
      <c r="B468" s="193"/>
      <c r="C468" s="194"/>
      <c r="D468" s="195" t="s">
        <v>143</v>
      </c>
      <c r="E468" s="196" t="s">
        <v>19</v>
      </c>
      <c r="F468" s="197" t="s">
        <v>37</v>
      </c>
      <c r="G468" s="194"/>
      <c r="H468" s="196" t="s">
        <v>19</v>
      </c>
      <c r="I468" s="198"/>
      <c r="J468" s="194"/>
      <c r="K468" s="194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143</v>
      </c>
      <c r="AU468" s="203" t="s">
        <v>83</v>
      </c>
      <c r="AV468" s="13" t="s">
        <v>81</v>
      </c>
      <c r="AW468" s="13" t="s">
        <v>34</v>
      </c>
      <c r="AX468" s="13" t="s">
        <v>73</v>
      </c>
      <c r="AY468" s="203" t="s">
        <v>132</v>
      </c>
    </row>
    <row r="469" spans="1:65" s="13" customFormat="1" ht="10.199999999999999">
      <c r="B469" s="193"/>
      <c r="C469" s="194"/>
      <c r="D469" s="195" t="s">
        <v>143</v>
      </c>
      <c r="E469" s="196" t="s">
        <v>19</v>
      </c>
      <c r="F469" s="197" t="s">
        <v>186</v>
      </c>
      <c r="G469" s="194"/>
      <c r="H469" s="196" t="s">
        <v>19</v>
      </c>
      <c r="I469" s="198"/>
      <c r="J469" s="194"/>
      <c r="K469" s="194"/>
      <c r="L469" s="199"/>
      <c r="M469" s="200"/>
      <c r="N469" s="201"/>
      <c r="O469" s="201"/>
      <c r="P469" s="201"/>
      <c r="Q469" s="201"/>
      <c r="R469" s="201"/>
      <c r="S469" s="201"/>
      <c r="T469" s="202"/>
      <c r="AT469" s="203" t="s">
        <v>143</v>
      </c>
      <c r="AU469" s="203" t="s">
        <v>83</v>
      </c>
      <c r="AV469" s="13" t="s">
        <v>81</v>
      </c>
      <c r="AW469" s="13" t="s">
        <v>34</v>
      </c>
      <c r="AX469" s="13" t="s">
        <v>73</v>
      </c>
      <c r="AY469" s="203" t="s">
        <v>132</v>
      </c>
    </row>
    <row r="470" spans="1:65" s="13" customFormat="1" ht="10.199999999999999">
      <c r="B470" s="193"/>
      <c r="C470" s="194"/>
      <c r="D470" s="195" t="s">
        <v>143</v>
      </c>
      <c r="E470" s="196" t="s">
        <v>19</v>
      </c>
      <c r="F470" s="197" t="s">
        <v>187</v>
      </c>
      <c r="G470" s="194"/>
      <c r="H470" s="196" t="s">
        <v>19</v>
      </c>
      <c r="I470" s="198"/>
      <c r="J470" s="194"/>
      <c r="K470" s="194"/>
      <c r="L470" s="199"/>
      <c r="M470" s="200"/>
      <c r="N470" s="201"/>
      <c r="O470" s="201"/>
      <c r="P470" s="201"/>
      <c r="Q470" s="201"/>
      <c r="R470" s="201"/>
      <c r="S470" s="201"/>
      <c r="T470" s="202"/>
      <c r="AT470" s="203" t="s">
        <v>143</v>
      </c>
      <c r="AU470" s="203" t="s">
        <v>83</v>
      </c>
      <c r="AV470" s="13" t="s">
        <v>81</v>
      </c>
      <c r="AW470" s="13" t="s">
        <v>34</v>
      </c>
      <c r="AX470" s="13" t="s">
        <v>73</v>
      </c>
      <c r="AY470" s="203" t="s">
        <v>132</v>
      </c>
    </row>
    <row r="471" spans="1:65" s="2" customFormat="1" ht="24.15" customHeight="1">
      <c r="A471" s="36"/>
      <c r="B471" s="37"/>
      <c r="C471" s="175" t="s">
        <v>587</v>
      </c>
      <c r="D471" s="175" t="s">
        <v>134</v>
      </c>
      <c r="E471" s="176" t="s">
        <v>588</v>
      </c>
      <c r="F471" s="177" t="s">
        <v>589</v>
      </c>
      <c r="G471" s="178" t="s">
        <v>372</v>
      </c>
      <c r="H471" s="179">
        <v>25</v>
      </c>
      <c r="I471" s="180"/>
      <c r="J471" s="181">
        <f>ROUND(I471*H471,2)</f>
        <v>0</v>
      </c>
      <c r="K471" s="177" t="s">
        <v>138</v>
      </c>
      <c r="L471" s="41"/>
      <c r="M471" s="182" t="s">
        <v>19</v>
      </c>
      <c r="N471" s="183" t="s">
        <v>44</v>
      </c>
      <c r="O471" s="66"/>
      <c r="P471" s="184">
        <f>O471*H471</f>
        <v>0</v>
      </c>
      <c r="Q471" s="184">
        <v>2.7599999999999999E-3</v>
      </c>
      <c r="R471" s="184">
        <f>Q471*H471</f>
        <v>6.8999999999999992E-2</v>
      </c>
      <c r="S471" s="184">
        <v>0</v>
      </c>
      <c r="T471" s="18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6" t="s">
        <v>139</v>
      </c>
      <c r="AT471" s="186" t="s">
        <v>134</v>
      </c>
      <c r="AU471" s="186" t="s">
        <v>83</v>
      </c>
      <c r="AY471" s="19" t="s">
        <v>132</v>
      </c>
      <c r="BE471" s="187">
        <f>IF(N471="základní",J471,0)</f>
        <v>0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9" t="s">
        <v>81</v>
      </c>
      <c r="BK471" s="187">
        <f>ROUND(I471*H471,2)</f>
        <v>0</v>
      </c>
      <c r="BL471" s="19" t="s">
        <v>139</v>
      </c>
      <c r="BM471" s="186" t="s">
        <v>590</v>
      </c>
    </row>
    <row r="472" spans="1:65" s="2" customFormat="1" ht="10.199999999999999">
      <c r="A472" s="36"/>
      <c r="B472" s="37"/>
      <c r="C472" s="38"/>
      <c r="D472" s="188" t="s">
        <v>141</v>
      </c>
      <c r="E472" s="38"/>
      <c r="F472" s="189" t="s">
        <v>591</v>
      </c>
      <c r="G472" s="38"/>
      <c r="H472" s="38"/>
      <c r="I472" s="190"/>
      <c r="J472" s="38"/>
      <c r="K472" s="38"/>
      <c r="L472" s="41"/>
      <c r="M472" s="191"/>
      <c r="N472" s="192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141</v>
      </c>
      <c r="AU472" s="19" t="s">
        <v>83</v>
      </c>
    </row>
    <row r="473" spans="1:65" s="13" customFormat="1" ht="10.199999999999999">
      <c r="B473" s="193"/>
      <c r="C473" s="194"/>
      <c r="D473" s="195" t="s">
        <v>143</v>
      </c>
      <c r="E473" s="196" t="s">
        <v>19</v>
      </c>
      <c r="F473" s="197" t="s">
        <v>592</v>
      </c>
      <c r="G473" s="194"/>
      <c r="H473" s="196" t="s">
        <v>19</v>
      </c>
      <c r="I473" s="198"/>
      <c r="J473" s="194"/>
      <c r="K473" s="194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143</v>
      </c>
      <c r="AU473" s="203" t="s">
        <v>83</v>
      </c>
      <c r="AV473" s="13" t="s">
        <v>81</v>
      </c>
      <c r="AW473" s="13" t="s">
        <v>34</v>
      </c>
      <c r="AX473" s="13" t="s">
        <v>73</v>
      </c>
      <c r="AY473" s="203" t="s">
        <v>132</v>
      </c>
    </row>
    <row r="474" spans="1:65" s="13" customFormat="1" ht="10.199999999999999">
      <c r="B474" s="193"/>
      <c r="C474" s="194"/>
      <c r="D474" s="195" t="s">
        <v>143</v>
      </c>
      <c r="E474" s="196" t="s">
        <v>19</v>
      </c>
      <c r="F474" s="197" t="s">
        <v>144</v>
      </c>
      <c r="G474" s="194"/>
      <c r="H474" s="196" t="s">
        <v>19</v>
      </c>
      <c r="I474" s="198"/>
      <c r="J474" s="194"/>
      <c r="K474" s="194"/>
      <c r="L474" s="199"/>
      <c r="M474" s="200"/>
      <c r="N474" s="201"/>
      <c r="O474" s="201"/>
      <c r="P474" s="201"/>
      <c r="Q474" s="201"/>
      <c r="R474" s="201"/>
      <c r="S474" s="201"/>
      <c r="T474" s="202"/>
      <c r="AT474" s="203" t="s">
        <v>143</v>
      </c>
      <c r="AU474" s="203" t="s">
        <v>83</v>
      </c>
      <c r="AV474" s="13" t="s">
        <v>81</v>
      </c>
      <c r="AW474" s="13" t="s">
        <v>34</v>
      </c>
      <c r="AX474" s="13" t="s">
        <v>73</v>
      </c>
      <c r="AY474" s="203" t="s">
        <v>132</v>
      </c>
    </row>
    <row r="475" spans="1:65" s="14" customFormat="1" ht="10.199999999999999">
      <c r="B475" s="204"/>
      <c r="C475" s="205"/>
      <c r="D475" s="195" t="s">
        <v>143</v>
      </c>
      <c r="E475" s="206" t="s">
        <v>19</v>
      </c>
      <c r="F475" s="207" t="s">
        <v>593</v>
      </c>
      <c r="G475" s="205"/>
      <c r="H475" s="208">
        <v>25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143</v>
      </c>
      <c r="AU475" s="214" t="s">
        <v>83</v>
      </c>
      <c r="AV475" s="14" t="s">
        <v>83</v>
      </c>
      <c r="AW475" s="14" t="s">
        <v>34</v>
      </c>
      <c r="AX475" s="14" t="s">
        <v>81</v>
      </c>
      <c r="AY475" s="214" t="s">
        <v>132</v>
      </c>
    </row>
    <row r="476" spans="1:65" s="2" customFormat="1" ht="24.15" customHeight="1">
      <c r="A476" s="36"/>
      <c r="B476" s="37"/>
      <c r="C476" s="175" t="s">
        <v>594</v>
      </c>
      <c r="D476" s="175" t="s">
        <v>134</v>
      </c>
      <c r="E476" s="176" t="s">
        <v>595</v>
      </c>
      <c r="F476" s="177" t="s">
        <v>596</v>
      </c>
      <c r="G476" s="178" t="s">
        <v>372</v>
      </c>
      <c r="H476" s="179">
        <v>30</v>
      </c>
      <c r="I476" s="180"/>
      <c r="J476" s="181">
        <f>ROUND(I476*H476,2)</f>
        <v>0</v>
      </c>
      <c r="K476" s="177" t="s">
        <v>19</v>
      </c>
      <c r="L476" s="41"/>
      <c r="M476" s="182" t="s">
        <v>19</v>
      </c>
      <c r="N476" s="183" t="s">
        <v>44</v>
      </c>
      <c r="O476" s="66"/>
      <c r="P476" s="184">
        <f>O476*H476</f>
        <v>0</v>
      </c>
      <c r="Q476" s="184">
        <v>0</v>
      </c>
      <c r="R476" s="184">
        <f>Q476*H476</f>
        <v>0</v>
      </c>
      <c r="S476" s="184">
        <v>0</v>
      </c>
      <c r="T476" s="185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6" t="s">
        <v>139</v>
      </c>
      <c r="AT476" s="186" t="s">
        <v>134</v>
      </c>
      <c r="AU476" s="186" t="s">
        <v>83</v>
      </c>
      <c r="AY476" s="19" t="s">
        <v>132</v>
      </c>
      <c r="BE476" s="187">
        <f>IF(N476="základní",J476,0)</f>
        <v>0</v>
      </c>
      <c r="BF476" s="187">
        <f>IF(N476="snížená",J476,0)</f>
        <v>0</v>
      </c>
      <c r="BG476" s="187">
        <f>IF(N476="zákl. přenesená",J476,0)</f>
        <v>0</v>
      </c>
      <c r="BH476" s="187">
        <f>IF(N476="sníž. přenesená",J476,0)</f>
        <v>0</v>
      </c>
      <c r="BI476" s="187">
        <f>IF(N476="nulová",J476,0)</f>
        <v>0</v>
      </c>
      <c r="BJ476" s="19" t="s">
        <v>81</v>
      </c>
      <c r="BK476" s="187">
        <f>ROUND(I476*H476,2)</f>
        <v>0</v>
      </c>
      <c r="BL476" s="19" t="s">
        <v>139</v>
      </c>
      <c r="BM476" s="186" t="s">
        <v>597</v>
      </c>
    </row>
    <row r="477" spans="1:65" s="13" customFormat="1" ht="10.199999999999999">
      <c r="B477" s="193"/>
      <c r="C477" s="194"/>
      <c r="D477" s="195" t="s">
        <v>143</v>
      </c>
      <c r="E477" s="196" t="s">
        <v>19</v>
      </c>
      <c r="F477" s="197" t="s">
        <v>586</v>
      </c>
      <c r="G477" s="194"/>
      <c r="H477" s="196" t="s">
        <v>19</v>
      </c>
      <c r="I477" s="198"/>
      <c r="J477" s="194"/>
      <c r="K477" s="194"/>
      <c r="L477" s="199"/>
      <c r="M477" s="200"/>
      <c r="N477" s="201"/>
      <c r="O477" s="201"/>
      <c r="P477" s="201"/>
      <c r="Q477" s="201"/>
      <c r="R477" s="201"/>
      <c r="S477" s="201"/>
      <c r="T477" s="202"/>
      <c r="AT477" s="203" t="s">
        <v>143</v>
      </c>
      <c r="AU477" s="203" t="s">
        <v>83</v>
      </c>
      <c r="AV477" s="13" t="s">
        <v>81</v>
      </c>
      <c r="AW477" s="13" t="s">
        <v>34</v>
      </c>
      <c r="AX477" s="13" t="s">
        <v>73</v>
      </c>
      <c r="AY477" s="203" t="s">
        <v>132</v>
      </c>
    </row>
    <row r="478" spans="1:65" s="13" customFormat="1" ht="10.199999999999999">
      <c r="B478" s="193"/>
      <c r="C478" s="194"/>
      <c r="D478" s="195" t="s">
        <v>143</v>
      </c>
      <c r="E478" s="196" t="s">
        <v>19</v>
      </c>
      <c r="F478" s="197" t="s">
        <v>144</v>
      </c>
      <c r="G478" s="194"/>
      <c r="H478" s="196" t="s">
        <v>19</v>
      </c>
      <c r="I478" s="198"/>
      <c r="J478" s="194"/>
      <c r="K478" s="194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143</v>
      </c>
      <c r="AU478" s="203" t="s">
        <v>83</v>
      </c>
      <c r="AV478" s="13" t="s">
        <v>81</v>
      </c>
      <c r="AW478" s="13" t="s">
        <v>34</v>
      </c>
      <c r="AX478" s="13" t="s">
        <v>73</v>
      </c>
      <c r="AY478" s="203" t="s">
        <v>132</v>
      </c>
    </row>
    <row r="479" spans="1:65" s="14" customFormat="1" ht="10.199999999999999">
      <c r="B479" s="204"/>
      <c r="C479" s="205"/>
      <c r="D479" s="195" t="s">
        <v>143</v>
      </c>
      <c r="E479" s="206" t="s">
        <v>19</v>
      </c>
      <c r="F479" s="207" t="s">
        <v>166</v>
      </c>
      <c r="G479" s="205"/>
      <c r="H479" s="208">
        <v>30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143</v>
      </c>
      <c r="AU479" s="214" t="s">
        <v>83</v>
      </c>
      <c r="AV479" s="14" t="s">
        <v>83</v>
      </c>
      <c r="AW479" s="14" t="s">
        <v>34</v>
      </c>
      <c r="AX479" s="14" t="s">
        <v>81</v>
      </c>
      <c r="AY479" s="214" t="s">
        <v>132</v>
      </c>
    </row>
    <row r="480" spans="1:65" s="13" customFormat="1" ht="10.199999999999999">
      <c r="B480" s="193"/>
      <c r="C480" s="194"/>
      <c r="D480" s="195" t="s">
        <v>143</v>
      </c>
      <c r="E480" s="196" t="s">
        <v>19</v>
      </c>
      <c r="F480" s="197" t="s">
        <v>37</v>
      </c>
      <c r="G480" s="194"/>
      <c r="H480" s="196" t="s">
        <v>19</v>
      </c>
      <c r="I480" s="198"/>
      <c r="J480" s="194"/>
      <c r="K480" s="194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143</v>
      </c>
      <c r="AU480" s="203" t="s">
        <v>83</v>
      </c>
      <c r="AV480" s="13" t="s">
        <v>81</v>
      </c>
      <c r="AW480" s="13" t="s">
        <v>34</v>
      </c>
      <c r="AX480" s="13" t="s">
        <v>73</v>
      </c>
      <c r="AY480" s="203" t="s">
        <v>132</v>
      </c>
    </row>
    <row r="481" spans="1:65" s="13" customFormat="1" ht="10.199999999999999">
      <c r="B481" s="193"/>
      <c r="C481" s="194"/>
      <c r="D481" s="195" t="s">
        <v>143</v>
      </c>
      <c r="E481" s="196" t="s">
        <v>19</v>
      </c>
      <c r="F481" s="197" t="s">
        <v>186</v>
      </c>
      <c r="G481" s="194"/>
      <c r="H481" s="196" t="s">
        <v>19</v>
      </c>
      <c r="I481" s="198"/>
      <c r="J481" s="194"/>
      <c r="K481" s="194"/>
      <c r="L481" s="199"/>
      <c r="M481" s="200"/>
      <c r="N481" s="201"/>
      <c r="O481" s="201"/>
      <c r="P481" s="201"/>
      <c r="Q481" s="201"/>
      <c r="R481" s="201"/>
      <c r="S481" s="201"/>
      <c r="T481" s="202"/>
      <c r="AT481" s="203" t="s">
        <v>143</v>
      </c>
      <c r="AU481" s="203" t="s">
        <v>83</v>
      </c>
      <c r="AV481" s="13" t="s">
        <v>81</v>
      </c>
      <c r="AW481" s="13" t="s">
        <v>34</v>
      </c>
      <c r="AX481" s="13" t="s">
        <v>73</v>
      </c>
      <c r="AY481" s="203" t="s">
        <v>132</v>
      </c>
    </row>
    <row r="482" spans="1:65" s="13" customFormat="1" ht="10.199999999999999">
      <c r="B482" s="193"/>
      <c r="C482" s="194"/>
      <c r="D482" s="195" t="s">
        <v>143</v>
      </c>
      <c r="E482" s="196" t="s">
        <v>19</v>
      </c>
      <c r="F482" s="197" t="s">
        <v>187</v>
      </c>
      <c r="G482" s="194"/>
      <c r="H482" s="196" t="s">
        <v>19</v>
      </c>
      <c r="I482" s="198"/>
      <c r="J482" s="194"/>
      <c r="K482" s="194"/>
      <c r="L482" s="199"/>
      <c r="M482" s="200"/>
      <c r="N482" s="201"/>
      <c r="O482" s="201"/>
      <c r="P482" s="201"/>
      <c r="Q482" s="201"/>
      <c r="R482" s="201"/>
      <c r="S482" s="201"/>
      <c r="T482" s="202"/>
      <c r="AT482" s="203" t="s">
        <v>143</v>
      </c>
      <c r="AU482" s="203" t="s">
        <v>83</v>
      </c>
      <c r="AV482" s="13" t="s">
        <v>81</v>
      </c>
      <c r="AW482" s="13" t="s">
        <v>34</v>
      </c>
      <c r="AX482" s="13" t="s">
        <v>73</v>
      </c>
      <c r="AY482" s="203" t="s">
        <v>132</v>
      </c>
    </row>
    <row r="483" spans="1:65" s="2" customFormat="1" ht="24.15" customHeight="1">
      <c r="A483" s="36"/>
      <c r="B483" s="37"/>
      <c r="C483" s="175" t="s">
        <v>598</v>
      </c>
      <c r="D483" s="175" t="s">
        <v>134</v>
      </c>
      <c r="E483" s="176" t="s">
        <v>599</v>
      </c>
      <c r="F483" s="177" t="s">
        <v>600</v>
      </c>
      <c r="G483" s="178" t="s">
        <v>372</v>
      </c>
      <c r="H483" s="179">
        <v>25</v>
      </c>
      <c r="I483" s="180"/>
      <c r="J483" s="181">
        <f>ROUND(I483*H483,2)</f>
        <v>0</v>
      </c>
      <c r="K483" s="177" t="s">
        <v>19</v>
      </c>
      <c r="L483" s="41"/>
      <c r="M483" s="182" t="s">
        <v>19</v>
      </c>
      <c r="N483" s="183" t="s">
        <v>44</v>
      </c>
      <c r="O483" s="66"/>
      <c r="P483" s="184">
        <f>O483*H483</f>
        <v>0</v>
      </c>
      <c r="Q483" s="184">
        <v>0</v>
      </c>
      <c r="R483" s="184">
        <f>Q483*H483</f>
        <v>0</v>
      </c>
      <c r="S483" s="184">
        <v>0</v>
      </c>
      <c r="T483" s="185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6" t="s">
        <v>139</v>
      </c>
      <c r="AT483" s="186" t="s">
        <v>134</v>
      </c>
      <c r="AU483" s="186" t="s">
        <v>83</v>
      </c>
      <c r="AY483" s="19" t="s">
        <v>132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9" t="s">
        <v>81</v>
      </c>
      <c r="BK483" s="187">
        <f>ROUND(I483*H483,2)</f>
        <v>0</v>
      </c>
      <c r="BL483" s="19" t="s">
        <v>139</v>
      </c>
      <c r="BM483" s="186" t="s">
        <v>601</v>
      </c>
    </row>
    <row r="484" spans="1:65" s="13" customFormat="1" ht="10.199999999999999">
      <c r="B484" s="193"/>
      <c r="C484" s="194"/>
      <c r="D484" s="195" t="s">
        <v>143</v>
      </c>
      <c r="E484" s="196" t="s">
        <v>19</v>
      </c>
      <c r="F484" s="197" t="s">
        <v>592</v>
      </c>
      <c r="G484" s="194"/>
      <c r="H484" s="196" t="s">
        <v>19</v>
      </c>
      <c r="I484" s="198"/>
      <c r="J484" s="194"/>
      <c r="K484" s="194"/>
      <c r="L484" s="199"/>
      <c r="M484" s="200"/>
      <c r="N484" s="201"/>
      <c r="O484" s="201"/>
      <c r="P484" s="201"/>
      <c r="Q484" s="201"/>
      <c r="R484" s="201"/>
      <c r="S484" s="201"/>
      <c r="T484" s="202"/>
      <c r="AT484" s="203" t="s">
        <v>143</v>
      </c>
      <c r="AU484" s="203" t="s">
        <v>83</v>
      </c>
      <c r="AV484" s="13" t="s">
        <v>81</v>
      </c>
      <c r="AW484" s="13" t="s">
        <v>34</v>
      </c>
      <c r="AX484" s="13" t="s">
        <v>73</v>
      </c>
      <c r="AY484" s="203" t="s">
        <v>132</v>
      </c>
    </row>
    <row r="485" spans="1:65" s="13" customFormat="1" ht="10.199999999999999">
      <c r="B485" s="193"/>
      <c r="C485" s="194"/>
      <c r="D485" s="195" t="s">
        <v>143</v>
      </c>
      <c r="E485" s="196" t="s">
        <v>19</v>
      </c>
      <c r="F485" s="197" t="s">
        <v>144</v>
      </c>
      <c r="G485" s="194"/>
      <c r="H485" s="196" t="s">
        <v>19</v>
      </c>
      <c r="I485" s="198"/>
      <c r="J485" s="194"/>
      <c r="K485" s="194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143</v>
      </c>
      <c r="AU485" s="203" t="s">
        <v>83</v>
      </c>
      <c r="AV485" s="13" t="s">
        <v>81</v>
      </c>
      <c r="AW485" s="13" t="s">
        <v>34</v>
      </c>
      <c r="AX485" s="13" t="s">
        <v>73</v>
      </c>
      <c r="AY485" s="203" t="s">
        <v>132</v>
      </c>
    </row>
    <row r="486" spans="1:65" s="14" customFormat="1" ht="10.199999999999999">
      <c r="B486" s="204"/>
      <c r="C486" s="205"/>
      <c r="D486" s="195" t="s">
        <v>143</v>
      </c>
      <c r="E486" s="206" t="s">
        <v>19</v>
      </c>
      <c r="F486" s="207" t="s">
        <v>593</v>
      </c>
      <c r="G486" s="205"/>
      <c r="H486" s="208">
        <v>25</v>
      </c>
      <c r="I486" s="209"/>
      <c r="J486" s="205"/>
      <c r="K486" s="205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143</v>
      </c>
      <c r="AU486" s="214" t="s">
        <v>83</v>
      </c>
      <c r="AV486" s="14" t="s">
        <v>83</v>
      </c>
      <c r="AW486" s="14" t="s">
        <v>34</v>
      </c>
      <c r="AX486" s="14" t="s">
        <v>81</v>
      </c>
      <c r="AY486" s="214" t="s">
        <v>132</v>
      </c>
    </row>
    <row r="487" spans="1:65" s="2" customFormat="1" ht="16.5" customHeight="1">
      <c r="A487" s="36"/>
      <c r="B487" s="37"/>
      <c r="C487" s="175" t="s">
        <v>602</v>
      </c>
      <c r="D487" s="175" t="s">
        <v>134</v>
      </c>
      <c r="E487" s="176" t="s">
        <v>603</v>
      </c>
      <c r="F487" s="177" t="s">
        <v>604</v>
      </c>
      <c r="G487" s="178" t="s">
        <v>605</v>
      </c>
      <c r="H487" s="179">
        <v>9</v>
      </c>
      <c r="I487" s="180"/>
      <c r="J487" s="181">
        <f>ROUND(I487*H487,2)</f>
        <v>0</v>
      </c>
      <c r="K487" s="177" t="s">
        <v>138</v>
      </c>
      <c r="L487" s="41"/>
      <c r="M487" s="182" t="s">
        <v>19</v>
      </c>
      <c r="N487" s="183" t="s">
        <v>44</v>
      </c>
      <c r="O487" s="66"/>
      <c r="P487" s="184">
        <f>O487*H487</f>
        <v>0</v>
      </c>
      <c r="Q487" s="184">
        <v>1E-4</v>
      </c>
      <c r="R487" s="184">
        <f>Q487*H487</f>
        <v>9.0000000000000008E-4</v>
      </c>
      <c r="S487" s="184">
        <v>0</v>
      </c>
      <c r="T487" s="185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6" t="s">
        <v>139</v>
      </c>
      <c r="AT487" s="186" t="s">
        <v>134</v>
      </c>
      <c r="AU487" s="186" t="s">
        <v>83</v>
      </c>
      <c r="AY487" s="19" t="s">
        <v>132</v>
      </c>
      <c r="BE487" s="187">
        <f>IF(N487="základní",J487,0)</f>
        <v>0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9" t="s">
        <v>81</v>
      </c>
      <c r="BK487" s="187">
        <f>ROUND(I487*H487,2)</f>
        <v>0</v>
      </c>
      <c r="BL487" s="19" t="s">
        <v>139</v>
      </c>
      <c r="BM487" s="186" t="s">
        <v>606</v>
      </c>
    </row>
    <row r="488" spans="1:65" s="2" customFormat="1" ht="10.199999999999999">
      <c r="A488" s="36"/>
      <c r="B488" s="37"/>
      <c r="C488" s="38"/>
      <c r="D488" s="188" t="s">
        <v>141</v>
      </c>
      <c r="E488" s="38"/>
      <c r="F488" s="189" t="s">
        <v>607</v>
      </c>
      <c r="G488" s="38"/>
      <c r="H488" s="38"/>
      <c r="I488" s="190"/>
      <c r="J488" s="38"/>
      <c r="K488" s="38"/>
      <c r="L488" s="41"/>
      <c r="M488" s="191"/>
      <c r="N488" s="192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141</v>
      </c>
      <c r="AU488" s="19" t="s">
        <v>83</v>
      </c>
    </row>
    <row r="489" spans="1:65" s="13" customFormat="1" ht="10.199999999999999">
      <c r="B489" s="193"/>
      <c r="C489" s="194"/>
      <c r="D489" s="195" t="s">
        <v>143</v>
      </c>
      <c r="E489" s="196" t="s">
        <v>19</v>
      </c>
      <c r="F489" s="197" t="s">
        <v>586</v>
      </c>
      <c r="G489" s="194"/>
      <c r="H489" s="196" t="s">
        <v>19</v>
      </c>
      <c r="I489" s="198"/>
      <c r="J489" s="194"/>
      <c r="K489" s="194"/>
      <c r="L489" s="199"/>
      <c r="M489" s="200"/>
      <c r="N489" s="201"/>
      <c r="O489" s="201"/>
      <c r="P489" s="201"/>
      <c r="Q489" s="201"/>
      <c r="R489" s="201"/>
      <c r="S489" s="201"/>
      <c r="T489" s="202"/>
      <c r="AT489" s="203" t="s">
        <v>143</v>
      </c>
      <c r="AU489" s="203" t="s">
        <v>83</v>
      </c>
      <c r="AV489" s="13" t="s">
        <v>81</v>
      </c>
      <c r="AW489" s="13" t="s">
        <v>34</v>
      </c>
      <c r="AX489" s="13" t="s">
        <v>73</v>
      </c>
      <c r="AY489" s="203" t="s">
        <v>132</v>
      </c>
    </row>
    <row r="490" spans="1:65" s="14" customFormat="1" ht="10.199999999999999">
      <c r="B490" s="204"/>
      <c r="C490" s="205"/>
      <c r="D490" s="195" t="s">
        <v>143</v>
      </c>
      <c r="E490" s="206" t="s">
        <v>19</v>
      </c>
      <c r="F490" s="207" t="s">
        <v>139</v>
      </c>
      <c r="G490" s="205"/>
      <c r="H490" s="208">
        <v>4</v>
      </c>
      <c r="I490" s="209"/>
      <c r="J490" s="205"/>
      <c r="K490" s="205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143</v>
      </c>
      <c r="AU490" s="214" t="s">
        <v>83</v>
      </c>
      <c r="AV490" s="14" t="s">
        <v>83</v>
      </c>
      <c r="AW490" s="14" t="s">
        <v>34</v>
      </c>
      <c r="AX490" s="14" t="s">
        <v>73</v>
      </c>
      <c r="AY490" s="214" t="s">
        <v>132</v>
      </c>
    </row>
    <row r="491" spans="1:65" s="13" customFormat="1" ht="10.199999999999999">
      <c r="B491" s="193"/>
      <c r="C491" s="194"/>
      <c r="D491" s="195" t="s">
        <v>143</v>
      </c>
      <c r="E491" s="196" t="s">
        <v>19</v>
      </c>
      <c r="F491" s="197" t="s">
        <v>37</v>
      </c>
      <c r="G491" s="194"/>
      <c r="H491" s="196" t="s">
        <v>19</v>
      </c>
      <c r="I491" s="198"/>
      <c r="J491" s="194"/>
      <c r="K491" s="194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143</v>
      </c>
      <c r="AU491" s="203" t="s">
        <v>83</v>
      </c>
      <c r="AV491" s="13" t="s">
        <v>81</v>
      </c>
      <c r="AW491" s="13" t="s">
        <v>34</v>
      </c>
      <c r="AX491" s="13" t="s">
        <v>73</v>
      </c>
      <c r="AY491" s="203" t="s">
        <v>132</v>
      </c>
    </row>
    <row r="492" spans="1:65" s="13" customFormat="1" ht="10.199999999999999">
      <c r="B492" s="193"/>
      <c r="C492" s="194"/>
      <c r="D492" s="195" t="s">
        <v>143</v>
      </c>
      <c r="E492" s="196" t="s">
        <v>19</v>
      </c>
      <c r="F492" s="197" t="s">
        <v>608</v>
      </c>
      <c r="G492" s="194"/>
      <c r="H492" s="196" t="s">
        <v>19</v>
      </c>
      <c r="I492" s="198"/>
      <c r="J492" s="194"/>
      <c r="K492" s="194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143</v>
      </c>
      <c r="AU492" s="203" t="s">
        <v>83</v>
      </c>
      <c r="AV492" s="13" t="s">
        <v>81</v>
      </c>
      <c r="AW492" s="13" t="s">
        <v>34</v>
      </c>
      <c r="AX492" s="13" t="s">
        <v>73</v>
      </c>
      <c r="AY492" s="203" t="s">
        <v>132</v>
      </c>
    </row>
    <row r="493" spans="1:65" s="13" customFormat="1" ht="10.199999999999999">
      <c r="B493" s="193"/>
      <c r="C493" s="194"/>
      <c r="D493" s="195" t="s">
        <v>143</v>
      </c>
      <c r="E493" s="196" t="s">
        <v>19</v>
      </c>
      <c r="F493" s="197" t="s">
        <v>187</v>
      </c>
      <c r="G493" s="194"/>
      <c r="H493" s="196" t="s">
        <v>19</v>
      </c>
      <c r="I493" s="198"/>
      <c r="J493" s="194"/>
      <c r="K493" s="194"/>
      <c r="L493" s="199"/>
      <c r="M493" s="200"/>
      <c r="N493" s="201"/>
      <c r="O493" s="201"/>
      <c r="P493" s="201"/>
      <c r="Q493" s="201"/>
      <c r="R493" s="201"/>
      <c r="S493" s="201"/>
      <c r="T493" s="202"/>
      <c r="AT493" s="203" t="s">
        <v>143</v>
      </c>
      <c r="AU493" s="203" t="s">
        <v>83</v>
      </c>
      <c r="AV493" s="13" t="s">
        <v>81</v>
      </c>
      <c r="AW493" s="13" t="s">
        <v>34</v>
      </c>
      <c r="AX493" s="13" t="s">
        <v>73</v>
      </c>
      <c r="AY493" s="203" t="s">
        <v>132</v>
      </c>
    </row>
    <row r="494" spans="1:65" s="16" customFormat="1" ht="10.199999999999999">
      <c r="B494" s="226"/>
      <c r="C494" s="227"/>
      <c r="D494" s="195" t="s">
        <v>143</v>
      </c>
      <c r="E494" s="228" t="s">
        <v>19</v>
      </c>
      <c r="F494" s="229" t="s">
        <v>183</v>
      </c>
      <c r="G494" s="227"/>
      <c r="H494" s="230">
        <v>4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AT494" s="236" t="s">
        <v>143</v>
      </c>
      <c r="AU494" s="236" t="s">
        <v>83</v>
      </c>
      <c r="AV494" s="16" t="s">
        <v>160</v>
      </c>
      <c r="AW494" s="16" t="s">
        <v>34</v>
      </c>
      <c r="AX494" s="16" t="s">
        <v>73</v>
      </c>
      <c r="AY494" s="236" t="s">
        <v>132</v>
      </c>
    </row>
    <row r="495" spans="1:65" s="13" customFormat="1" ht="10.199999999999999">
      <c r="B495" s="193"/>
      <c r="C495" s="194"/>
      <c r="D495" s="195" t="s">
        <v>143</v>
      </c>
      <c r="E495" s="196" t="s">
        <v>19</v>
      </c>
      <c r="F495" s="197" t="s">
        <v>609</v>
      </c>
      <c r="G495" s="194"/>
      <c r="H495" s="196" t="s">
        <v>19</v>
      </c>
      <c r="I495" s="198"/>
      <c r="J495" s="194"/>
      <c r="K495" s="194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143</v>
      </c>
      <c r="AU495" s="203" t="s">
        <v>83</v>
      </c>
      <c r="AV495" s="13" t="s">
        <v>81</v>
      </c>
      <c r="AW495" s="13" t="s">
        <v>34</v>
      </c>
      <c r="AX495" s="13" t="s">
        <v>73</v>
      </c>
      <c r="AY495" s="203" t="s">
        <v>132</v>
      </c>
    </row>
    <row r="496" spans="1:65" s="14" customFormat="1" ht="10.199999999999999">
      <c r="B496" s="204"/>
      <c r="C496" s="205"/>
      <c r="D496" s="195" t="s">
        <v>143</v>
      </c>
      <c r="E496" s="206" t="s">
        <v>19</v>
      </c>
      <c r="F496" s="207" t="s">
        <v>176</v>
      </c>
      <c r="G496" s="205"/>
      <c r="H496" s="208">
        <v>5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143</v>
      </c>
      <c r="AU496" s="214" t="s">
        <v>83</v>
      </c>
      <c r="AV496" s="14" t="s">
        <v>83</v>
      </c>
      <c r="AW496" s="14" t="s">
        <v>34</v>
      </c>
      <c r="AX496" s="14" t="s">
        <v>73</v>
      </c>
      <c r="AY496" s="214" t="s">
        <v>132</v>
      </c>
    </row>
    <row r="497" spans="1:65" s="16" customFormat="1" ht="10.199999999999999">
      <c r="B497" s="226"/>
      <c r="C497" s="227"/>
      <c r="D497" s="195" t="s">
        <v>143</v>
      </c>
      <c r="E497" s="228" t="s">
        <v>19</v>
      </c>
      <c r="F497" s="229" t="s">
        <v>188</v>
      </c>
      <c r="G497" s="227"/>
      <c r="H497" s="230">
        <v>5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AT497" s="236" t="s">
        <v>143</v>
      </c>
      <c r="AU497" s="236" t="s">
        <v>83</v>
      </c>
      <c r="AV497" s="16" t="s">
        <v>160</v>
      </c>
      <c r="AW497" s="16" t="s">
        <v>34</v>
      </c>
      <c r="AX497" s="16" t="s">
        <v>73</v>
      </c>
      <c r="AY497" s="236" t="s">
        <v>132</v>
      </c>
    </row>
    <row r="498" spans="1:65" s="15" customFormat="1" ht="10.199999999999999">
      <c r="B498" s="215"/>
      <c r="C498" s="216"/>
      <c r="D498" s="195" t="s">
        <v>143</v>
      </c>
      <c r="E498" s="217" t="s">
        <v>19</v>
      </c>
      <c r="F498" s="218" t="s">
        <v>149</v>
      </c>
      <c r="G498" s="216"/>
      <c r="H498" s="219">
        <v>9</v>
      </c>
      <c r="I498" s="220"/>
      <c r="J498" s="216"/>
      <c r="K498" s="216"/>
      <c r="L498" s="221"/>
      <c r="M498" s="222"/>
      <c r="N498" s="223"/>
      <c r="O498" s="223"/>
      <c r="P498" s="223"/>
      <c r="Q498" s="223"/>
      <c r="R498" s="223"/>
      <c r="S498" s="223"/>
      <c r="T498" s="224"/>
      <c r="AT498" s="225" t="s">
        <v>143</v>
      </c>
      <c r="AU498" s="225" t="s">
        <v>83</v>
      </c>
      <c r="AV498" s="15" t="s">
        <v>139</v>
      </c>
      <c r="AW498" s="15" t="s">
        <v>34</v>
      </c>
      <c r="AX498" s="15" t="s">
        <v>81</v>
      </c>
      <c r="AY498" s="225" t="s">
        <v>132</v>
      </c>
    </row>
    <row r="499" spans="1:65" s="2" customFormat="1" ht="16.5" customHeight="1">
      <c r="A499" s="36"/>
      <c r="B499" s="37"/>
      <c r="C499" s="175" t="s">
        <v>610</v>
      </c>
      <c r="D499" s="175" t="s">
        <v>134</v>
      </c>
      <c r="E499" s="176" t="s">
        <v>611</v>
      </c>
      <c r="F499" s="177" t="s">
        <v>612</v>
      </c>
      <c r="G499" s="178" t="s">
        <v>613</v>
      </c>
      <c r="H499" s="179">
        <v>5</v>
      </c>
      <c r="I499" s="180"/>
      <c r="J499" s="181">
        <f>ROUND(I499*H499,2)</f>
        <v>0</v>
      </c>
      <c r="K499" s="177" t="s">
        <v>19</v>
      </c>
      <c r="L499" s="41"/>
      <c r="M499" s="182" t="s">
        <v>19</v>
      </c>
      <c r="N499" s="183" t="s">
        <v>44</v>
      </c>
      <c r="O499" s="66"/>
      <c r="P499" s="184">
        <f>O499*H499</f>
        <v>0</v>
      </c>
      <c r="Q499" s="184">
        <v>0.34089999999999998</v>
      </c>
      <c r="R499" s="184">
        <f>Q499*H499</f>
        <v>1.7044999999999999</v>
      </c>
      <c r="S499" s="184">
        <v>0</v>
      </c>
      <c r="T499" s="18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6" t="s">
        <v>139</v>
      </c>
      <c r="AT499" s="186" t="s">
        <v>134</v>
      </c>
      <c r="AU499" s="186" t="s">
        <v>83</v>
      </c>
      <c r="AY499" s="19" t="s">
        <v>132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9" t="s">
        <v>81</v>
      </c>
      <c r="BK499" s="187">
        <f>ROUND(I499*H499,2)</f>
        <v>0</v>
      </c>
      <c r="BL499" s="19" t="s">
        <v>139</v>
      </c>
      <c r="BM499" s="186" t="s">
        <v>614</v>
      </c>
    </row>
    <row r="500" spans="1:65" s="2" customFormat="1" ht="16.5" customHeight="1">
      <c r="A500" s="36"/>
      <c r="B500" s="37"/>
      <c r="C500" s="175" t="s">
        <v>615</v>
      </c>
      <c r="D500" s="175" t="s">
        <v>134</v>
      </c>
      <c r="E500" s="176" t="s">
        <v>616</v>
      </c>
      <c r="F500" s="177" t="s">
        <v>617</v>
      </c>
      <c r="G500" s="178" t="s">
        <v>613</v>
      </c>
      <c r="H500" s="179">
        <v>5</v>
      </c>
      <c r="I500" s="180"/>
      <c r="J500" s="181">
        <f>ROUND(I500*H500,2)</f>
        <v>0</v>
      </c>
      <c r="K500" s="177" t="s">
        <v>138</v>
      </c>
      <c r="L500" s="41"/>
      <c r="M500" s="182" t="s">
        <v>19</v>
      </c>
      <c r="N500" s="183" t="s">
        <v>44</v>
      </c>
      <c r="O500" s="66"/>
      <c r="P500" s="184">
        <f>O500*H500</f>
        <v>0</v>
      </c>
      <c r="Q500" s="184">
        <v>0.21734000000000001</v>
      </c>
      <c r="R500" s="184">
        <f>Q500*H500</f>
        <v>1.0867</v>
      </c>
      <c r="S500" s="184">
        <v>0</v>
      </c>
      <c r="T500" s="185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86" t="s">
        <v>139</v>
      </c>
      <c r="AT500" s="186" t="s">
        <v>134</v>
      </c>
      <c r="AU500" s="186" t="s">
        <v>83</v>
      </c>
      <c r="AY500" s="19" t="s">
        <v>132</v>
      </c>
      <c r="BE500" s="187">
        <f>IF(N500="základní",J500,0)</f>
        <v>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9" t="s">
        <v>81</v>
      </c>
      <c r="BK500" s="187">
        <f>ROUND(I500*H500,2)</f>
        <v>0</v>
      </c>
      <c r="BL500" s="19" t="s">
        <v>139</v>
      </c>
      <c r="BM500" s="186" t="s">
        <v>618</v>
      </c>
    </row>
    <row r="501" spans="1:65" s="2" customFormat="1" ht="10.199999999999999">
      <c r="A501" s="36"/>
      <c r="B501" s="37"/>
      <c r="C501" s="38"/>
      <c r="D501" s="188" t="s">
        <v>141</v>
      </c>
      <c r="E501" s="38"/>
      <c r="F501" s="189" t="s">
        <v>619</v>
      </c>
      <c r="G501" s="38"/>
      <c r="H501" s="38"/>
      <c r="I501" s="190"/>
      <c r="J501" s="38"/>
      <c r="K501" s="38"/>
      <c r="L501" s="41"/>
      <c r="M501" s="191"/>
      <c r="N501" s="192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141</v>
      </c>
      <c r="AU501" s="19" t="s">
        <v>83</v>
      </c>
    </row>
    <row r="502" spans="1:65" s="13" customFormat="1" ht="10.199999999999999">
      <c r="B502" s="193"/>
      <c r="C502" s="194"/>
      <c r="D502" s="195" t="s">
        <v>143</v>
      </c>
      <c r="E502" s="196" t="s">
        <v>19</v>
      </c>
      <c r="F502" s="197" t="s">
        <v>620</v>
      </c>
      <c r="G502" s="194"/>
      <c r="H502" s="196" t="s">
        <v>19</v>
      </c>
      <c r="I502" s="198"/>
      <c r="J502" s="194"/>
      <c r="K502" s="194"/>
      <c r="L502" s="199"/>
      <c r="M502" s="200"/>
      <c r="N502" s="201"/>
      <c r="O502" s="201"/>
      <c r="P502" s="201"/>
      <c r="Q502" s="201"/>
      <c r="R502" s="201"/>
      <c r="S502" s="201"/>
      <c r="T502" s="202"/>
      <c r="AT502" s="203" t="s">
        <v>143</v>
      </c>
      <c r="AU502" s="203" t="s">
        <v>83</v>
      </c>
      <c r="AV502" s="13" t="s">
        <v>81</v>
      </c>
      <c r="AW502" s="13" t="s">
        <v>34</v>
      </c>
      <c r="AX502" s="13" t="s">
        <v>73</v>
      </c>
      <c r="AY502" s="203" t="s">
        <v>132</v>
      </c>
    </row>
    <row r="503" spans="1:65" s="14" customFormat="1" ht="10.199999999999999">
      <c r="B503" s="204"/>
      <c r="C503" s="205"/>
      <c r="D503" s="195" t="s">
        <v>143</v>
      </c>
      <c r="E503" s="206" t="s">
        <v>19</v>
      </c>
      <c r="F503" s="207" t="s">
        <v>176</v>
      </c>
      <c r="G503" s="205"/>
      <c r="H503" s="208">
        <v>5</v>
      </c>
      <c r="I503" s="209"/>
      <c r="J503" s="205"/>
      <c r="K503" s="205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143</v>
      </c>
      <c r="AU503" s="214" t="s">
        <v>83</v>
      </c>
      <c r="AV503" s="14" t="s">
        <v>83</v>
      </c>
      <c r="AW503" s="14" t="s">
        <v>34</v>
      </c>
      <c r="AX503" s="14" t="s">
        <v>81</v>
      </c>
      <c r="AY503" s="214" t="s">
        <v>132</v>
      </c>
    </row>
    <row r="504" spans="1:65" s="2" customFormat="1" ht="16.5" customHeight="1">
      <c r="A504" s="36"/>
      <c r="B504" s="37"/>
      <c r="C504" s="237" t="s">
        <v>621</v>
      </c>
      <c r="D504" s="237" t="s">
        <v>264</v>
      </c>
      <c r="E504" s="238" t="s">
        <v>622</v>
      </c>
      <c r="F504" s="239" t="s">
        <v>623</v>
      </c>
      <c r="G504" s="240" t="s">
        <v>613</v>
      </c>
      <c r="H504" s="241">
        <v>5</v>
      </c>
      <c r="I504" s="242"/>
      <c r="J504" s="243">
        <f>ROUND(I504*H504,2)</f>
        <v>0</v>
      </c>
      <c r="K504" s="239" t="s">
        <v>19</v>
      </c>
      <c r="L504" s="244"/>
      <c r="M504" s="245" t="s">
        <v>19</v>
      </c>
      <c r="N504" s="246" t="s">
        <v>44</v>
      </c>
      <c r="O504" s="66"/>
      <c r="P504" s="184">
        <f>O504*H504</f>
        <v>0</v>
      </c>
      <c r="Q504" s="184">
        <v>0.42</v>
      </c>
      <c r="R504" s="184">
        <f>Q504*H504</f>
        <v>2.1</v>
      </c>
      <c r="S504" s="184">
        <v>0</v>
      </c>
      <c r="T504" s="18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6" t="s">
        <v>203</v>
      </c>
      <c r="AT504" s="186" t="s">
        <v>264</v>
      </c>
      <c r="AU504" s="186" t="s">
        <v>83</v>
      </c>
      <c r="AY504" s="19" t="s">
        <v>132</v>
      </c>
      <c r="BE504" s="187">
        <f>IF(N504="základní",J504,0)</f>
        <v>0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9" t="s">
        <v>81</v>
      </c>
      <c r="BK504" s="187">
        <f>ROUND(I504*H504,2)</f>
        <v>0</v>
      </c>
      <c r="BL504" s="19" t="s">
        <v>139</v>
      </c>
      <c r="BM504" s="186" t="s">
        <v>624</v>
      </c>
    </row>
    <row r="505" spans="1:65" s="13" customFormat="1" ht="10.199999999999999">
      <c r="B505" s="193"/>
      <c r="C505" s="194"/>
      <c r="D505" s="195" t="s">
        <v>143</v>
      </c>
      <c r="E505" s="196" t="s">
        <v>19</v>
      </c>
      <c r="F505" s="197" t="s">
        <v>625</v>
      </c>
      <c r="G505" s="194"/>
      <c r="H505" s="196" t="s">
        <v>19</v>
      </c>
      <c r="I505" s="198"/>
      <c r="J505" s="194"/>
      <c r="K505" s="194"/>
      <c r="L505" s="199"/>
      <c r="M505" s="200"/>
      <c r="N505" s="201"/>
      <c r="O505" s="201"/>
      <c r="P505" s="201"/>
      <c r="Q505" s="201"/>
      <c r="R505" s="201"/>
      <c r="S505" s="201"/>
      <c r="T505" s="202"/>
      <c r="AT505" s="203" t="s">
        <v>143</v>
      </c>
      <c r="AU505" s="203" t="s">
        <v>83</v>
      </c>
      <c r="AV505" s="13" t="s">
        <v>81</v>
      </c>
      <c r="AW505" s="13" t="s">
        <v>34</v>
      </c>
      <c r="AX505" s="13" t="s">
        <v>73</v>
      </c>
      <c r="AY505" s="203" t="s">
        <v>132</v>
      </c>
    </row>
    <row r="506" spans="1:65" s="14" customFormat="1" ht="10.199999999999999">
      <c r="B506" s="204"/>
      <c r="C506" s="205"/>
      <c r="D506" s="195" t="s">
        <v>143</v>
      </c>
      <c r="E506" s="206" t="s">
        <v>19</v>
      </c>
      <c r="F506" s="207" t="s">
        <v>176</v>
      </c>
      <c r="G506" s="205"/>
      <c r="H506" s="208">
        <v>5</v>
      </c>
      <c r="I506" s="209"/>
      <c r="J506" s="205"/>
      <c r="K506" s="205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143</v>
      </c>
      <c r="AU506" s="214" t="s">
        <v>83</v>
      </c>
      <c r="AV506" s="14" t="s">
        <v>83</v>
      </c>
      <c r="AW506" s="14" t="s">
        <v>34</v>
      </c>
      <c r="AX506" s="14" t="s">
        <v>81</v>
      </c>
      <c r="AY506" s="214" t="s">
        <v>132</v>
      </c>
    </row>
    <row r="507" spans="1:65" s="2" customFormat="1" ht="16.5" customHeight="1">
      <c r="A507" s="36"/>
      <c r="B507" s="37"/>
      <c r="C507" s="237" t="s">
        <v>626</v>
      </c>
      <c r="D507" s="237" t="s">
        <v>264</v>
      </c>
      <c r="E507" s="238" t="s">
        <v>627</v>
      </c>
      <c r="F507" s="239" t="s">
        <v>628</v>
      </c>
      <c r="G507" s="240" t="s">
        <v>613</v>
      </c>
      <c r="H507" s="241">
        <v>5</v>
      </c>
      <c r="I507" s="242"/>
      <c r="J507" s="243">
        <f>ROUND(I507*H507,2)</f>
        <v>0</v>
      </c>
      <c r="K507" s="239" t="s">
        <v>138</v>
      </c>
      <c r="L507" s="244"/>
      <c r="M507" s="245" t="s">
        <v>19</v>
      </c>
      <c r="N507" s="246" t="s">
        <v>44</v>
      </c>
      <c r="O507" s="66"/>
      <c r="P507" s="184">
        <f>O507*H507</f>
        <v>0</v>
      </c>
      <c r="Q507" s="184">
        <v>0.06</v>
      </c>
      <c r="R507" s="184">
        <f>Q507*H507</f>
        <v>0.3</v>
      </c>
      <c r="S507" s="184">
        <v>0</v>
      </c>
      <c r="T507" s="185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6" t="s">
        <v>203</v>
      </c>
      <c r="AT507" s="186" t="s">
        <v>264</v>
      </c>
      <c r="AU507" s="186" t="s">
        <v>83</v>
      </c>
      <c r="AY507" s="19" t="s">
        <v>132</v>
      </c>
      <c r="BE507" s="187">
        <f>IF(N507="základní",J507,0)</f>
        <v>0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9" t="s">
        <v>81</v>
      </c>
      <c r="BK507" s="187">
        <f>ROUND(I507*H507,2)</f>
        <v>0</v>
      </c>
      <c r="BL507" s="19" t="s">
        <v>139</v>
      </c>
      <c r="BM507" s="186" t="s">
        <v>629</v>
      </c>
    </row>
    <row r="508" spans="1:65" s="13" customFormat="1" ht="10.199999999999999">
      <c r="B508" s="193"/>
      <c r="C508" s="194"/>
      <c r="D508" s="195" t="s">
        <v>143</v>
      </c>
      <c r="E508" s="196" t="s">
        <v>19</v>
      </c>
      <c r="F508" s="197" t="s">
        <v>630</v>
      </c>
      <c r="G508" s="194"/>
      <c r="H508" s="196" t="s">
        <v>19</v>
      </c>
      <c r="I508" s="198"/>
      <c r="J508" s="194"/>
      <c r="K508" s="194"/>
      <c r="L508" s="199"/>
      <c r="M508" s="200"/>
      <c r="N508" s="201"/>
      <c r="O508" s="201"/>
      <c r="P508" s="201"/>
      <c r="Q508" s="201"/>
      <c r="R508" s="201"/>
      <c r="S508" s="201"/>
      <c r="T508" s="202"/>
      <c r="AT508" s="203" t="s">
        <v>143</v>
      </c>
      <c r="AU508" s="203" t="s">
        <v>83</v>
      </c>
      <c r="AV508" s="13" t="s">
        <v>81</v>
      </c>
      <c r="AW508" s="13" t="s">
        <v>34</v>
      </c>
      <c r="AX508" s="13" t="s">
        <v>73</v>
      </c>
      <c r="AY508" s="203" t="s">
        <v>132</v>
      </c>
    </row>
    <row r="509" spans="1:65" s="14" customFormat="1" ht="10.199999999999999">
      <c r="B509" s="204"/>
      <c r="C509" s="205"/>
      <c r="D509" s="195" t="s">
        <v>143</v>
      </c>
      <c r="E509" s="206" t="s">
        <v>19</v>
      </c>
      <c r="F509" s="207" t="s">
        <v>176</v>
      </c>
      <c r="G509" s="205"/>
      <c r="H509" s="208">
        <v>5</v>
      </c>
      <c r="I509" s="209"/>
      <c r="J509" s="205"/>
      <c r="K509" s="205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143</v>
      </c>
      <c r="AU509" s="214" t="s">
        <v>83</v>
      </c>
      <c r="AV509" s="14" t="s">
        <v>83</v>
      </c>
      <c r="AW509" s="14" t="s">
        <v>34</v>
      </c>
      <c r="AX509" s="14" t="s">
        <v>81</v>
      </c>
      <c r="AY509" s="214" t="s">
        <v>132</v>
      </c>
    </row>
    <row r="510" spans="1:65" s="2" customFormat="1" ht="16.5" customHeight="1">
      <c r="A510" s="36"/>
      <c r="B510" s="37"/>
      <c r="C510" s="237" t="s">
        <v>631</v>
      </c>
      <c r="D510" s="237" t="s">
        <v>264</v>
      </c>
      <c r="E510" s="238" t="s">
        <v>632</v>
      </c>
      <c r="F510" s="239" t="s">
        <v>633</v>
      </c>
      <c r="G510" s="240" t="s">
        <v>613</v>
      </c>
      <c r="H510" s="241">
        <v>5</v>
      </c>
      <c r="I510" s="242"/>
      <c r="J510" s="243">
        <f>ROUND(I510*H510,2)</f>
        <v>0</v>
      </c>
      <c r="K510" s="239" t="s">
        <v>138</v>
      </c>
      <c r="L510" s="244"/>
      <c r="M510" s="245" t="s">
        <v>19</v>
      </c>
      <c r="N510" s="246" t="s">
        <v>44</v>
      </c>
      <c r="O510" s="66"/>
      <c r="P510" s="184">
        <f>O510*H510</f>
        <v>0</v>
      </c>
      <c r="Q510" s="184">
        <v>7.1999999999999998E-3</v>
      </c>
      <c r="R510" s="184">
        <f>Q510*H510</f>
        <v>3.5999999999999997E-2</v>
      </c>
      <c r="S510" s="184">
        <v>0</v>
      </c>
      <c r="T510" s="185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6" t="s">
        <v>203</v>
      </c>
      <c r="AT510" s="186" t="s">
        <v>264</v>
      </c>
      <c r="AU510" s="186" t="s">
        <v>83</v>
      </c>
      <c r="AY510" s="19" t="s">
        <v>132</v>
      </c>
      <c r="BE510" s="187">
        <f>IF(N510="základní",J510,0)</f>
        <v>0</v>
      </c>
      <c r="BF510" s="187">
        <f>IF(N510="snížená",J510,0)</f>
        <v>0</v>
      </c>
      <c r="BG510" s="187">
        <f>IF(N510="zákl. přenesená",J510,0)</f>
        <v>0</v>
      </c>
      <c r="BH510" s="187">
        <f>IF(N510="sníž. přenesená",J510,0)</f>
        <v>0</v>
      </c>
      <c r="BI510" s="187">
        <f>IF(N510="nulová",J510,0)</f>
        <v>0</v>
      </c>
      <c r="BJ510" s="19" t="s">
        <v>81</v>
      </c>
      <c r="BK510" s="187">
        <f>ROUND(I510*H510,2)</f>
        <v>0</v>
      </c>
      <c r="BL510" s="19" t="s">
        <v>139</v>
      </c>
      <c r="BM510" s="186" t="s">
        <v>634</v>
      </c>
    </row>
    <row r="511" spans="1:65" s="13" customFormat="1" ht="10.199999999999999">
      <c r="B511" s="193"/>
      <c r="C511" s="194"/>
      <c r="D511" s="195" t="s">
        <v>143</v>
      </c>
      <c r="E511" s="196" t="s">
        <v>19</v>
      </c>
      <c r="F511" s="197" t="s">
        <v>630</v>
      </c>
      <c r="G511" s="194"/>
      <c r="H511" s="196" t="s">
        <v>19</v>
      </c>
      <c r="I511" s="198"/>
      <c r="J511" s="194"/>
      <c r="K511" s="194"/>
      <c r="L511" s="199"/>
      <c r="M511" s="200"/>
      <c r="N511" s="201"/>
      <c r="O511" s="201"/>
      <c r="P511" s="201"/>
      <c r="Q511" s="201"/>
      <c r="R511" s="201"/>
      <c r="S511" s="201"/>
      <c r="T511" s="202"/>
      <c r="AT511" s="203" t="s">
        <v>143</v>
      </c>
      <c r="AU511" s="203" t="s">
        <v>83</v>
      </c>
      <c r="AV511" s="13" t="s">
        <v>81</v>
      </c>
      <c r="AW511" s="13" t="s">
        <v>34</v>
      </c>
      <c r="AX511" s="13" t="s">
        <v>73</v>
      </c>
      <c r="AY511" s="203" t="s">
        <v>132</v>
      </c>
    </row>
    <row r="512" spans="1:65" s="14" customFormat="1" ht="10.199999999999999">
      <c r="B512" s="204"/>
      <c r="C512" s="205"/>
      <c r="D512" s="195" t="s">
        <v>143</v>
      </c>
      <c r="E512" s="206" t="s">
        <v>19</v>
      </c>
      <c r="F512" s="207" t="s">
        <v>176</v>
      </c>
      <c r="G512" s="205"/>
      <c r="H512" s="208">
        <v>5</v>
      </c>
      <c r="I512" s="209"/>
      <c r="J512" s="205"/>
      <c r="K512" s="205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143</v>
      </c>
      <c r="AU512" s="214" t="s">
        <v>83</v>
      </c>
      <c r="AV512" s="14" t="s">
        <v>83</v>
      </c>
      <c r="AW512" s="14" t="s">
        <v>34</v>
      </c>
      <c r="AX512" s="14" t="s">
        <v>81</v>
      </c>
      <c r="AY512" s="214" t="s">
        <v>132</v>
      </c>
    </row>
    <row r="513" spans="1:65" s="2" customFormat="1" ht="16.5" customHeight="1">
      <c r="A513" s="36"/>
      <c r="B513" s="37"/>
      <c r="C513" s="175" t="s">
        <v>635</v>
      </c>
      <c r="D513" s="175" t="s">
        <v>134</v>
      </c>
      <c r="E513" s="176" t="s">
        <v>636</v>
      </c>
      <c r="F513" s="177" t="s">
        <v>637</v>
      </c>
      <c r="G513" s="178" t="s">
        <v>613</v>
      </c>
      <c r="H513" s="179">
        <v>5</v>
      </c>
      <c r="I513" s="180"/>
      <c r="J513" s="181">
        <f>ROUND(I513*H513,2)</f>
        <v>0</v>
      </c>
      <c r="K513" s="177" t="s">
        <v>19</v>
      </c>
      <c r="L513" s="41"/>
      <c r="M513" s="182" t="s">
        <v>19</v>
      </c>
      <c r="N513" s="183" t="s">
        <v>44</v>
      </c>
      <c r="O513" s="66"/>
      <c r="P513" s="184">
        <f>O513*H513</f>
        <v>0</v>
      </c>
      <c r="Q513" s="184">
        <v>0.42080000000000001</v>
      </c>
      <c r="R513" s="184">
        <f>Q513*H513</f>
        <v>2.1040000000000001</v>
      </c>
      <c r="S513" s="184">
        <v>0</v>
      </c>
      <c r="T513" s="185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86" t="s">
        <v>139</v>
      </c>
      <c r="AT513" s="186" t="s">
        <v>134</v>
      </c>
      <c r="AU513" s="186" t="s">
        <v>83</v>
      </c>
      <c r="AY513" s="19" t="s">
        <v>132</v>
      </c>
      <c r="BE513" s="187">
        <f>IF(N513="základní",J513,0)</f>
        <v>0</v>
      </c>
      <c r="BF513" s="187">
        <f>IF(N513="snížená",J513,0)</f>
        <v>0</v>
      </c>
      <c r="BG513" s="187">
        <f>IF(N513="zákl. přenesená",J513,0)</f>
        <v>0</v>
      </c>
      <c r="BH513" s="187">
        <f>IF(N513="sníž. přenesená",J513,0)</f>
        <v>0</v>
      </c>
      <c r="BI513" s="187">
        <f>IF(N513="nulová",J513,0)</f>
        <v>0</v>
      </c>
      <c r="BJ513" s="19" t="s">
        <v>81</v>
      </c>
      <c r="BK513" s="187">
        <f>ROUND(I513*H513,2)</f>
        <v>0</v>
      </c>
      <c r="BL513" s="19" t="s">
        <v>139</v>
      </c>
      <c r="BM513" s="186" t="s">
        <v>638</v>
      </c>
    </row>
    <row r="514" spans="1:65" s="13" customFormat="1" ht="10.199999999999999">
      <c r="B514" s="193"/>
      <c r="C514" s="194"/>
      <c r="D514" s="195" t="s">
        <v>143</v>
      </c>
      <c r="E514" s="196" t="s">
        <v>19</v>
      </c>
      <c r="F514" s="197" t="s">
        <v>144</v>
      </c>
      <c r="G514" s="194"/>
      <c r="H514" s="196" t="s">
        <v>19</v>
      </c>
      <c r="I514" s="198"/>
      <c r="J514" s="194"/>
      <c r="K514" s="194"/>
      <c r="L514" s="199"/>
      <c r="M514" s="200"/>
      <c r="N514" s="201"/>
      <c r="O514" s="201"/>
      <c r="P514" s="201"/>
      <c r="Q514" s="201"/>
      <c r="R514" s="201"/>
      <c r="S514" s="201"/>
      <c r="T514" s="202"/>
      <c r="AT514" s="203" t="s">
        <v>143</v>
      </c>
      <c r="AU514" s="203" t="s">
        <v>83</v>
      </c>
      <c r="AV514" s="13" t="s">
        <v>81</v>
      </c>
      <c r="AW514" s="13" t="s">
        <v>34</v>
      </c>
      <c r="AX514" s="13" t="s">
        <v>73</v>
      </c>
      <c r="AY514" s="203" t="s">
        <v>132</v>
      </c>
    </row>
    <row r="515" spans="1:65" s="13" customFormat="1" ht="10.199999999999999">
      <c r="B515" s="193"/>
      <c r="C515" s="194"/>
      <c r="D515" s="195" t="s">
        <v>143</v>
      </c>
      <c r="E515" s="196" t="s">
        <v>19</v>
      </c>
      <c r="F515" s="197" t="s">
        <v>639</v>
      </c>
      <c r="G515" s="194"/>
      <c r="H515" s="196" t="s">
        <v>19</v>
      </c>
      <c r="I515" s="198"/>
      <c r="J515" s="194"/>
      <c r="K515" s="194"/>
      <c r="L515" s="199"/>
      <c r="M515" s="200"/>
      <c r="N515" s="201"/>
      <c r="O515" s="201"/>
      <c r="P515" s="201"/>
      <c r="Q515" s="201"/>
      <c r="R515" s="201"/>
      <c r="S515" s="201"/>
      <c r="T515" s="202"/>
      <c r="AT515" s="203" t="s">
        <v>143</v>
      </c>
      <c r="AU515" s="203" t="s">
        <v>83</v>
      </c>
      <c r="AV515" s="13" t="s">
        <v>81</v>
      </c>
      <c r="AW515" s="13" t="s">
        <v>34</v>
      </c>
      <c r="AX515" s="13" t="s">
        <v>73</v>
      </c>
      <c r="AY515" s="203" t="s">
        <v>132</v>
      </c>
    </row>
    <row r="516" spans="1:65" s="14" customFormat="1" ht="10.199999999999999">
      <c r="B516" s="204"/>
      <c r="C516" s="205"/>
      <c r="D516" s="195" t="s">
        <v>143</v>
      </c>
      <c r="E516" s="206" t="s">
        <v>19</v>
      </c>
      <c r="F516" s="207" t="s">
        <v>640</v>
      </c>
      <c r="G516" s="205"/>
      <c r="H516" s="208">
        <v>5</v>
      </c>
      <c r="I516" s="209"/>
      <c r="J516" s="205"/>
      <c r="K516" s="205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143</v>
      </c>
      <c r="AU516" s="214" t="s">
        <v>83</v>
      </c>
      <c r="AV516" s="14" t="s">
        <v>83</v>
      </c>
      <c r="AW516" s="14" t="s">
        <v>34</v>
      </c>
      <c r="AX516" s="14" t="s">
        <v>81</v>
      </c>
      <c r="AY516" s="214" t="s">
        <v>132</v>
      </c>
    </row>
    <row r="517" spans="1:65" s="2" customFormat="1" ht="21.75" customHeight="1">
      <c r="A517" s="36"/>
      <c r="B517" s="37"/>
      <c r="C517" s="175" t="s">
        <v>641</v>
      </c>
      <c r="D517" s="175" t="s">
        <v>134</v>
      </c>
      <c r="E517" s="176" t="s">
        <v>642</v>
      </c>
      <c r="F517" s="177" t="s">
        <v>643</v>
      </c>
      <c r="G517" s="178" t="s">
        <v>613</v>
      </c>
      <c r="H517" s="179">
        <v>1</v>
      </c>
      <c r="I517" s="180"/>
      <c r="J517" s="181">
        <f>ROUND(I517*H517,2)</f>
        <v>0</v>
      </c>
      <c r="K517" s="177" t="s">
        <v>138</v>
      </c>
      <c r="L517" s="41"/>
      <c r="M517" s="182" t="s">
        <v>19</v>
      </c>
      <c r="N517" s="183" t="s">
        <v>44</v>
      </c>
      <c r="O517" s="66"/>
      <c r="P517" s="184">
        <f>O517*H517</f>
        <v>0</v>
      </c>
      <c r="Q517" s="184">
        <v>0.09</v>
      </c>
      <c r="R517" s="184">
        <f>Q517*H517</f>
        <v>0.09</v>
      </c>
      <c r="S517" s="184">
        <v>0</v>
      </c>
      <c r="T517" s="185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6" t="s">
        <v>139</v>
      </c>
      <c r="AT517" s="186" t="s">
        <v>134</v>
      </c>
      <c r="AU517" s="186" t="s">
        <v>83</v>
      </c>
      <c r="AY517" s="19" t="s">
        <v>132</v>
      </c>
      <c r="BE517" s="187">
        <f>IF(N517="základní",J517,0)</f>
        <v>0</v>
      </c>
      <c r="BF517" s="187">
        <f>IF(N517="snížená",J517,0)</f>
        <v>0</v>
      </c>
      <c r="BG517" s="187">
        <f>IF(N517="zákl. přenesená",J517,0)</f>
        <v>0</v>
      </c>
      <c r="BH517" s="187">
        <f>IF(N517="sníž. přenesená",J517,0)</f>
        <v>0</v>
      </c>
      <c r="BI517" s="187">
        <f>IF(N517="nulová",J517,0)</f>
        <v>0</v>
      </c>
      <c r="BJ517" s="19" t="s">
        <v>81</v>
      </c>
      <c r="BK517" s="187">
        <f>ROUND(I517*H517,2)</f>
        <v>0</v>
      </c>
      <c r="BL517" s="19" t="s">
        <v>139</v>
      </c>
      <c r="BM517" s="186" t="s">
        <v>644</v>
      </c>
    </row>
    <row r="518" spans="1:65" s="2" customFormat="1" ht="10.199999999999999">
      <c r="A518" s="36"/>
      <c r="B518" s="37"/>
      <c r="C518" s="38"/>
      <c r="D518" s="188" t="s">
        <v>141</v>
      </c>
      <c r="E518" s="38"/>
      <c r="F518" s="189" t="s">
        <v>645</v>
      </c>
      <c r="G518" s="38"/>
      <c r="H518" s="38"/>
      <c r="I518" s="190"/>
      <c r="J518" s="38"/>
      <c r="K518" s="38"/>
      <c r="L518" s="41"/>
      <c r="M518" s="191"/>
      <c r="N518" s="192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141</v>
      </c>
      <c r="AU518" s="19" t="s">
        <v>83</v>
      </c>
    </row>
    <row r="519" spans="1:65" s="13" customFormat="1" ht="10.199999999999999">
      <c r="B519" s="193"/>
      <c r="C519" s="194"/>
      <c r="D519" s="195" t="s">
        <v>143</v>
      </c>
      <c r="E519" s="196" t="s">
        <v>19</v>
      </c>
      <c r="F519" s="197" t="s">
        <v>144</v>
      </c>
      <c r="G519" s="194"/>
      <c r="H519" s="196" t="s">
        <v>19</v>
      </c>
      <c r="I519" s="198"/>
      <c r="J519" s="194"/>
      <c r="K519" s="194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143</v>
      </c>
      <c r="AU519" s="203" t="s">
        <v>83</v>
      </c>
      <c r="AV519" s="13" t="s">
        <v>81</v>
      </c>
      <c r="AW519" s="13" t="s">
        <v>34</v>
      </c>
      <c r="AX519" s="13" t="s">
        <v>73</v>
      </c>
      <c r="AY519" s="203" t="s">
        <v>132</v>
      </c>
    </row>
    <row r="520" spans="1:65" s="14" customFormat="1" ht="10.199999999999999">
      <c r="B520" s="204"/>
      <c r="C520" s="205"/>
      <c r="D520" s="195" t="s">
        <v>143</v>
      </c>
      <c r="E520" s="206" t="s">
        <v>19</v>
      </c>
      <c r="F520" s="207" t="s">
        <v>81</v>
      </c>
      <c r="G520" s="205"/>
      <c r="H520" s="208">
        <v>1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143</v>
      </c>
      <c r="AU520" s="214" t="s">
        <v>83</v>
      </c>
      <c r="AV520" s="14" t="s">
        <v>83</v>
      </c>
      <c r="AW520" s="14" t="s">
        <v>34</v>
      </c>
      <c r="AX520" s="14" t="s">
        <v>81</v>
      </c>
      <c r="AY520" s="214" t="s">
        <v>132</v>
      </c>
    </row>
    <row r="521" spans="1:65" s="2" customFormat="1" ht="16.5" customHeight="1">
      <c r="A521" s="36"/>
      <c r="B521" s="37"/>
      <c r="C521" s="237" t="s">
        <v>646</v>
      </c>
      <c r="D521" s="237" t="s">
        <v>264</v>
      </c>
      <c r="E521" s="238" t="s">
        <v>647</v>
      </c>
      <c r="F521" s="239" t="s">
        <v>648</v>
      </c>
      <c r="G521" s="240" t="s">
        <v>613</v>
      </c>
      <c r="H521" s="241">
        <v>1</v>
      </c>
      <c r="I521" s="242"/>
      <c r="J521" s="243">
        <f>ROUND(I521*H521,2)</f>
        <v>0</v>
      </c>
      <c r="K521" s="239" t="s">
        <v>138</v>
      </c>
      <c r="L521" s="244"/>
      <c r="M521" s="245" t="s">
        <v>19</v>
      </c>
      <c r="N521" s="246" t="s">
        <v>44</v>
      </c>
      <c r="O521" s="66"/>
      <c r="P521" s="184">
        <f>O521*H521</f>
        <v>0</v>
      </c>
      <c r="Q521" s="184">
        <v>0.08</v>
      </c>
      <c r="R521" s="184">
        <f>Q521*H521</f>
        <v>0.08</v>
      </c>
      <c r="S521" s="184">
        <v>0</v>
      </c>
      <c r="T521" s="18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6" t="s">
        <v>203</v>
      </c>
      <c r="AT521" s="186" t="s">
        <v>264</v>
      </c>
      <c r="AU521" s="186" t="s">
        <v>83</v>
      </c>
      <c r="AY521" s="19" t="s">
        <v>132</v>
      </c>
      <c r="BE521" s="187">
        <f>IF(N521="základní",J521,0)</f>
        <v>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9" t="s">
        <v>81</v>
      </c>
      <c r="BK521" s="187">
        <f>ROUND(I521*H521,2)</f>
        <v>0</v>
      </c>
      <c r="BL521" s="19" t="s">
        <v>139</v>
      </c>
      <c r="BM521" s="186" t="s">
        <v>649</v>
      </c>
    </row>
    <row r="522" spans="1:65" s="13" customFormat="1" ht="10.199999999999999">
      <c r="B522" s="193"/>
      <c r="C522" s="194"/>
      <c r="D522" s="195" t="s">
        <v>143</v>
      </c>
      <c r="E522" s="196" t="s">
        <v>19</v>
      </c>
      <c r="F522" s="197" t="s">
        <v>650</v>
      </c>
      <c r="G522" s="194"/>
      <c r="H522" s="196" t="s">
        <v>19</v>
      </c>
      <c r="I522" s="198"/>
      <c r="J522" s="194"/>
      <c r="K522" s="194"/>
      <c r="L522" s="199"/>
      <c r="M522" s="200"/>
      <c r="N522" s="201"/>
      <c r="O522" s="201"/>
      <c r="P522" s="201"/>
      <c r="Q522" s="201"/>
      <c r="R522" s="201"/>
      <c r="S522" s="201"/>
      <c r="T522" s="202"/>
      <c r="AT522" s="203" t="s">
        <v>143</v>
      </c>
      <c r="AU522" s="203" t="s">
        <v>83</v>
      </c>
      <c r="AV522" s="13" t="s">
        <v>81</v>
      </c>
      <c r="AW522" s="13" t="s">
        <v>34</v>
      </c>
      <c r="AX522" s="13" t="s">
        <v>73</v>
      </c>
      <c r="AY522" s="203" t="s">
        <v>132</v>
      </c>
    </row>
    <row r="523" spans="1:65" s="14" customFormat="1" ht="10.199999999999999">
      <c r="B523" s="204"/>
      <c r="C523" s="205"/>
      <c r="D523" s="195" t="s">
        <v>143</v>
      </c>
      <c r="E523" s="206" t="s">
        <v>19</v>
      </c>
      <c r="F523" s="207" t="s">
        <v>81</v>
      </c>
      <c r="G523" s="205"/>
      <c r="H523" s="208">
        <v>1</v>
      </c>
      <c r="I523" s="209"/>
      <c r="J523" s="205"/>
      <c r="K523" s="205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143</v>
      </c>
      <c r="AU523" s="214" t="s">
        <v>83</v>
      </c>
      <c r="AV523" s="14" t="s">
        <v>83</v>
      </c>
      <c r="AW523" s="14" t="s">
        <v>34</v>
      </c>
      <c r="AX523" s="14" t="s">
        <v>81</v>
      </c>
      <c r="AY523" s="214" t="s">
        <v>132</v>
      </c>
    </row>
    <row r="524" spans="1:65" s="2" customFormat="1" ht="21.75" customHeight="1">
      <c r="A524" s="36"/>
      <c r="B524" s="37"/>
      <c r="C524" s="175" t="s">
        <v>651</v>
      </c>
      <c r="D524" s="175" t="s">
        <v>134</v>
      </c>
      <c r="E524" s="176" t="s">
        <v>652</v>
      </c>
      <c r="F524" s="177" t="s">
        <v>653</v>
      </c>
      <c r="G524" s="178" t="s">
        <v>613</v>
      </c>
      <c r="H524" s="179">
        <v>4</v>
      </c>
      <c r="I524" s="180"/>
      <c r="J524" s="181">
        <f>ROUND(I524*H524,2)</f>
        <v>0</v>
      </c>
      <c r="K524" s="177" t="s">
        <v>138</v>
      </c>
      <c r="L524" s="41"/>
      <c r="M524" s="182" t="s">
        <v>19</v>
      </c>
      <c r="N524" s="183" t="s">
        <v>44</v>
      </c>
      <c r="O524" s="66"/>
      <c r="P524" s="184">
        <f>O524*H524</f>
        <v>0</v>
      </c>
      <c r="Q524" s="184">
        <v>0.09</v>
      </c>
      <c r="R524" s="184">
        <f>Q524*H524</f>
        <v>0.36</v>
      </c>
      <c r="S524" s="184">
        <v>0</v>
      </c>
      <c r="T524" s="185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6" t="s">
        <v>139</v>
      </c>
      <c r="AT524" s="186" t="s">
        <v>134</v>
      </c>
      <c r="AU524" s="186" t="s">
        <v>83</v>
      </c>
      <c r="AY524" s="19" t="s">
        <v>132</v>
      </c>
      <c r="BE524" s="187">
        <f>IF(N524="základní",J524,0)</f>
        <v>0</v>
      </c>
      <c r="BF524" s="187">
        <f>IF(N524="snížená",J524,0)</f>
        <v>0</v>
      </c>
      <c r="BG524" s="187">
        <f>IF(N524="zákl. přenesená",J524,0)</f>
        <v>0</v>
      </c>
      <c r="BH524" s="187">
        <f>IF(N524="sníž. přenesená",J524,0)</f>
        <v>0</v>
      </c>
      <c r="BI524" s="187">
        <f>IF(N524="nulová",J524,0)</f>
        <v>0</v>
      </c>
      <c r="BJ524" s="19" t="s">
        <v>81</v>
      </c>
      <c r="BK524" s="187">
        <f>ROUND(I524*H524,2)</f>
        <v>0</v>
      </c>
      <c r="BL524" s="19" t="s">
        <v>139</v>
      </c>
      <c r="BM524" s="186" t="s">
        <v>654</v>
      </c>
    </row>
    <row r="525" spans="1:65" s="2" customFormat="1" ht="10.199999999999999">
      <c r="A525" s="36"/>
      <c r="B525" s="37"/>
      <c r="C525" s="38"/>
      <c r="D525" s="188" t="s">
        <v>141</v>
      </c>
      <c r="E525" s="38"/>
      <c r="F525" s="189" t="s">
        <v>655</v>
      </c>
      <c r="G525" s="38"/>
      <c r="H525" s="38"/>
      <c r="I525" s="190"/>
      <c r="J525" s="38"/>
      <c r="K525" s="38"/>
      <c r="L525" s="41"/>
      <c r="M525" s="191"/>
      <c r="N525" s="192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141</v>
      </c>
      <c r="AU525" s="19" t="s">
        <v>83</v>
      </c>
    </row>
    <row r="526" spans="1:65" s="13" customFormat="1" ht="10.199999999999999">
      <c r="B526" s="193"/>
      <c r="C526" s="194"/>
      <c r="D526" s="195" t="s">
        <v>143</v>
      </c>
      <c r="E526" s="196" t="s">
        <v>19</v>
      </c>
      <c r="F526" s="197" t="s">
        <v>144</v>
      </c>
      <c r="G526" s="194"/>
      <c r="H526" s="196" t="s">
        <v>19</v>
      </c>
      <c r="I526" s="198"/>
      <c r="J526" s="194"/>
      <c r="K526" s="194"/>
      <c r="L526" s="199"/>
      <c r="M526" s="200"/>
      <c r="N526" s="201"/>
      <c r="O526" s="201"/>
      <c r="P526" s="201"/>
      <c r="Q526" s="201"/>
      <c r="R526" s="201"/>
      <c r="S526" s="201"/>
      <c r="T526" s="202"/>
      <c r="AT526" s="203" t="s">
        <v>143</v>
      </c>
      <c r="AU526" s="203" t="s">
        <v>83</v>
      </c>
      <c r="AV526" s="13" t="s">
        <v>81</v>
      </c>
      <c r="AW526" s="13" t="s">
        <v>34</v>
      </c>
      <c r="AX526" s="13" t="s">
        <v>73</v>
      </c>
      <c r="AY526" s="203" t="s">
        <v>132</v>
      </c>
    </row>
    <row r="527" spans="1:65" s="14" customFormat="1" ht="10.199999999999999">
      <c r="B527" s="204"/>
      <c r="C527" s="205"/>
      <c r="D527" s="195" t="s">
        <v>143</v>
      </c>
      <c r="E527" s="206" t="s">
        <v>19</v>
      </c>
      <c r="F527" s="207" t="s">
        <v>139</v>
      </c>
      <c r="G527" s="205"/>
      <c r="H527" s="208">
        <v>4</v>
      </c>
      <c r="I527" s="209"/>
      <c r="J527" s="205"/>
      <c r="K527" s="205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143</v>
      </c>
      <c r="AU527" s="214" t="s">
        <v>83</v>
      </c>
      <c r="AV527" s="14" t="s">
        <v>83</v>
      </c>
      <c r="AW527" s="14" t="s">
        <v>34</v>
      </c>
      <c r="AX527" s="14" t="s">
        <v>81</v>
      </c>
      <c r="AY527" s="214" t="s">
        <v>132</v>
      </c>
    </row>
    <row r="528" spans="1:65" s="2" customFormat="1" ht="16.5" customHeight="1">
      <c r="A528" s="36"/>
      <c r="B528" s="37"/>
      <c r="C528" s="237" t="s">
        <v>656</v>
      </c>
      <c r="D528" s="237" t="s">
        <v>264</v>
      </c>
      <c r="E528" s="238" t="s">
        <v>657</v>
      </c>
      <c r="F528" s="239" t="s">
        <v>658</v>
      </c>
      <c r="G528" s="240" t="s">
        <v>613</v>
      </c>
      <c r="H528" s="241">
        <v>4</v>
      </c>
      <c r="I528" s="242"/>
      <c r="J528" s="243">
        <f>ROUND(I528*H528,2)</f>
        <v>0</v>
      </c>
      <c r="K528" s="239" t="s">
        <v>138</v>
      </c>
      <c r="L528" s="244"/>
      <c r="M528" s="245" t="s">
        <v>19</v>
      </c>
      <c r="N528" s="246" t="s">
        <v>44</v>
      </c>
      <c r="O528" s="66"/>
      <c r="P528" s="184">
        <f>O528*H528</f>
        <v>0</v>
      </c>
      <c r="Q528" s="184">
        <v>0.19600000000000001</v>
      </c>
      <c r="R528" s="184">
        <f>Q528*H528</f>
        <v>0.78400000000000003</v>
      </c>
      <c r="S528" s="184">
        <v>0</v>
      </c>
      <c r="T528" s="185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6" t="s">
        <v>203</v>
      </c>
      <c r="AT528" s="186" t="s">
        <v>264</v>
      </c>
      <c r="AU528" s="186" t="s">
        <v>83</v>
      </c>
      <c r="AY528" s="19" t="s">
        <v>132</v>
      </c>
      <c r="BE528" s="187">
        <f>IF(N528="základní",J528,0)</f>
        <v>0</v>
      </c>
      <c r="BF528" s="187">
        <f>IF(N528="snížená",J528,0)</f>
        <v>0</v>
      </c>
      <c r="BG528" s="187">
        <f>IF(N528="zákl. přenesená",J528,0)</f>
        <v>0</v>
      </c>
      <c r="BH528" s="187">
        <f>IF(N528="sníž. přenesená",J528,0)</f>
        <v>0</v>
      </c>
      <c r="BI528" s="187">
        <f>IF(N528="nulová",J528,0)</f>
        <v>0</v>
      </c>
      <c r="BJ528" s="19" t="s">
        <v>81</v>
      </c>
      <c r="BK528" s="187">
        <f>ROUND(I528*H528,2)</f>
        <v>0</v>
      </c>
      <c r="BL528" s="19" t="s">
        <v>139</v>
      </c>
      <c r="BM528" s="186" t="s">
        <v>659</v>
      </c>
    </row>
    <row r="529" spans="1:65" s="13" customFormat="1" ht="10.199999999999999">
      <c r="B529" s="193"/>
      <c r="C529" s="194"/>
      <c r="D529" s="195" t="s">
        <v>143</v>
      </c>
      <c r="E529" s="196" t="s">
        <v>19</v>
      </c>
      <c r="F529" s="197" t="s">
        <v>660</v>
      </c>
      <c r="G529" s="194"/>
      <c r="H529" s="196" t="s">
        <v>19</v>
      </c>
      <c r="I529" s="198"/>
      <c r="J529" s="194"/>
      <c r="K529" s="194"/>
      <c r="L529" s="199"/>
      <c r="M529" s="200"/>
      <c r="N529" s="201"/>
      <c r="O529" s="201"/>
      <c r="P529" s="201"/>
      <c r="Q529" s="201"/>
      <c r="R529" s="201"/>
      <c r="S529" s="201"/>
      <c r="T529" s="202"/>
      <c r="AT529" s="203" t="s">
        <v>143</v>
      </c>
      <c r="AU529" s="203" t="s">
        <v>83</v>
      </c>
      <c r="AV529" s="13" t="s">
        <v>81</v>
      </c>
      <c r="AW529" s="13" t="s">
        <v>34</v>
      </c>
      <c r="AX529" s="13" t="s">
        <v>73</v>
      </c>
      <c r="AY529" s="203" t="s">
        <v>132</v>
      </c>
    </row>
    <row r="530" spans="1:65" s="14" customFormat="1" ht="10.199999999999999">
      <c r="B530" s="204"/>
      <c r="C530" s="205"/>
      <c r="D530" s="195" t="s">
        <v>143</v>
      </c>
      <c r="E530" s="206" t="s">
        <v>19</v>
      </c>
      <c r="F530" s="207" t="s">
        <v>139</v>
      </c>
      <c r="G530" s="205"/>
      <c r="H530" s="208">
        <v>4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143</v>
      </c>
      <c r="AU530" s="214" t="s">
        <v>83</v>
      </c>
      <c r="AV530" s="14" t="s">
        <v>83</v>
      </c>
      <c r="AW530" s="14" t="s">
        <v>34</v>
      </c>
      <c r="AX530" s="14" t="s">
        <v>81</v>
      </c>
      <c r="AY530" s="214" t="s">
        <v>132</v>
      </c>
    </row>
    <row r="531" spans="1:65" s="2" customFormat="1" ht="24.15" customHeight="1">
      <c r="A531" s="36"/>
      <c r="B531" s="37"/>
      <c r="C531" s="175" t="s">
        <v>661</v>
      </c>
      <c r="D531" s="175" t="s">
        <v>134</v>
      </c>
      <c r="E531" s="176" t="s">
        <v>662</v>
      </c>
      <c r="F531" s="177" t="s">
        <v>663</v>
      </c>
      <c r="G531" s="178" t="s">
        <v>613</v>
      </c>
      <c r="H531" s="179">
        <v>3</v>
      </c>
      <c r="I531" s="180"/>
      <c r="J531" s="181">
        <f>ROUND(I531*H531,2)</f>
        <v>0</v>
      </c>
      <c r="K531" s="177" t="s">
        <v>19</v>
      </c>
      <c r="L531" s="41"/>
      <c r="M531" s="182" t="s">
        <v>19</v>
      </c>
      <c r="N531" s="183" t="s">
        <v>44</v>
      </c>
      <c r="O531" s="66"/>
      <c r="P531" s="184">
        <f>O531*H531</f>
        <v>0</v>
      </c>
      <c r="Q531" s="184">
        <v>0.31108000000000002</v>
      </c>
      <c r="R531" s="184">
        <f>Q531*H531</f>
        <v>0.93324000000000007</v>
      </c>
      <c r="S531" s="184">
        <v>0</v>
      </c>
      <c r="T531" s="18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6" t="s">
        <v>139</v>
      </c>
      <c r="AT531" s="186" t="s">
        <v>134</v>
      </c>
      <c r="AU531" s="186" t="s">
        <v>83</v>
      </c>
      <c r="AY531" s="19" t="s">
        <v>132</v>
      </c>
      <c r="BE531" s="187">
        <f>IF(N531="základní",J531,0)</f>
        <v>0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19" t="s">
        <v>81</v>
      </c>
      <c r="BK531" s="187">
        <f>ROUND(I531*H531,2)</f>
        <v>0</v>
      </c>
      <c r="BL531" s="19" t="s">
        <v>139</v>
      </c>
      <c r="BM531" s="186" t="s">
        <v>664</v>
      </c>
    </row>
    <row r="532" spans="1:65" s="13" customFormat="1" ht="10.199999999999999">
      <c r="B532" s="193"/>
      <c r="C532" s="194"/>
      <c r="D532" s="195" t="s">
        <v>143</v>
      </c>
      <c r="E532" s="196" t="s">
        <v>19</v>
      </c>
      <c r="F532" s="197" t="s">
        <v>144</v>
      </c>
      <c r="G532" s="194"/>
      <c r="H532" s="196" t="s">
        <v>19</v>
      </c>
      <c r="I532" s="198"/>
      <c r="J532" s="194"/>
      <c r="K532" s="194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143</v>
      </c>
      <c r="AU532" s="203" t="s">
        <v>83</v>
      </c>
      <c r="AV532" s="13" t="s">
        <v>81</v>
      </c>
      <c r="AW532" s="13" t="s">
        <v>34</v>
      </c>
      <c r="AX532" s="13" t="s">
        <v>73</v>
      </c>
      <c r="AY532" s="203" t="s">
        <v>132</v>
      </c>
    </row>
    <row r="533" spans="1:65" s="13" customFormat="1" ht="10.199999999999999">
      <c r="B533" s="193"/>
      <c r="C533" s="194"/>
      <c r="D533" s="195" t="s">
        <v>143</v>
      </c>
      <c r="E533" s="196" t="s">
        <v>19</v>
      </c>
      <c r="F533" s="197" t="s">
        <v>665</v>
      </c>
      <c r="G533" s="194"/>
      <c r="H533" s="196" t="s">
        <v>19</v>
      </c>
      <c r="I533" s="198"/>
      <c r="J533" s="194"/>
      <c r="K533" s="194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143</v>
      </c>
      <c r="AU533" s="203" t="s">
        <v>83</v>
      </c>
      <c r="AV533" s="13" t="s">
        <v>81</v>
      </c>
      <c r="AW533" s="13" t="s">
        <v>34</v>
      </c>
      <c r="AX533" s="13" t="s">
        <v>73</v>
      </c>
      <c r="AY533" s="203" t="s">
        <v>132</v>
      </c>
    </row>
    <row r="534" spans="1:65" s="14" customFormat="1" ht="10.199999999999999">
      <c r="B534" s="204"/>
      <c r="C534" s="205"/>
      <c r="D534" s="195" t="s">
        <v>143</v>
      </c>
      <c r="E534" s="206" t="s">
        <v>19</v>
      </c>
      <c r="F534" s="207" t="s">
        <v>160</v>
      </c>
      <c r="G534" s="205"/>
      <c r="H534" s="208">
        <v>3</v>
      </c>
      <c r="I534" s="209"/>
      <c r="J534" s="205"/>
      <c r="K534" s="205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143</v>
      </c>
      <c r="AU534" s="214" t="s">
        <v>83</v>
      </c>
      <c r="AV534" s="14" t="s">
        <v>83</v>
      </c>
      <c r="AW534" s="14" t="s">
        <v>34</v>
      </c>
      <c r="AX534" s="14" t="s">
        <v>81</v>
      </c>
      <c r="AY534" s="214" t="s">
        <v>132</v>
      </c>
    </row>
    <row r="535" spans="1:65" s="2" customFormat="1" ht="16.5" customHeight="1">
      <c r="A535" s="36"/>
      <c r="B535" s="37"/>
      <c r="C535" s="175" t="s">
        <v>666</v>
      </c>
      <c r="D535" s="175" t="s">
        <v>134</v>
      </c>
      <c r="E535" s="176" t="s">
        <v>667</v>
      </c>
      <c r="F535" s="177" t="s">
        <v>668</v>
      </c>
      <c r="G535" s="178" t="s">
        <v>613</v>
      </c>
      <c r="H535" s="179">
        <v>3</v>
      </c>
      <c r="I535" s="180"/>
      <c r="J535" s="181">
        <f>ROUND(I535*H535,2)</f>
        <v>0</v>
      </c>
      <c r="K535" s="177" t="s">
        <v>138</v>
      </c>
      <c r="L535" s="41"/>
      <c r="M535" s="182" t="s">
        <v>19</v>
      </c>
      <c r="N535" s="183" t="s">
        <v>44</v>
      </c>
      <c r="O535" s="66"/>
      <c r="P535" s="184">
        <f>O535*H535</f>
        <v>0</v>
      </c>
      <c r="Q535" s="184">
        <v>0.04</v>
      </c>
      <c r="R535" s="184">
        <f>Q535*H535</f>
        <v>0.12</v>
      </c>
      <c r="S535" s="184">
        <v>0</v>
      </c>
      <c r="T535" s="185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6" t="s">
        <v>139</v>
      </c>
      <c r="AT535" s="186" t="s">
        <v>134</v>
      </c>
      <c r="AU535" s="186" t="s">
        <v>83</v>
      </c>
      <c r="AY535" s="19" t="s">
        <v>132</v>
      </c>
      <c r="BE535" s="187">
        <f>IF(N535="základní",J535,0)</f>
        <v>0</v>
      </c>
      <c r="BF535" s="187">
        <f>IF(N535="snížená",J535,0)</f>
        <v>0</v>
      </c>
      <c r="BG535" s="187">
        <f>IF(N535="zákl. přenesená",J535,0)</f>
        <v>0</v>
      </c>
      <c r="BH535" s="187">
        <f>IF(N535="sníž. přenesená",J535,0)</f>
        <v>0</v>
      </c>
      <c r="BI535" s="187">
        <f>IF(N535="nulová",J535,0)</f>
        <v>0</v>
      </c>
      <c r="BJ535" s="19" t="s">
        <v>81</v>
      </c>
      <c r="BK535" s="187">
        <f>ROUND(I535*H535,2)</f>
        <v>0</v>
      </c>
      <c r="BL535" s="19" t="s">
        <v>139</v>
      </c>
      <c r="BM535" s="186" t="s">
        <v>669</v>
      </c>
    </row>
    <row r="536" spans="1:65" s="2" customFormat="1" ht="10.199999999999999">
      <c r="A536" s="36"/>
      <c r="B536" s="37"/>
      <c r="C536" s="38"/>
      <c r="D536" s="188" t="s">
        <v>141</v>
      </c>
      <c r="E536" s="38"/>
      <c r="F536" s="189" t="s">
        <v>670</v>
      </c>
      <c r="G536" s="38"/>
      <c r="H536" s="38"/>
      <c r="I536" s="190"/>
      <c r="J536" s="38"/>
      <c r="K536" s="38"/>
      <c r="L536" s="41"/>
      <c r="M536" s="191"/>
      <c r="N536" s="192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141</v>
      </c>
      <c r="AU536" s="19" t="s">
        <v>83</v>
      </c>
    </row>
    <row r="537" spans="1:65" s="13" customFormat="1" ht="10.199999999999999">
      <c r="B537" s="193"/>
      <c r="C537" s="194"/>
      <c r="D537" s="195" t="s">
        <v>143</v>
      </c>
      <c r="E537" s="196" t="s">
        <v>19</v>
      </c>
      <c r="F537" s="197" t="s">
        <v>671</v>
      </c>
      <c r="G537" s="194"/>
      <c r="H537" s="196" t="s">
        <v>19</v>
      </c>
      <c r="I537" s="198"/>
      <c r="J537" s="194"/>
      <c r="K537" s="194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143</v>
      </c>
      <c r="AU537" s="203" t="s">
        <v>83</v>
      </c>
      <c r="AV537" s="13" t="s">
        <v>81</v>
      </c>
      <c r="AW537" s="13" t="s">
        <v>34</v>
      </c>
      <c r="AX537" s="13" t="s">
        <v>73</v>
      </c>
      <c r="AY537" s="203" t="s">
        <v>132</v>
      </c>
    </row>
    <row r="538" spans="1:65" s="13" customFormat="1" ht="10.199999999999999">
      <c r="B538" s="193"/>
      <c r="C538" s="194"/>
      <c r="D538" s="195" t="s">
        <v>143</v>
      </c>
      <c r="E538" s="196" t="s">
        <v>19</v>
      </c>
      <c r="F538" s="197" t="s">
        <v>144</v>
      </c>
      <c r="G538" s="194"/>
      <c r="H538" s="196" t="s">
        <v>19</v>
      </c>
      <c r="I538" s="198"/>
      <c r="J538" s="194"/>
      <c r="K538" s="194"/>
      <c r="L538" s="199"/>
      <c r="M538" s="200"/>
      <c r="N538" s="201"/>
      <c r="O538" s="201"/>
      <c r="P538" s="201"/>
      <c r="Q538" s="201"/>
      <c r="R538" s="201"/>
      <c r="S538" s="201"/>
      <c r="T538" s="202"/>
      <c r="AT538" s="203" t="s">
        <v>143</v>
      </c>
      <c r="AU538" s="203" t="s">
        <v>83</v>
      </c>
      <c r="AV538" s="13" t="s">
        <v>81</v>
      </c>
      <c r="AW538" s="13" t="s">
        <v>34</v>
      </c>
      <c r="AX538" s="13" t="s">
        <v>73</v>
      </c>
      <c r="AY538" s="203" t="s">
        <v>132</v>
      </c>
    </row>
    <row r="539" spans="1:65" s="13" customFormat="1" ht="10.199999999999999">
      <c r="B539" s="193"/>
      <c r="C539" s="194"/>
      <c r="D539" s="195" t="s">
        <v>143</v>
      </c>
      <c r="E539" s="196" t="s">
        <v>19</v>
      </c>
      <c r="F539" s="197" t="s">
        <v>665</v>
      </c>
      <c r="G539" s="194"/>
      <c r="H539" s="196" t="s">
        <v>19</v>
      </c>
      <c r="I539" s="198"/>
      <c r="J539" s="194"/>
      <c r="K539" s="194"/>
      <c r="L539" s="199"/>
      <c r="M539" s="200"/>
      <c r="N539" s="201"/>
      <c r="O539" s="201"/>
      <c r="P539" s="201"/>
      <c r="Q539" s="201"/>
      <c r="R539" s="201"/>
      <c r="S539" s="201"/>
      <c r="T539" s="202"/>
      <c r="AT539" s="203" t="s">
        <v>143</v>
      </c>
      <c r="AU539" s="203" t="s">
        <v>83</v>
      </c>
      <c r="AV539" s="13" t="s">
        <v>81</v>
      </c>
      <c r="AW539" s="13" t="s">
        <v>34</v>
      </c>
      <c r="AX539" s="13" t="s">
        <v>73</v>
      </c>
      <c r="AY539" s="203" t="s">
        <v>132</v>
      </c>
    </row>
    <row r="540" spans="1:65" s="13" customFormat="1" ht="10.199999999999999">
      <c r="B540" s="193"/>
      <c r="C540" s="194"/>
      <c r="D540" s="195" t="s">
        <v>143</v>
      </c>
      <c r="E540" s="196" t="s">
        <v>19</v>
      </c>
      <c r="F540" s="197" t="s">
        <v>672</v>
      </c>
      <c r="G540" s="194"/>
      <c r="H540" s="196" t="s">
        <v>19</v>
      </c>
      <c r="I540" s="198"/>
      <c r="J540" s="194"/>
      <c r="K540" s="194"/>
      <c r="L540" s="199"/>
      <c r="M540" s="200"/>
      <c r="N540" s="201"/>
      <c r="O540" s="201"/>
      <c r="P540" s="201"/>
      <c r="Q540" s="201"/>
      <c r="R540" s="201"/>
      <c r="S540" s="201"/>
      <c r="T540" s="202"/>
      <c r="AT540" s="203" t="s">
        <v>143</v>
      </c>
      <c r="AU540" s="203" t="s">
        <v>83</v>
      </c>
      <c r="AV540" s="13" t="s">
        <v>81</v>
      </c>
      <c r="AW540" s="13" t="s">
        <v>34</v>
      </c>
      <c r="AX540" s="13" t="s">
        <v>73</v>
      </c>
      <c r="AY540" s="203" t="s">
        <v>132</v>
      </c>
    </row>
    <row r="541" spans="1:65" s="14" customFormat="1" ht="10.199999999999999">
      <c r="B541" s="204"/>
      <c r="C541" s="205"/>
      <c r="D541" s="195" t="s">
        <v>143</v>
      </c>
      <c r="E541" s="206" t="s">
        <v>19</v>
      </c>
      <c r="F541" s="207" t="s">
        <v>160</v>
      </c>
      <c r="G541" s="205"/>
      <c r="H541" s="208">
        <v>3</v>
      </c>
      <c r="I541" s="209"/>
      <c r="J541" s="205"/>
      <c r="K541" s="205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143</v>
      </c>
      <c r="AU541" s="214" t="s">
        <v>83</v>
      </c>
      <c r="AV541" s="14" t="s">
        <v>83</v>
      </c>
      <c r="AW541" s="14" t="s">
        <v>34</v>
      </c>
      <c r="AX541" s="14" t="s">
        <v>81</v>
      </c>
      <c r="AY541" s="214" t="s">
        <v>132</v>
      </c>
    </row>
    <row r="542" spans="1:65" s="2" customFormat="1" ht="21.75" customHeight="1">
      <c r="A542" s="36"/>
      <c r="B542" s="37"/>
      <c r="C542" s="237" t="s">
        <v>673</v>
      </c>
      <c r="D542" s="237" t="s">
        <v>264</v>
      </c>
      <c r="E542" s="238" t="s">
        <v>674</v>
      </c>
      <c r="F542" s="239" t="s">
        <v>675</v>
      </c>
      <c r="G542" s="240" t="s">
        <v>613</v>
      </c>
      <c r="H542" s="241">
        <v>3</v>
      </c>
      <c r="I542" s="242"/>
      <c r="J542" s="243">
        <f>ROUND(I542*H542,2)</f>
        <v>0</v>
      </c>
      <c r="K542" s="239" t="s">
        <v>19</v>
      </c>
      <c r="L542" s="244"/>
      <c r="M542" s="245" t="s">
        <v>19</v>
      </c>
      <c r="N542" s="246" t="s">
        <v>44</v>
      </c>
      <c r="O542" s="66"/>
      <c r="P542" s="184">
        <f>O542*H542</f>
        <v>0</v>
      </c>
      <c r="Q542" s="184">
        <v>1.3299999999999999E-2</v>
      </c>
      <c r="R542" s="184">
        <f>Q542*H542</f>
        <v>3.9899999999999998E-2</v>
      </c>
      <c r="S542" s="184">
        <v>0</v>
      </c>
      <c r="T542" s="185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86" t="s">
        <v>203</v>
      </c>
      <c r="AT542" s="186" t="s">
        <v>264</v>
      </c>
      <c r="AU542" s="186" t="s">
        <v>83</v>
      </c>
      <c r="AY542" s="19" t="s">
        <v>132</v>
      </c>
      <c r="BE542" s="187">
        <f>IF(N542="základní",J542,0)</f>
        <v>0</v>
      </c>
      <c r="BF542" s="187">
        <f>IF(N542="snížená",J542,0)</f>
        <v>0</v>
      </c>
      <c r="BG542" s="187">
        <f>IF(N542="zákl. přenesená",J542,0)</f>
        <v>0</v>
      </c>
      <c r="BH542" s="187">
        <f>IF(N542="sníž. přenesená",J542,0)</f>
        <v>0</v>
      </c>
      <c r="BI542" s="187">
        <f>IF(N542="nulová",J542,0)</f>
        <v>0</v>
      </c>
      <c r="BJ542" s="19" t="s">
        <v>81</v>
      </c>
      <c r="BK542" s="187">
        <f>ROUND(I542*H542,2)</f>
        <v>0</v>
      </c>
      <c r="BL542" s="19" t="s">
        <v>139</v>
      </c>
      <c r="BM542" s="186" t="s">
        <v>676</v>
      </c>
    </row>
    <row r="543" spans="1:65" s="13" customFormat="1" ht="10.199999999999999">
      <c r="B543" s="193"/>
      <c r="C543" s="194"/>
      <c r="D543" s="195" t="s">
        <v>143</v>
      </c>
      <c r="E543" s="196" t="s">
        <v>19</v>
      </c>
      <c r="F543" s="197" t="s">
        <v>677</v>
      </c>
      <c r="G543" s="194"/>
      <c r="H543" s="196" t="s">
        <v>19</v>
      </c>
      <c r="I543" s="198"/>
      <c r="J543" s="194"/>
      <c r="K543" s="194"/>
      <c r="L543" s="199"/>
      <c r="M543" s="200"/>
      <c r="N543" s="201"/>
      <c r="O543" s="201"/>
      <c r="P543" s="201"/>
      <c r="Q543" s="201"/>
      <c r="R543" s="201"/>
      <c r="S543" s="201"/>
      <c r="T543" s="202"/>
      <c r="AT543" s="203" t="s">
        <v>143</v>
      </c>
      <c r="AU543" s="203" t="s">
        <v>83</v>
      </c>
      <c r="AV543" s="13" t="s">
        <v>81</v>
      </c>
      <c r="AW543" s="13" t="s">
        <v>34</v>
      </c>
      <c r="AX543" s="13" t="s">
        <v>73</v>
      </c>
      <c r="AY543" s="203" t="s">
        <v>132</v>
      </c>
    </row>
    <row r="544" spans="1:65" s="13" customFormat="1" ht="10.199999999999999">
      <c r="B544" s="193"/>
      <c r="C544" s="194"/>
      <c r="D544" s="195" t="s">
        <v>143</v>
      </c>
      <c r="E544" s="196" t="s">
        <v>19</v>
      </c>
      <c r="F544" s="197" t="s">
        <v>678</v>
      </c>
      <c r="G544" s="194"/>
      <c r="H544" s="196" t="s">
        <v>19</v>
      </c>
      <c r="I544" s="198"/>
      <c r="J544" s="194"/>
      <c r="K544" s="194"/>
      <c r="L544" s="199"/>
      <c r="M544" s="200"/>
      <c r="N544" s="201"/>
      <c r="O544" s="201"/>
      <c r="P544" s="201"/>
      <c r="Q544" s="201"/>
      <c r="R544" s="201"/>
      <c r="S544" s="201"/>
      <c r="T544" s="202"/>
      <c r="AT544" s="203" t="s">
        <v>143</v>
      </c>
      <c r="AU544" s="203" t="s">
        <v>83</v>
      </c>
      <c r="AV544" s="13" t="s">
        <v>81</v>
      </c>
      <c r="AW544" s="13" t="s">
        <v>34</v>
      </c>
      <c r="AX544" s="13" t="s">
        <v>73</v>
      </c>
      <c r="AY544" s="203" t="s">
        <v>132</v>
      </c>
    </row>
    <row r="545" spans="1:65" s="14" customFormat="1" ht="10.199999999999999">
      <c r="B545" s="204"/>
      <c r="C545" s="205"/>
      <c r="D545" s="195" t="s">
        <v>143</v>
      </c>
      <c r="E545" s="206" t="s">
        <v>19</v>
      </c>
      <c r="F545" s="207" t="s">
        <v>160</v>
      </c>
      <c r="G545" s="205"/>
      <c r="H545" s="208">
        <v>3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143</v>
      </c>
      <c r="AU545" s="214" t="s">
        <v>83</v>
      </c>
      <c r="AV545" s="14" t="s">
        <v>83</v>
      </c>
      <c r="AW545" s="14" t="s">
        <v>34</v>
      </c>
      <c r="AX545" s="14" t="s">
        <v>81</v>
      </c>
      <c r="AY545" s="214" t="s">
        <v>132</v>
      </c>
    </row>
    <row r="546" spans="1:65" s="12" customFormat="1" ht="22.8" customHeight="1">
      <c r="B546" s="159"/>
      <c r="C546" s="160"/>
      <c r="D546" s="161" t="s">
        <v>72</v>
      </c>
      <c r="E546" s="173" t="s">
        <v>679</v>
      </c>
      <c r="F546" s="173" t="s">
        <v>680</v>
      </c>
      <c r="G546" s="160"/>
      <c r="H546" s="160"/>
      <c r="I546" s="163"/>
      <c r="J546" s="174">
        <f>BK546</f>
        <v>0</v>
      </c>
      <c r="K546" s="160"/>
      <c r="L546" s="165"/>
      <c r="M546" s="166"/>
      <c r="N546" s="167"/>
      <c r="O546" s="167"/>
      <c r="P546" s="168">
        <f>SUM(P547:P670)</f>
        <v>0</v>
      </c>
      <c r="Q546" s="167"/>
      <c r="R546" s="168">
        <f>SUM(R547:R670)</f>
        <v>121.039985</v>
      </c>
      <c r="S546" s="167"/>
      <c r="T546" s="169">
        <f>SUM(T547:T670)</f>
        <v>3</v>
      </c>
      <c r="AR546" s="170" t="s">
        <v>81</v>
      </c>
      <c r="AT546" s="171" t="s">
        <v>72</v>
      </c>
      <c r="AU546" s="171" t="s">
        <v>81</v>
      </c>
      <c r="AY546" s="170" t="s">
        <v>132</v>
      </c>
      <c r="BK546" s="172">
        <f>SUM(BK547:BK670)</f>
        <v>0</v>
      </c>
    </row>
    <row r="547" spans="1:65" s="2" customFormat="1" ht="24.15" customHeight="1">
      <c r="A547" s="36"/>
      <c r="B547" s="37"/>
      <c r="C547" s="175" t="s">
        <v>681</v>
      </c>
      <c r="D547" s="175" t="s">
        <v>134</v>
      </c>
      <c r="E547" s="176" t="s">
        <v>682</v>
      </c>
      <c r="F547" s="177" t="s">
        <v>683</v>
      </c>
      <c r="G547" s="178" t="s">
        <v>372</v>
      </c>
      <c r="H547" s="179">
        <v>374</v>
      </c>
      <c r="I547" s="180"/>
      <c r="J547" s="181">
        <f>ROUND(I547*H547,2)</f>
        <v>0</v>
      </c>
      <c r="K547" s="177" t="s">
        <v>138</v>
      </c>
      <c r="L547" s="41"/>
      <c r="M547" s="182" t="s">
        <v>19</v>
      </c>
      <c r="N547" s="183" t="s">
        <v>44</v>
      </c>
      <c r="O547" s="66"/>
      <c r="P547" s="184">
        <f>O547*H547</f>
        <v>0</v>
      </c>
      <c r="Q547" s="184">
        <v>0.14066999999999999</v>
      </c>
      <c r="R547" s="184">
        <f>Q547*H547</f>
        <v>52.610579999999999</v>
      </c>
      <c r="S547" s="184">
        <v>0</v>
      </c>
      <c r="T547" s="185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6" t="s">
        <v>139</v>
      </c>
      <c r="AT547" s="186" t="s">
        <v>134</v>
      </c>
      <c r="AU547" s="186" t="s">
        <v>83</v>
      </c>
      <c r="AY547" s="19" t="s">
        <v>132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9" t="s">
        <v>81</v>
      </c>
      <c r="BK547" s="187">
        <f>ROUND(I547*H547,2)</f>
        <v>0</v>
      </c>
      <c r="BL547" s="19" t="s">
        <v>139</v>
      </c>
      <c r="BM547" s="186" t="s">
        <v>684</v>
      </c>
    </row>
    <row r="548" spans="1:65" s="2" customFormat="1" ht="10.199999999999999">
      <c r="A548" s="36"/>
      <c r="B548" s="37"/>
      <c r="C548" s="38"/>
      <c r="D548" s="188" t="s">
        <v>141</v>
      </c>
      <c r="E548" s="38"/>
      <c r="F548" s="189" t="s">
        <v>685</v>
      </c>
      <c r="G548" s="38"/>
      <c r="H548" s="38"/>
      <c r="I548" s="190"/>
      <c r="J548" s="38"/>
      <c r="K548" s="38"/>
      <c r="L548" s="41"/>
      <c r="M548" s="191"/>
      <c r="N548" s="192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141</v>
      </c>
      <c r="AU548" s="19" t="s">
        <v>83</v>
      </c>
    </row>
    <row r="549" spans="1:65" s="13" customFormat="1" ht="10.199999999999999">
      <c r="B549" s="193"/>
      <c r="C549" s="194"/>
      <c r="D549" s="195" t="s">
        <v>143</v>
      </c>
      <c r="E549" s="196" t="s">
        <v>19</v>
      </c>
      <c r="F549" s="197" t="s">
        <v>144</v>
      </c>
      <c r="G549" s="194"/>
      <c r="H549" s="196" t="s">
        <v>19</v>
      </c>
      <c r="I549" s="198"/>
      <c r="J549" s="194"/>
      <c r="K549" s="194"/>
      <c r="L549" s="199"/>
      <c r="M549" s="200"/>
      <c r="N549" s="201"/>
      <c r="O549" s="201"/>
      <c r="P549" s="201"/>
      <c r="Q549" s="201"/>
      <c r="R549" s="201"/>
      <c r="S549" s="201"/>
      <c r="T549" s="202"/>
      <c r="AT549" s="203" t="s">
        <v>143</v>
      </c>
      <c r="AU549" s="203" t="s">
        <v>83</v>
      </c>
      <c r="AV549" s="13" t="s">
        <v>81</v>
      </c>
      <c r="AW549" s="13" t="s">
        <v>34</v>
      </c>
      <c r="AX549" s="13" t="s">
        <v>73</v>
      </c>
      <c r="AY549" s="203" t="s">
        <v>132</v>
      </c>
    </row>
    <row r="550" spans="1:65" s="13" customFormat="1" ht="10.199999999999999">
      <c r="B550" s="193"/>
      <c r="C550" s="194"/>
      <c r="D550" s="195" t="s">
        <v>143</v>
      </c>
      <c r="E550" s="196" t="s">
        <v>19</v>
      </c>
      <c r="F550" s="197" t="s">
        <v>686</v>
      </c>
      <c r="G550" s="194"/>
      <c r="H550" s="196" t="s">
        <v>19</v>
      </c>
      <c r="I550" s="198"/>
      <c r="J550" s="194"/>
      <c r="K550" s="194"/>
      <c r="L550" s="199"/>
      <c r="M550" s="200"/>
      <c r="N550" s="201"/>
      <c r="O550" s="201"/>
      <c r="P550" s="201"/>
      <c r="Q550" s="201"/>
      <c r="R550" s="201"/>
      <c r="S550" s="201"/>
      <c r="T550" s="202"/>
      <c r="AT550" s="203" t="s">
        <v>143</v>
      </c>
      <c r="AU550" s="203" t="s">
        <v>83</v>
      </c>
      <c r="AV550" s="13" t="s">
        <v>81</v>
      </c>
      <c r="AW550" s="13" t="s">
        <v>34</v>
      </c>
      <c r="AX550" s="13" t="s">
        <v>73</v>
      </c>
      <c r="AY550" s="203" t="s">
        <v>132</v>
      </c>
    </row>
    <row r="551" spans="1:65" s="14" customFormat="1" ht="10.199999999999999">
      <c r="B551" s="204"/>
      <c r="C551" s="205"/>
      <c r="D551" s="195" t="s">
        <v>143</v>
      </c>
      <c r="E551" s="206" t="s">
        <v>19</v>
      </c>
      <c r="F551" s="207" t="s">
        <v>687</v>
      </c>
      <c r="G551" s="205"/>
      <c r="H551" s="208">
        <v>320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143</v>
      </c>
      <c r="AU551" s="214" t="s">
        <v>83</v>
      </c>
      <c r="AV551" s="14" t="s">
        <v>83</v>
      </c>
      <c r="AW551" s="14" t="s">
        <v>34</v>
      </c>
      <c r="AX551" s="14" t="s">
        <v>73</v>
      </c>
      <c r="AY551" s="214" t="s">
        <v>132</v>
      </c>
    </row>
    <row r="552" spans="1:65" s="16" customFormat="1" ht="10.199999999999999">
      <c r="B552" s="226"/>
      <c r="C552" s="227"/>
      <c r="D552" s="195" t="s">
        <v>143</v>
      </c>
      <c r="E552" s="228" t="s">
        <v>19</v>
      </c>
      <c r="F552" s="229" t="s">
        <v>183</v>
      </c>
      <c r="G552" s="227"/>
      <c r="H552" s="230">
        <v>320</v>
      </c>
      <c r="I552" s="231"/>
      <c r="J552" s="227"/>
      <c r="K552" s="227"/>
      <c r="L552" s="232"/>
      <c r="M552" s="233"/>
      <c r="N552" s="234"/>
      <c r="O552" s="234"/>
      <c r="P552" s="234"/>
      <c r="Q552" s="234"/>
      <c r="R552" s="234"/>
      <c r="S552" s="234"/>
      <c r="T552" s="235"/>
      <c r="AT552" s="236" t="s">
        <v>143</v>
      </c>
      <c r="AU552" s="236" t="s">
        <v>83</v>
      </c>
      <c r="AV552" s="16" t="s">
        <v>160</v>
      </c>
      <c r="AW552" s="16" t="s">
        <v>34</v>
      </c>
      <c r="AX552" s="16" t="s">
        <v>73</v>
      </c>
      <c r="AY552" s="236" t="s">
        <v>132</v>
      </c>
    </row>
    <row r="553" spans="1:65" s="13" customFormat="1" ht="10.199999999999999">
      <c r="B553" s="193"/>
      <c r="C553" s="194"/>
      <c r="D553" s="195" t="s">
        <v>143</v>
      </c>
      <c r="E553" s="196" t="s">
        <v>19</v>
      </c>
      <c r="F553" s="197" t="s">
        <v>688</v>
      </c>
      <c r="G553" s="194"/>
      <c r="H553" s="196" t="s">
        <v>19</v>
      </c>
      <c r="I553" s="198"/>
      <c r="J553" s="194"/>
      <c r="K553" s="194"/>
      <c r="L553" s="199"/>
      <c r="M553" s="200"/>
      <c r="N553" s="201"/>
      <c r="O553" s="201"/>
      <c r="P553" s="201"/>
      <c r="Q553" s="201"/>
      <c r="R553" s="201"/>
      <c r="S553" s="201"/>
      <c r="T553" s="202"/>
      <c r="AT553" s="203" t="s">
        <v>143</v>
      </c>
      <c r="AU553" s="203" t="s">
        <v>83</v>
      </c>
      <c r="AV553" s="13" t="s">
        <v>81</v>
      </c>
      <c r="AW553" s="13" t="s">
        <v>34</v>
      </c>
      <c r="AX553" s="13" t="s">
        <v>73</v>
      </c>
      <c r="AY553" s="203" t="s">
        <v>132</v>
      </c>
    </row>
    <row r="554" spans="1:65" s="14" customFormat="1" ht="10.199999999999999">
      <c r="B554" s="204"/>
      <c r="C554" s="205"/>
      <c r="D554" s="195" t="s">
        <v>143</v>
      </c>
      <c r="E554" s="206" t="s">
        <v>19</v>
      </c>
      <c r="F554" s="207" t="s">
        <v>689</v>
      </c>
      <c r="G554" s="205"/>
      <c r="H554" s="208">
        <v>6</v>
      </c>
      <c r="I554" s="209"/>
      <c r="J554" s="205"/>
      <c r="K554" s="205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143</v>
      </c>
      <c r="AU554" s="214" t="s">
        <v>83</v>
      </c>
      <c r="AV554" s="14" t="s">
        <v>83</v>
      </c>
      <c r="AW554" s="14" t="s">
        <v>34</v>
      </c>
      <c r="AX554" s="14" t="s">
        <v>73</v>
      </c>
      <c r="AY554" s="214" t="s">
        <v>132</v>
      </c>
    </row>
    <row r="555" spans="1:65" s="16" customFormat="1" ht="10.199999999999999">
      <c r="B555" s="226"/>
      <c r="C555" s="227"/>
      <c r="D555" s="195" t="s">
        <v>143</v>
      </c>
      <c r="E555" s="228" t="s">
        <v>19</v>
      </c>
      <c r="F555" s="229" t="s">
        <v>188</v>
      </c>
      <c r="G555" s="227"/>
      <c r="H555" s="230">
        <v>6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143</v>
      </c>
      <c r="AU555" s="236" t="s">
        <v>83</v>
      </c>
      <c r="AV555" s="16" t="s">
        <v>160</v>
      </c>
      <c r="AW555" s="16" t="s">
        <v>34</v>
      </c>
      <c r="AX555" s="16" t="s">
        <v>73</v>
      </c>
      <c r="AY555" s="236" t="s">
        <v>132</v>
      </c>
    </row>
    <row r="556" spans="1:65" s="13" customFormat="1" ht="10.199999999999999">
      <c r="B556" s="193"/>
      <c r="C556" s="194"/>
      <c r="D556" s="195" t="s">
        <v>143</v>
      </c>
      <c r="E556" s="196" t="s">
        <v>19</v>
      </c>
      <c r="F556" s="197" t="s">
        <v>690</v>
      </c>
      <c r="G556" s="194"/>
      <c r="H556" s="196" t="s">
        <v>19</v>
      </c>
      <c r="I556" s="198"/>
      <c r="J556" s="194"/>
      <c r="K556" s="194"/>
      <c r="L556" s="199"/>
      <c r="M556" s="200"/>
      <c r="N556" s="201"/>
      <c r="O556" s="201"/>
      <c r="P556" s="201"/>
      <c r="Q556" s="201"/>
      <c r="R556" s="201"/>
      <c r="S556" s="201"/>
      <c r="T556" s="202"/>
      <c r="AT556" s="203" t="s">
        <v>143</v>
      </c>
      <c r="AU556" s="203" t="s">
        <v>83</v>
      </c>
      <c r="AV556" s="13" t="s">
        <v>81</v>
      </c>
      <c r="AW556" s="13" t="s">
        <v>34</v>
      </c>
      <c r="AX556" s="13" t="s">
        <v>73</v>
      </c>
      <c r="AY556" s="203" t="s">
        <v>132</v>
      </c>
    </row>
    <row r="557" spans="1:65" s="14" customFormat="1" ht="10.199999999999999">
      <c r="B557" s="204"/>
      <c r="C557" s="205"/>
      <c r="D557" s="195" t="s">
        <v>143</v>
      </c>
      <c r="E557" s="206" t="s">
        <v>19</v>
      </c>
      <c r="F557" s="207" t="s">
        <v>691</v>
      </c>
      <c r="G557" s="205"/>
      <c r="H557" s="208">
        <v>28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143</v>
      </c>
      <c r="AU557" s="214" t="s">
        <v>83</v>
      </c>
      <c r="AV557" s="14" t="s">
        <v>83</v>
      </c>
      <c r="AW557" s="14" t="s">
        <v>34</v>
      </c>
      <c r="AX557" s="14" t="s">
        <v>73</v>
      </c>
      <c r="AY557" s="214" t="s">
        <v>132</v>
      </c>
    </row>
    <row r="558" spans="1:65" s="16" customFormat="1" ht="10.199999999999999">
      <c r="B558" s="226"/>
      <c r="C558" s="227"/>
      <c r="D558" s="195" t="s">
        <v>143</v>
      </c>
      <c r="E558" s="228" t="s">
        <v>19</v>
      </c>
      <c r="F558" s="229" t="s">
        <v>692</v>
      </c>
      <c r="G558" s="227"/>
      <c r="H558" s="230">
        <v>28</v>
      </c>
      <c r="I558" s="231"/>
      <c r="J558" s="227"/>
      <c r="K558" s="227"/>
      <c r="L558" s="232"/>
      <c r="M558" s="233"/>
      <c r="N558" s="234"/>
      <c r="O558" s="234"/>
      <c r="P558" s="234"/>
      <c r="Q558" s="234"/>
      <c r="R558" s="234"/>
      <c r="S558" s="234"/>
      <c r="T558" s="235"/>
      <c r="AT558" s="236" t="s">
        <v>143</v>
      </c>
      <c r="AU558" s="236" t="s">
        <v>83</v>
      </c>
      <c r="AV558" s="16" t="s">
        <v>160</v>
      </c>
      <c r="AW558" s="16" t="s">
        <v>34</v>
      </c>
      <c r="AX558" s="16" t="s">
        <v>73</v>
      </c>
      <c r="AY558" s="236" t="s">
        <v>132</v>
      </c>
    </row>
    <row r="559" spans="1:65" s="13" customFormat="1" ht="10.199999999999999">
      <c r="B559" s="193"/>
      <c r="C559" s="194"/>
      <c r="D559" s="195" t="s">
        <v>143</v>
      </c>
      <c r="E559" s="196" t="s">
        <v>19</v>
      </c>
      <c r="F559" s="197" t="s">
        <v>693</v>
      </c>
      <c r="G559" s="194"/>
      <c r="H559" s="196" t="s">
        <v>19</v>
      </c>
      <c r="I559" s="198"/>
      <c r="J559" s="194"/>
      <c r="K559" s="194"/>
      <c r="L559" s="199"/>
      <c r="M559" s="200"/>
      <c r="N559" s="201"/>
      <c r="O559" s="201"/>
      <c r="P559" s="201"/>
      <c r="Q559" s="201"/>
      <c r="R559" s="201"/>
      <c r="S559" s="201"/>
      <c r="T559" s="202"/>
      <c r="AT559" s="203" t="s">
        <v>143</v>
      </c>
      <c r="AU559" s="203" t="s">
        <v>83</v>
      </c>
      <c r="AV559" s="13" t="s">
        <v>81</v>
      </c>
      <c r="AW559" s="13" t="s">
        <v>34</v>
      </c>
      <c r="AX559" s="13" t="s">
        <v>73</v>
      </c>
      <c r="AY559" s="203" t="s">
        <v>132</v>
      </c>
    </row>
    <row r="560" spans="1:65" s="14" customFormat="1" ht="10.199999999999999">
      <c r="B560" s="204"/>
      <c r="C560" s="205"/>
      <c r="D560" s="195" t="s">
        <v>143</v>
      </c>
      <c r="E560" s="206" t="s">
        <v>19</v>
      </c>
      <c r="F560" s="207" t="s">
        <v>694</v>
      </c>
      <c r="G560" s="205"/>
      <c r="H560" s="208">
        <v>5</v>
      </c>
      <c r="I560" s="209"/>
      <c r="J560" s="205"/>
      <c r="K560" s="205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143</v>
      </c>
      <c r="AU560" s="214" t="s">
        <v>83</v>
      </c>
      <c r="AV560" s="14" t="s">
        <v>83</v>
      </c>
      <c r="AW560" s="14" t="s">
        <v>34</v>
      </c>
      <c r="AX560" s="14" t="s">
        <v>73</v>
      </c>
      <c r="AY560" s="214" t="s">
        <v>132</v>
      </c>
    </row>
    <row r="561" spans="1:65" s="16" customFormat="1" ht="10.199999999999999">
      <c r="B561" s="226"/>
      <c r="C561" s="227"/>
      <c r="D561" s="195" t="s">
        <v>143</v>
      </c>
      <c r="E561" s="228" t="s">
        <v>19</v>
      </c>
      <c r="F561" s="229" t="s">
        <v>695</v>
      </c>
      <c r="G561" s="227"/>
      <c r="H561" s="230">
        <v>5</v>
      </c>
      <c r="I561" s="231"/>
      <c r="J561" s="227"/>
      <c r="K561" s="227"/>
      <c r="L561" s="232"/>
      <c r="M561" s="233"/>
      <c r="N561" s="234"/>
      <c r="O561" s="234"/>
      <c r="P561" s="234"/>
      <c r="Q561" s="234"/>
      <c r="R561" s="234"/>
      <c r="S561" s="234"/>
      <c r="T561" s="235"/>
      <c r="AT561" s="236" t="s">
        <v>143</v>
      </c>
      <c r="AU561" s="236" t="s">
        <v>83</v>
      </c>
      <c r="AV561" s="16" t="s">
        <v>160</v>
      </c>
      <c r="AW561" s="16" t="s">
        <v>34</v>
      </c>
      <c r="AX561" s="16" t="s">
        <v>73</v>
      </c>
      <c r="AY561" s="236" t="s">
        <v>132</v>
      </c>
    </row>
    <row r="562" spans="1:65" s="13" customFormat="1" ht="10.199999999999999">
      <c r="B562" s="193"/>
      <c r="C562" s="194"/>
      <c r="D562" s="195" t="s">
        <v>143</v>
      </c>
      <c r="E562" s="196" t="s">
        <v>19</v>
      </c>
      <c r="F562" s="197" t="s">
        <v>696</v>
      </c>
      <c r="G562" s="194"/>
      <c r="H562" s="196" t="s">
        <v>19</v>
      </c>
      <c r="I562" s="198"/>
      <c r="J562" s="194"/>
      <c r="K562" s="194"/>
      <c r="L562" s="199"/>
      <c r="M562" s="200"/>
      <c r="N562" s="201"/>
      <c r="O562" s="201"/>
      <c r="P562" s="201"/>
      <c r="Q562" s="201"/>
      <c r="R562" s="201"/>
      <c r="S562" s="201"/>
      <c r="T562" s="202"/>
      <c r="AT562" s="203" t="s">
        <v>143</v>
      </c>
      <c r="AU562" s="203" t="s">
        <v>83</v>
      </c>
      <c r="AV562" s="13" t="s">
        <v>81</v>
      </c>
      <c r="AW562" s="13" t="s">
        <v>34</v>
      </c>
      <c r="AX562" s="13" t="s">
        <v>73</v>
      </c>
      <c r="AY562" s="203" t="s">
        <v>132</v>
      </c>
    </row>
    <row r="563" spans="1:65" s="14" customFormat="1" ht="10.199999999999999">
      <c r="B563" s="204"/>
      <c r="C563" s="205"/>
      <c r="D563" s="195" t="s">
        <v>143</v>
      </c>
      <c r="E563" s="206" t="s">
        <v>19</v>
      </c>
      <c r="F563" s="207" t="s">
        <v>697</v>
      </c>
      <c r="G563" s="205"/>
      <c r="H563" s="208">
        <v>8</v>
      </c>
      <c r="I563" s="209"/>
      <c r="J563" s="205"/>
      <c r="K563" s="205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143</v>
      </c>
      <c r="AU563" s="214" t="s">
        <v>83</v>
      </c>
      <c r="AV563" s="14" t="s">
        <v>83</v>
      </c>
      <c r="AW563" s="14" t="s">
        <v>34</v>
      </c>
      <c r="AX563" s="14" t="s">
        <v>73</v>
      </c>
      <c r="AY563" s="214" t="s">
        <v>132</v>
      </c>
    </row>
    <row r="564" spans="1:65" s="16" customFormat="1" ht="10.199999999999999">
      <c r="B564" s="226"/>
      <c r="C564" s="227"/>
      <c r="D564" s="195" t="s">
        <v>143</v>
      </c>
      <c r="E564" s="228" t="s">
        <v>19</v>
      </c>
      <c r="F564" s="229" t="s">
        <v>698</v>
      </c>
      <c r="G564" s="227"/>
      <c r="H564" s="230">
        <v>8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AT564" s="236" t="s">
        <v>143</v>
      </c>
      <c r="AU564" s="236" t="s">
        <v>83</v>
      </c>
      <c r="AV564" s="16" t="s">
        <v>160</v>
      </c>
      <c r="AW564" s="16" t="s">
        <v>34</v>
      </c>
      <c r="AX564" s="16" t="s">
        <v>73</v>
      </c>
      <c r="AY564" s="236" t="s">
        <v>132</v>
      </c>
    </row>
    <row r="565" spans="1:65" s="13" customFormat="1" ht="10.199999999999999">
      <c r="B565" s="193"/>
      <c r="C565" s="194"/>
      <c r="D565" s="195" t="s">
        <v>143</v>
      </c>
      <c r="E565" s="196" t="s">
        <v>19</v>
      </c>
      <c r="F565" s="197" t="s">
        <v>699</v>
      </c>
      <c r="G565" s="194"/>
      <c r="H565" s="196" t="s">
        <v>19</v>
      </c>
      <c r="I565" s="198"/>
      <c r="J565" s="194"/>
      <c r="K565" s="194"/>
      <c r="L565" s="199"/>
      <c r="M565" s="200"/>
      <c r="N565" s="201"/>
      <c r="O565" s="201"/>
      <c r="P565" s="201"/>
      <c r="Q565" s="201"/>
      <c r="R565" s="201"/>
      <c r="S565" s="201"/>
      <c r="T565" s="202"/>
      <c r="AT565" s="203" t="s">
        <v>143</v>
      </c>
      <c r="AU565" s="203" t="s">
        <v>83</v>
      </c>
      <c r="AV565" s="13" t="s">
        <v>81</v>
      </c>
      <c r="AW565" s="13" t="s">
        <v>34</v>
      </c>
      <c r="AX565" s="13" t="s">
        <v>73</v>
      </c>
      <c r="AY565" s="203" t="s">
        <v>132</v>
      </c>
    </row>
    <row r="566" spans="1:65" s="14" customFormat="1" ht="10.199999999999999">
      <c r="B566" s="204"/>
      <c r="C566" s="205"/>
      <c r="D566" s="195" t="s">
        <v>143</v>
      </c>
      <c r="E566" s="206" t="s">
        <v>19</v>
      </c>
      <c r="F566" s="207" t="s">
        <v>348</v>
      </c>
      <c r="G566" s="205"/>
      <c r="H566" s="208">
        <v>7</v>
      </c>
      <c r="I566" s="209"/>
      <c r="J566" s="205"/>
      <c r="K566" s="205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143</v>
      </c>
      <c r="AU566" s="214" t="s">
        <v>83</v>
      </c>
      <c r="AV566" s="14" t="s">
        <v>83</v>
      </c>
      <c r="AW566" s="14" t="s">
        <v>34</v>
      </c>
      <c r="AX566" s="14" t="s">
        <v>73</v>
      </c>
      <c r="AY566" s="214" t="s">
        <v>132</v>
      </c>
    </row>
    <row r="567" spans="1:65" s="16" customFormat="1" ht="10.199999999999999">
      <c r="B567" s="226"/>
      <c r="C567" s="227"/>
      <c r="D567" s="195" t="s">
        <v>143</v>
      </c>
      <c r="E567" s="228" t="s">
        <v>19</v>
      </c>
      <c r="F567" s="229" t="s">
        <v>700</v>
      </c>
      <c r="G567" s="227"/>
      <c r="H567" s="230">
        <v>7</v>
      </c>
      <c r="I567" s="231"/>
      <c r="J567" s="227"/>
      <c r="K567" s="227"/>
      <c r="L567" s="232"/>
      <c r="M567" s="233"/>
      <c r="N567" s="234"/>
      <c r="O567" s="234"/>
      <c r="P567" s="234"/>
      <c r="Q567" s="234"/>
      <c r="R567" s="234"/>
      <c r="S567" s="234"/>
      <c r="T567" s="235"/>
      <c r="AT567" s="236" t="s">
        <v>143</v>
      </c>
      <c r="AU567" s="236" t="s">
        <v>83</v>
      </c>
      <c r="AV567" s="16" t="s">
        <v>160</v>
      </c>
      <c r="AW567" s="16" t="s">
        <v>34</v>
      </c>
      <c r="AX567" s="16" t="s">
        <v>73</v>
      </c>
      <c r="AY567" s="236" t="s">
        <v>132</v>
      </c>
    </row>
    <row r="568" spans="1:65" s="15" customFormat="1" ht="10.199999999999999">
      <c r="B568" s="215"/>
      <c r="C568" s="216"/>
      <c r="D568" s="195" t="s">
        <v>143</v>
      </c>
      <c r="E568" s="217" t="s">
        <v>19</v>
      </c>
      <c r="F568" s="218" t="s">
        <v>149</v>
      </c>
      <c r="G568" s="216"/>
      <c r="H568" s="219">
        <v>374</v>
      </c>
      <c r="I568" s="220"/>
      <c r="J568" s="216"/>
      <c r="K568" s="216"/>
      <c r="L568" s="221"/>
      <c r="M568" s="222"/>
      <c r="N568" s="223"/>
      <c r="O568" s="223"/>
      <c r="P568" s="223"/>
      <c r="Q568" s="223"/>
      <c r="R568" s="223"/>
      <c r="S568" s="223"/>
      <c r="T568" s="224"/>
      <c r="AT568" s="225" t="s">
        <v>143</v>
      </c>
      <c r="AU568" s="225" t="s">
        <v>83</v>
      </c>
      <c r="AV568" s="15" t="s">
        <v>139</v>
      </c>
      <c r="AW568" s="15" t="s">
        <v>34</v>
      </c>
      <c r="AX568" s="15" t="s">
        <v>81</v>
      </c>
      <c r="AY568" s="225" t="s">
        <v>132</v>
      </c>
    </row>
    <row r="569" spans="1:65" s="2" customFormat="1" ht="16.5" customHeight="1">
      <c r="A569" s="36"/>
      <c r="B569" s="37"/>
      <c r="C569" s="237" t="s">
        <v>701</v>
      </c>
      <c r="D569" s="237" t="s">
        <v>264</v>
      </c>
      <c r="E569" s="238" t="s">
        <v>702</v>
      </c>
      <c r="F569" s="239" t="s">
        <v>703</v>
      </c>
      <c r="G569" s="240" t="s">
        <v>372</v>
      </c>
      <c r="H569" s="241">
        <v>329.6</v>
      </c>
      <c r="I569" s="242"/>
      <c r="J569" s="243">
        <f>ROUND(I569*H569,2)</f>
        <v>0</v>
      </c>
      <c r="K569" s="239" t="s">
        <v>138</v>
      </c>
      <c r="L569" s="244"/>
      <c r="M569" s="245" t="s">
        <v>19</v>
      </c>
      <c r="N569" s="246" t="s">
        <v>44</v>
      </c>
      <c r="O569" s="66"/>
      <c r="P569" s="184">
        <f>O569*H569</f>
        <v>0</v>
      </c>
      <c r="Q569" s="184">
        <v>0.125</v>
      </c>
      <c r="R569" s="184">
        <f>Q569*H569</f>
        <v>41.2</v>
      </c>
      <c r="S569" s="184">
        <v>0</v>
      </c>
      <c r="T569" s="185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86" t="s">
        <v>203</v>
      </c>
      <c r="AT569" s="186" t="s">
        <v>264</v>
      </c>
      <c r="AU569" s="186" t="s">
        <v>83</v>
      </c>
      <c r="AY569" s="19" t="s">
        <v>132</v>
      </c>
      <c r="BE569" s="187">
        <f>IF(N569="základní",J569,0)</f>
        <v>0</v>
      </c>
      <c r="BF569" s="187">
        <f>IF(N569="snížená",J569,0)</f>
        <v>0</v>
      </c>
      <c r="BG569" s="187">
        <f>IF(N569="zákl. přenesená",J569,0)</f>
        <v>0</v>
      </c>
      <c r="BH569" s="187">
        <f>IF(N569="sníž. přenesená",J569,0)</f>
        <v>0</v>
      </c>
      <c r="BI569" s="187">
        <f>IF(N569="nulová",J569,0)</f>
        <v>0</v>
      </c>
      <c r="BJ569" s="19" t="s">
        <v>81</v>
      </c>
      <c r="BK569" s="187">
        <f>ROUND(I569*H569,2)</f>
        <v>0</v>
      </c>
      <c r="BL569" s="19" t="s">
        <v>139</v>
      </c>
      <c r="BM569" s="186" t="s">
        <v>704</v>
      </c>
    </row>
    <row r="570" spans="1:65" s="2" customFormat="1" ht="19.2">
      <c r="A570" s="36"/>
      <c r="B570" s="37"/>
      <c r="C570" s="38"/>
      <c r="D570" s="195" t="s">
        <v>705</v>
      </c>
      <c r="E570" s="38"/>
      <c r="F570" s="247" t="s">
        <v>706</v>
      </c>
      <c r="G570" s="38"/>
      <c r="H570" s="38"/>
      <c r="I570" s="190"/>
      <c r="J570" s="38"/>
      <c r="K570" s="38"/>
      <c r="L570" s="41"/>
      <c r="M570" s="191"/>
      <c r="N570" s="192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705</v>
      </c>
      <c r="AU570" s="19" t="s">
        <v>83</v>
      </c>
    </row>
    <row r="571" spans="1:65" s="13" customFormat="1" ht="10.199999999999999">
      <c r="B571" s="193"/>
      <c r="C571" s="194"/>
      <c r="D571" s="195" t="s">
        <v>143</v>
      </c>
      <c r="E571" s="196" t="s">
        <v>19</v>
      </c>
      <c r="F571" s="197" t="s">
        <v>707</v>
      </c>
      <c r="G571" s="194"/>
      <c r="H571" s="196" t="s">
        <v>19</v>
      </c>
      <c r="I571" s="198"/>
      <c r="J571" s="194"/>
      <c r="K571" s="194"/>
      <c r="L571" s="199"/>
      <c r="M571" s="200"/>
      <c r="N571" s="201"/>
      <c r="O571" s="201"/>
      <c r="P571" s="201"/>
      <c r="Q571" s="201"/>
      <c r="R571" s="201"/>
      <c r="S571" s="201"/>
      <c r="T571" s="202"/>
      <c r="AT571" s="203" t="s">
        <v>143</v>
      </c>
      <c r="AU571" s="203" t="s">
        <v>83</v>
      </c>
      <c r="AV571" s="13" t="s">
        <v>81</v>
      </c>
      <c r="AW571" s="13" t="s">
        <v>34</v>
      </c>
      <c r="AX571" s="13" t="s">
        <v>73</v>
      </c>
      <c r="AY571" s="203" t="s">
        <v>132</v>
      </c>
    </row>
    <row r="572" spans="1:65" s="14" customFormat="1" ht="10.199999999999999">
      <c r="B572" s="204"/>
      <c r="C572" s="205"/>
      <c r="D572" s="195" t="s">
        <v>143</v>
      </c>
      <c r="E572" s="206" t="s">
        <v>19</v>
      </c>
      <c r="F572" s="207" t="s">
        <v>687</v>
      </c>
      <c r="G572" s="205"/>
      <c r="H572" s="208">
        <v>320</v>
      </c>
      <c r="I572" s="209"/>
      <c r="J572" s="205"/>
      <c r="K572" s="205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143</v>
      </c>
      <c r="AU572" s="214" t="s">
        <v>83</v>
      </c>
      <c r="AV572" s="14" t="s">
        <v>83</v>
      </c>
      <c r="AW572" s="14" t="s">
        <v>34</v>
      </c>
      <c r="AX572" s="14" t="s">
        <v>73</v>
      </c>
      <c r="AY572" s="214" t="s">
        <v>132</v>
      </c>
    </row>
    <row r="573" spans="1:65" s="14" customFormat="1" ht="10.199999999999999">
      <c r="B573" s="204"/>
      <c r="C573" s="205"/>
      <c r="D573" s="195" t="s">
        <v>143</v>
      </c>
      <c r="E573" s="206" t="s">
        <v>19</v>
      </c>
      <c r="F573" s="207" t="s">
        <v>708</v>
      </c>
      <c r="G573" s="205"/>
      <c r="H573" s="208">
        <v>329.6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143</v>
      </c>
      <c r="AU573" s="214" t="s">
        <v>83</v>
      </c>
      <c r="AV573" s="14" t="s">
        <v>83</v>
      </c>
      <c r="AW573" s="14" t="s">
        <v>34</v>
      </c>
      <c r="AX573" s="14" t="s">
        <v>81</v>
      </c>
      <c r="AY573" s="214" t="s">
        <v>132</v>
      </c>
    </row>
    <row r="574" spans="1:65" s="2" customFormat="1" ht="16.5" customHeight="1">
      <c r="A574" s="36"/>
      <c r="B574" s="37"/>
      <c r="C574" s="237" t="s">
        <v>709</v>
      </c>
      <c r="D574" s="237" t="s">
        <v>264</v>
      </c>
      <c r="E574" s="238" t="s">
        <v>710</v>
      </c>
      <c r="F574" s="239" t="s">
        <v>711</v>
      </c>
      <c r="G574" s="240" t="s">
        <v>372</v>
      </c>
      <c r="H574" s="241">
        <v>6.18</v>
      </c>
      <c r="I574" s="242"/>
      <c r="J574" s="243">
        <f>ROUND(I574*H574,2)</f>
        <v>0</v>
      </c>
      <c r="K574" s="239" t="s">
        <v>19</v>
      </c>
      <c r="L574" s="244"/>
      <c r="M574" s="245" t="s">
        <v>19</v>
      </c>
      <c r="N574" s="246" t="s">
        <v>44</v>
      </c>
      <c r="O574" s="66"/>
      <c r="P574" s="184">
        <f>O574*H574</f>
        <v>0</v>
      </c>
      <c r="Q574" s="184">
        <v>0.2</v>
      </c>
      <c r="R574" s="184">
        <f>Q574*H574</f>
        <v>1.236</v>
      </c>
      <c r="S574" s="184">
        <v>0</v>
      </c>
      <c r="T574" s="185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6" t="s">
        <v>203</v>
      </c>
      <c r="AT574" s="186" t="s">
        <v>264</v>
      </c>
      <c r="AU574" s="186" t="s">
        <v>83</v>
      </c>
      <c r="AY574" s="19" t="s">
        <v>132</v>
      </c>
      <c r="BE574" s="187">
        <f>IF(N574="základní",J574,0)</f>
        <v>0</v>
      </c>
      <c r="BF574" s="187">
        <f>IF(N574="snížená",J574,0)</f>
        <v>0</v>
      </c>
      <c r="BG574" s="187">
        <f>IF(N574="zákl. přenesená",J574,0)</f>
        <v>0</v>
      </c>
      <c r="BH574" s="187">
        <f>IF(N574="sníž. přenesená",J574,0)</f>
        <v>0</v>
      </c>
      <c r="BI574" s="187">
        <f>IF(N574="nulová",J574,0)</f>
        <v>0</v>
      </c>
      <c r="BJ574" s="19" t="s">
        <v>81</v>
      </c>
      <c r="BK574" s="187">
        <f>ROUND(I574*H574,2)</f>
        <v>0</v>
      </c>
      <c r="BL574" s="19" t="s">
        <v>139</v>
      </c>
      <c r="BM574" s="186" t="s">
        <v>712</v>
      </c>
    </row>
    <row r="575" spans="1:65" s="13" customFormat="1" ht="10.199999999999999">
      <c r="B575" s="193"/>
      <c r="C575" s="194"/>
      <c r="D575" s="195" t="s">
        <v>143</v>
      </c>
      <c r="E575" s="196" t="s">
        <v>19</v>
      </c>
      <c r="F575" s="197" t="s">
        <v>713</v>
      </c>
      <c r="G575" s="194"/>
      <c r="H575" s="196" t="s">
        <v>19</v>
      </c>
      <c r="I575" s="198"/>
      <c r="J575" s="194"/>
      <c r="K575" s="194"/>
      <c r="L575" s="199"/>
      <c r="M575" s="200"/>
      <c r="N575" s="201"/>
      <c r="O575" s="201"/>
      <c r="P575" s="201"/>
      <c r="Q575" s="201"/>
      <c r="R575" s="201"/>
      <c r="S575" s="201"/>
      <c r="T575" s="202"/>
      <c r="AT575" s="203" t="s">
        <v>143</v>
      </c>
      <c r="AU575" s="203" t="s">
        <v>83</v>
      </c>
      <c r="AV575" s="13" t="s">
        <v>81</v>
      </c>
      <c r="AW575" s="13" t="s">
        <v>34</v>
      </c>
      <c r="AX575" s="13" t="s">
        <v>73</v>
      </c>
      <c r="AY575" s="203" t="s">
        <v>132</v>
      </c>
    </row>
    <row r="576" spans="1:65" s="14" customFormat="1" ht="10.199999999999999">
      <c r="B576" s="204"/>
      <c r="C576" s="205"/>
      <c r="D576" s="195" t="s">
        <v>143</v>
      </c>
      <c r="E576" s="206" t="s">
        <v>19</v>
      </c>
      <c r="F576" s="207" t="s">
        <v>339</v>
      </c>
      <c r="G576" s="205"/>
      <c r="H576" s="208">
        <v>6</v>
      </c>
      <c r="I576" s="209"/>
      <c r="J576" s="205"/>
      <c r="K576" s="205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143</v>
      </c>
      <c r="AU576" s="214" t="s">
        <v>83</v>
      </c>
      <c r="AV576" s="14" t="s">
        <v>83</v>
      </c>
      <c r="AW576" s="14" t="s">
        <v>34</v>
      </c>
      <c r="AX576" s="14" t="s">
        <v>73</v>
      </c>
      <c r="AY576" s="214" t="s">
        <v>132</v>
      </c>
    </row>
    <row r="577" spans="1:65" s="14" customFormat="1" ht="10.199999999999999">
      <c r="B577" s="204"/>
      <c r="C577" s="205"/>
      <c r="D577" s="195" t="s">
        <v>143</v>
      </c>
      <c r="E577" s="206" t="s">
        <v>19</v>
      </c>
      <c r="F577" s="207" t="s">
        <v>567</v>
      </c>
      <c r="G577" s="205"/>
      <c r="H577" s="208">
        <v>6.18</v>
      </c>
      <c r="I577" s="209"/>
      <c r="J577" s="205"/>
      <c r="K577" s="205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143</v>
      </c>
      <c r="AU577" s="214" t="s">
        <v>83</v>
      </c>
      <c r="AV577" s="14" t="s">
        <v>83</v>
      </c>
      <c r="AW577" s="14" t="s">
        <v>34</v>
      </c>
      <c r="AX577" s="14" t="s">
        <v>81</v>
      </c>
      <c r="AY577" s="214" t="s">
        <v>132</v>
      </c>
    </row>
    <row r="578" spans="1:65" s="2" customFormat="1" ht="16.5" customHeight="1">
      <c r="A578" s="36"/>
      <c r="B578" s="37"/>
      <c r="C578" s="237" t="s">
        <v>714</v>
      </c>
      <c r="D578" s="237" t="s">
        <v>264</v>
      </c>
      <c r="E578" s="238" t="s">
        <v>715</v>
      </c>
      <c r="F578" s="239" t="s">
        <v>716</v>
      </c>
      <c r="G578" s="240" t="s">
        <v>372</v>
      </c>
      <c r="H578" s="241">
        <v>33.99</v>
      </c>
      <c r="I578" s="242"/>
      <c r="J578" s="243">
        <f>ROUND(I578*H578,2)</f>
        <v>0</v>
      </c>
      <c r="K578" s="239" t="s">
        <v>138</v>
      </c>
      <c r="L578" s="244"/>
      <c r="M578" s="245" t="s">
        <v>19</v>
      </c>
      <c r="N578" s="246" t="s">
        <v>44</v>
      </c>
      <c r="O578" s="66"/>
      <c r="P578" s="184">
        <f>O578*H578</f>
        <v>0</v>
      </c>
      <c r="Q578" s="184">
        <v>0.125</v>
      </c>
      <c r="R578" s="184">
        <f>Q578*H578</f>
        <v>4.2487500000000002</v>
      </c>
      <c r="S578" s="184">
        <v>0</v>
      </c>
      <c r="T578" s="185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86" t="s">
        <v>203</v>
      </c>
      <c r="AT578" s="186" t="s">
        <v>264</v>
      </c>
      <c r="AU578" s="186" t="s">
        <v>83</v>
      </c>
      <c r="AY578" s="19" t="s">
        <v>132</v>
      </c>
      <c r="BE578" s="187">
        <f>IF(N578="základní",J578,0)</f>
        <v>0</v>
      </c>
      <c r="BF578" s="187">
        <f>IF(N578="snížená",J578,0)</f>
        <v>0</v>
      </c>
      <c r="BG578" s="187">
        <f>IF(N578="zákl. přenesená",J578,0)</f>
        <v>0</v>
      </c>
      <c r="BH578" s="187">
        <f>IF(N578="sníž. přenesená",J578,0)</f>
        <v>0</v>
      </c>
      <c r="BI578" s="187">
        <f>IF(N578="nulová",J578,0)</f>
        <v>0</v>
      </c>
      <c r="BJ578" s="19" t="s">
        <v>81</v>
      </c>
      <c r="BK578" s="187">
        <f>ROUND(I578*H578,2)</f>
        <v>0</v>
      </c>
      <c r="BL578" s="19" t="s">
        <v>139</v>
      </c>
      <c r="BM578" s="186" t="s">
        <v>717</v>
      </c>
    </row>
    <row r="579" spans="1:65" s="13" customFormat="1" ht="10.199999999999999">
      <c r="B579" s="193"/>
      <c r="C579" s="194"/>
      <c r="D579" s="195" t="s">
        <v>143</v>
      </c>
      <c r="E579" s="196" t="s">
        <v>19</v>
      </c>
      <c r="F579" s="197" t="s">
        <v>718</v>
      </c>
      <c r="G579" s="194"/>
      <c r="H579" s="196" t="s">
        <v>19</v>
      </c>
      <c r="I579" s="198"/>
      <c r="J579" s="194"/>
      <c r="K579" s="194"/>
      <c r="L579" s="199"/>
      <c r="M579" s="200"/>
      <c r="N579" s="201"/>
      <c r="O579" s="201"/>
      <c r="P579" s="201"/>
      <c r="Q579" s="201"/>
      <c r="R579" s="201"/>
      <c r="S579" s="201"/>
      <c r="T579" s="202"/>
      <c r="AT579" s="203" t="s">
        <v>143</v>
      </c>
      <c r="AU579" s="203" t="s">
        <v>83</v>
      </c>
      <c r="AV579" s="13" t="s">
        <v>81</v>
      </c>
      <c r="AW579" s="13" t="s">
        <v>34</v>
      </c>
      <c r="AX579" s="13" t="s">
        <v>73</v>
      </c>
      <c r="AY579" s="203" t="s">
        <v>132</v>
      </c>
    </row>
    <row r="580" spans="1:65" s="13" customFormat="1" ht="10.199999999999999">
      <c r="B580" s="193"/>
      <c r="C580" s="194"/>
      <c r="D580" s="195" t="s">
        <v>143</v>
      </c>
      <c r="E580" s="196" t="s">
        <v>19</v>
      </c>
      <c r="F580" s="197" t="s">
        <v>719</v>
      </c>
      <c r="G580" s="194"/>
      <c r="H580" s="196" t="s">
        <v>19</v>
      </c>
      <c r="I580" s="198"/>
      <c r="J580" s="194"/>
      <c r="K580" s="194"/>
      <c r="L580" s="199"/>
      <c r="M580" s="200"/>
      <c r="N580" s="201"/>
      <c r="O580" s="201"/>
      <c r="P580" s="201"/>
      <c r="Q580" s="201"/>
      <c r="R580" s="201"/>
      <c r="S580" s="201"/>
      <c r="T580" s="202"/>
      <c r="AT580" s="203" t="s">
        <v>143</v>
      </c>
      <c r="AU580" s="203" t="s">
        <v>83</v>
      </c>
      <c r="AV580" s="13" t="s">
        <v>81</v>
      </c>
      <c r="AW580" s="13" t="s">
        <v>34</v>
      </c>
      <c r="AX580" s="13" t="s">
        <v>73</v>
      </c>
      <c r="AY580" s="203" t="s">
        <v>132</v>
      </c>
    </row>
    <row r="581" spans="1:65" s="14" customFormat="1" ht="10.199999999999999">
      <c r="B581" s="204"/>
      <c r="C581" s="205"/>
      <c r="D581" s="195" t="s">
        <v>143</v>
      </c>
      <c r="E581" s="206" t="s">
        <v>19</v>
      </c>
      <c r="F581" s="207" t="s">
        <v>720</v>
      </c>
      <c r="G581" s="205"/>
      <c r="H581" s="208">
        <v>28</v>
      </c>
      <c r="I581" s="209"/>
      <c r="J581" s="205"/>
      <c r="K581" s="205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143</v>
      </c>
      <c r="AU581" s="214" t="s">
        <v>83</v>
      </c>
      <c r="AV581" s="14" t="s">
        <v>83</v>
      </c>
      <c r="AW581" s="14" t="s">
        <v>34</v>
      </c>
      <c r="AX581" s="14" t="s">
        <v>73</v>
      </c>
      <c r="AY581" s="214" t="s">
        <v>132</v>
      </c>
    </row>
    <row r="582" spans="1:65" s="13" customFormat="1" ht="10.199999999999999">
      <c r="B582" s="193"/>
      <c r="C582" s="194"/>
      <c r="D582" s="195" t="s">
        <v>143</v>
      </c>
      <c r="E582" s="196" t="s">
        <v>19</v>
      </c>
      <c r="F582" s="197" t="s">
        <v>721</v>
      </c>
      <c r="G582" s="194"/>
      <c r="H582" s="196" t="s">
        <v>19</v>
      </c>
      <c r="I582" s="198"/>
      <c r="J582" s="194"/>
      <c r="K582" s="194"/>
      <c r="L582" s="199"/>
      <c r="M582" s="200"/>
      <c r="N582" s="201"/>
      <c r="O582" s="201"/>
      <c r="P582" s="201"/>
      <c r="Q582" s="201"/>
      <c r="R582" s="201"/>
      <c r="S582" s="201"/>
      <c r="T582" s="202"/>
      <c r="AT582" s="203" t="s">
        <v>143</v>
      </c>
      <c r="AU582" s="203" t="s">
        <v>83</v>
      </c>
      <c r="AV582" s="13" t="s">
        <v>81</v>
      </c>
      <c r="AW582" s="13" t="s">
        <v>34</v>
      </c>
      <c r="AX582" s="13" t="s">
        <v>73</v>
      </c>
      <c r="AY582" s="203" t="s">
        <v>132</v>
      </c>
    </row>
    <row r="583" spans="1:65" s="13" customFormat="1" ht="10.199999999999999">
      <c r="B583" s="193"/>
      <c r="C583" s="194"/>
      <c r="D583" s="195" t="s">
        <v>143</v>
      </c>
      <c r="E583" s="196" t="s">
        <v>19</v>
      </c>
      <c r="F583" s="197" t="s">
        <v>722</v>
      </c>
      <c r="G583" s="194"/>
      <c r="H583" s="196" t="s">
        <v>19</v>
      </c>
      <c r="I583" s="198"/>
      <c r="J583" s="194"/>
      <c r="K583" s="194"/>
      <c r="L583" s="199"/>
      <c r="M583" s="200"/>
      <c r="N583" s="201"/>
      <c r="O583" s="201"/>
      <c r="P583" s="201"/>
      <c r="Q583" s="201"/>
      <c r="R583" s="201"/>
      <c r="S583" s="201"/>
      <c r="T583" s="202"/>
      <c r="AT583" s="203" t="s">
        <v>143</v>
      </c>
      <c r="AU583" s="203" t="s">
        <v>83</v>
      </c>
      <c r="AV583" s="13" t="s">
        <v>81</v>
      </c>
      <c r="AW583" s="13" t="s">
        <v>34</v>
      </c>
      <c r="AX583" s="13" t="s">
        <v>73</v>
      </c>
      <c r="AY583" s="203" t="s">
        <v>132</v>
      </c>
    </row>
    <row r="584" spans="1:65" s="14" customFormat="1" ht="10.199999999999999">
      <c r="B584" s="204"/>
      <c r="C584" s="205"/>
      <c r="D584" s="195" t="s">
        <v>143</v>
      </c>
      <c r="E584" s="206" t="s">
        <v>19</v>
      </c>
      <c r="F584" s="207" t="s">
        <v>694</v>
      </c>
      <c r="G584" s="205"/>
      <c r="H584" s="208">
        <v>5</v>
      </c>
      <c r="I584" s="209"/>
      <c r="J584" s="205"/>
      <c r="K584" s="205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143</v>
      </c>
      <c r="AU584" s="214" t="s">
        <v>83</v>
      </c>
      <c r="AV584" s="14" t="s">
        <v>83</v>
      </c>
      <c r="AW584" s="14" t="s">
        <v>34</v>
      </c>
      <c r="AX584" s="14" t="s">
        <v>73</v>
      </c>
      <c r="AY584" s="214" t="s">
        <v>132</v>
      </c>
    </row>
    <row r="585" spans="1:65" s="15" customFormat="1" ht="10.199999999999999">
      <c r="B585" s="215"/>
      <c r="C585" s="216"/>
      <c r="D585" s="195" t="s">
        <v>143</v>
      </c>
      <c r="E585" s="217" t="s">
        <v>19</v>
      </c>
      <c r="F585" s="218" t="s">
        <v>149</v>
      </c>
      <c r="G585" s="216"/>
      <c r="H585" s="219">
        <v>33</v>
      </c>
      <c r="I585" s="220"/>
      <c r="J585" s="216"/>
      <c r="K585" s="216"/>
      <c r="L585" s="221"/>
      <c r="M585" s="222"/>
      <c r="N585" s="223"/>
      <c r="O585" s="223"/>
      <c r="P585" s="223"/>
      <c r="Q585" s="223"/>
      <c r="R585" s="223"/>
      <c r="S585" s="223"/>
      <c r="T585" s="224"/>
      <c r="AT585" s="225" t="s">
        <v>143</v>
      </c>
      <c r="AU585" s="225" t="s">
        <v>83</v>
      </c>
      <c r="AV585" s="15" t="s">
        <v>139</v>
      </c>
      <c r="AW585" s="15" t="s">
        <v>34</v>
      </c>
      <c r="AX585" s="15" t="s">
        <v>73</v>
      </c>
      <c r="AY585" s="225" t="s">
        <v>132</v>
      </c>
    </row>
    <row r="586" spans="1:65" s="14" customFormat="1" ht="10.199999999999999">
      <c r="B586" s="204"/>
      <c r="C586" s="205"/>
      <c r="D586" s="195" t="s">
        <v>143</v>
      </c>
      <c r="E586" s="206" t="s">
        <v>19</v>
      </c>
      <c r="F586" s="207" t="s">
        <v>723</v>
      </c>
      <c r="G586" s="205"/>
      <c r="H586" s="208">
        <v>33.99</v>
      </c>
      <c r="I586" s="209"/>
      <c r="J586" s="205"/>
      <c r="K586" s="205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143</v>
      </c>
      <c r="AU586" s="214" t="s">
        <v>83</v>
      </c>
      <c r="AV586" s="14" t="s">
        <v>83</v>
      </c>
      <c r="AW586" s="14" t="s">
        <v>34</v>
      </c>
      <c r="AX586" s="14" t="s">
        <v>81</v>
      </c>
      <c r="AY586" s="214" t="s">
        <v>132</v>
      </c>
    </row>
    <row r="587" spans="1:65" s="2" customFormat="1" ht="16.5" customHeight="1">
      <c r="A587" s="36"/>
      <c r="B587" s="37"/>
      <c r="C587" s="237" t="s">
        <v>724</v>
      </c>
      <c r="D587" s="237" t="s">
        <v>264</v>
      </c>
      <c r="E587" s="238" t="s">
        <v>725</v>
      </c>
      <c r="F587" s="239" t="s">
        <v>726</v>
      </c>
      <c r="G587" s="240" t="s">
        <v>372</v>
      </c>
      <c r="H587" s="241">
        <v>15.45</v>
      </c>
      <c r="I587" s="242"/>
      <c r="J587" s="243">
        <f>ROUND(I587*H587,2)</f>
        <v>0</v>
      </c>
      <c r="K587" s="239" t="s">
        <v>138</v>
      </c>
      <c r="L587" s="244"/>
      <c r="M587" s="245" t="s">
        <v>19</v>
      </c>
      <c r="N587" s="246" t="s">
        <v>44</v>
      </c>
      <c r="O587" s="66"/>
      <c r="P587" s="184">
        <f>O587*H587</f>
        <v>0</v>
      </c>
      <c r="Q587" s="184">
        <v>0.125</v>
      </c>
      <c r="R587" s="184">
        <f>Q587*H587</f>
        <v>1.9312499999999999</v>
      </c>
      <c r="S587" s="184">
        <v>0</v>
      </c>
      <c r="T587" s="185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86" t="s">
        <v>203</v>
      </c>
      <c r="AT587" s="186" t="s">
        <v>264</v>
      </c>
      <c r="AU587" s="186" t="s">
        <v>83</v>
      </c>
      <c r="AY587" s="19" t="s">
        <v>132</v>
      </c>
      <c r="BE587" s="187">
        <f>IF(N587="základní",J587,0)</f>
        <v>0</v>
      </c>
      <c r="BF587" s="187">
        <f>IF(N587="snížená",J587,0)</f>
        <v>0</v>
      </c>
      <c r="BG587" s="187">
        <f>IF(N587="zákl. přenesená",J587,0)</f>
        <v>0</v>
      </c>
      <c r="BH587" s="187">
        <f>IF(N587="sníž. přenesená",J587,0)</f>
        <v>0</v>
      </c>
      <c r="BI587" s="187">
        <f>IF(N587="nulová",J587,0)</f>
        <v>0</v>
      </c>
      <c r="BJ587" s="19" t="s">
        <v>81</v>
      </c>
      <c r="BK587" s="187">
        <f>ROUND(I587*H587,2)</f>
        <v>0</v>
      </c>
      <c r="BL587" s="19" t="s">
        <v>139</v>
      </c>
      <c r="BM587" s="186" t="s">
        <v>727</v>
      </c>
    </row>
    <row r="588" spans="1:65" s="13" customFormat="1" ht="10.199999999999999">
      <c r="B588" s="193"/>
      <c r="C588" s="194"/>
      <c r="D588" s="195" t="s">
        <v>143</v>
      </c>
      <c r="E588" s="196" t="s">
        <v>19</v>
      </c>
      <c r="F588" s="197" t="s">
        <v>728</v>
      </c>
      <c r="G588" s="194"/>
      <c r="H588" s="196" t="s">
        <v>19</v>
      </c>
      <c r="I588" s="198"/>
      <c r="J588" s="194"/>
      <c r="K588" s="194"/>
      <c r="L588" s="199"/>
      <c r="M588" s="200"/>
      <c r="N588" s="201"/>
      <c r="O588" s="201"/>
      <c r="P588" s="201"/>
      <c r="Q588" s="201"/>
      <c r="R588" s="201"/>
      <c r="S588" s="201"/>
      <c r="T588" s="202"/>
      <c r="AT588" s="203" t="s">
        <v>143</v>
      </c>
      <c r="AU588" s="203" t="s">
        <v>83</v>
      </c>
      <c r="AV588" s="13" t="s">
        <v>81</v>
      </c>
      <c r="AW588" s="13" t="s">
        <v>34</v>
      </c>
      <c r="AX588" s="13" t="s">
        <v>73</v>
      </c>
      <c r="AY588" s="203" t="s">
        <v>132</v>
      </c>
    </row>
    <row r="589" spans="1:65" s="13" customFormat="1" ht="10.199999999999999">
      <c r="B589" s="193"/>
      <c r="C589" s="194"/>
      <c r="D589" s="195" t="s">
        <v>143</v>
      </c>
      <c r="E589" s="196" t="s">
        <v>19</v>
      </c>
      <c r="F589" s="197" t="s">
        <v>729</v>
      </c>
      <c r="G589" s="194"/>
      <c r="H589" s="196" t="s">
        <v>19</v>
      </c>
      <c r="I589" s="198"/>
      <c r="J589" s="194"/>
      <c r="K589" s="194"/>
      <c r="L589" s="199"/>
      <c r="M589" s="200"/>
      <c r="N589" s="201"/>
      <c r="O589" s="201"/>
      <c r="P589" s="201"/>
      <c r="Q589" s="201"/>
      <c r="R589" s="201"/>
      <c r="S589" s="201"/>
      <c r="T589" s="202"/>
      <c r="AT589" s="203" t="s">
        <v>143</v>
      </c>
      <c r="AU589" s="203" t="s">
        <v>83</v>
      </c>
      <c r="AV589" s="13" t="s">
        <v>81</v>
      </c>
      <c r="AW589" s="13" t="s">
        <v>34</v>
      </c>
      <c r="AX589" s="13" t="s">
        <v>73</v>
      </c>
      <c r="AY589" s="203" t="s">
        <v>132</v>
      </c>
    </row>
    <row r="590" spans="1:65" s="14" customFormat="1" ht="10.199999999999999">
      <c r="B590" s="204"/>
      <c r="C590" s="205"/>
      <c r="D590" s="195" t="s">
        <v>143</v>
      </c>
      <c r="E590" s="206" t="s">
        <v>19</v>
      </c>
      <c r="F590" s="207" t="s">
        <v>697</v>
      </c>
      <c r="G590" s="205"/>
      <c r="H590" s="208">
        <v>8</v>
      </c>
      <c r="I590" s="209"/>
      <c r="J590" s="205"/>
      <c r="K590" s="205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143</v>
      </c>
      <c r="AU590" s="214" t="s">
        <v>83</v>
      </c>
      <c r="AV590" s="14" t="s">
        <v>83</v>
      </c>
      <c r="AW590" s="14" t="s">
        <v>34</v>
      </c>
      <c r="AX590" s="14" t="s">
        <v>73</v>
      </c>
      <c r="AY590" s="214" t="s">
        <v>132</v>
      </c>
    </row>
    <row r="591" spans="1:65" s="13" customFormat="1" ht="10.199999999999999">
      <c r="B591" s="193"/>
      <c r="C591" s="194"/>
      <c r="D591" s="195" t="s">
        <v>143</v>
      </c>
      <c r="E591" s="196" t="s">
        <v>19</v>
      </c>
      <c r="F591" s="197" t="s">
        <v>730</v>
      </c>
      <c r="G591" s="194"/>
      <c r="H591" s="196" t="s">
        <v>19</v>
      </c>
      <c r="I591" s="198"/>
      <c r="J591" s="194"/>
      <c r="K591" s="194"/>
      <c r="L591" s="199"/>
      <c r="M591" s="200"/>
      <c r="N591" s="201"/>
      <c r="O591" s="201"/>
      <c r="P591" s="201"/>
      <c r="Q591" s="201"/>
      <c r="R591" s="201"/>
      <c r="S591" s="201"/>
      <c r="T591" s="202"/>
      <c r="AT591" s="203" t="s">
        <v>143</v>
      </c>
      <c r="AU591" s="203" t="s">
        <v>83</v>
      </c>
      <c r="AV591" s="13" t="s">
        <v>81</v>
      </c>
      <c r="AW591" s="13" t="s">
        <v>34</v>
      </c>
      <c r="AX591" s="13" t="s">
        <v>73</v>
      </c>
      <c r="AY591" s="203" t="s">
        <v>132</v>
      </c>
    </row>
    <row r="592" spans="1:65" s="13" customFormat="1" ht="10.199999999999999">
      <c r="B592" s="193"/>
      <c r="C592" s="194"/>
      <c r="D592" s="195" t="s">
        <v>143</v>
      </c>
      <c r="E592" s="196" t="s">
        <v>19</v>
      </c>
      <c r="F592" s="197" t="s">
        <v>731</v>
      </c>
      <c r="G592" s="194"/>
      <c r="H592" s="196" t="s">
        <v>19</v>
      </c>
      <c r="I592" s="198"/>
      <c r="J592" s="194"/>
      <c r="K592" s="194"/>
      <c r="L592" s="199"/>
      <c r="M592" s="200"/>
      <c r="N592" s="201"/>
      <c r="O592" s="201"/>
      <c r="P592" s="201"/>
      <c r="Q592" s="201"/>
      <c r="R592" s="201"/>
      <c r="S592" s="201"/>
      <c r="T592" s="202"/>
      <c r="AT592" s="203" t="s">
        <v>143</v>
      </c>
      <c r="AU592" s="203" t="s">
        <v>83</v>
      </c>
      <c r="AV592" s="13" t="s">
        <v>81</v>
      </c>
      <c r="AW592" s="13" t="s">
        <v>34</v>
      </c>
      <c r="AX592" s="13" t="s">
        <v>73</v>
      </c>
      <c r="AY592" s="203" t="s">
        <v>132</v>
      </c>
    </row>
    <row r="593" spans="1:65" s="14" customFormat="1" ht="10.199999999999999">
      <c r="B593" s="204"/>
      <c r="C593" s="205"/>
      <c r="D593" s="195" t="s">
        <v>143</v>
      </c>
      <c r="E593" s="206" t="s">
        <v>19</v>
      </c>
      <c r="F593" s="207" t="s">
        <v>348</v>
      </c>
      <c r="G593" s="205"/>
      <c r="H593" s="208">
        <v>7</v>
      </c>
      <c r="I593" s="209"/>
      <c r="J593" s="205"/>
      <c r="K593" s="205"/>
      <c r="L593" s="210"/>
      <c r="M593" s="211"/>
      <c r="N593" s="212"/>
      <c r="O593" s="212"/>
      <c r="P593" s="212"/>
      <c r="Q593" s="212"/>
      <c r="R593" s="212"/>
      <c r="S593" s="212"/>
      <c r="T593" s="213"/>
      <c r="AT593" s="214" t="s">
        <v>143</v>
      </c>
      <c r="AU593" s="214" t="s">
        <v>83</v>
      </c>
      <c r="AV593" s="14" t="s">
        <v>83</v>
      </c>
      <c r="AW593" s="14" t="s">
        <v>34</v>
      </c>
      <c r="AX593" s="14" t="s">
        <v>73</v>
      </c>
      <c r="AY593" s="214" t="s">
        <v>132</v>
      </c>
    </row>
    <row r="594" spans="1:65" s="15" customFormat="1" ht="10.199999999999999">
      <c r="B594" s="215"/>
      <c r="C594" s="216"/>
      <c r="D594" s="195" t="s">
        <v>143</v>
      </c>
      <c r="E594" s="217" t="s">
        <v>19</v>
      </c>
      <c r="F594" s="218" t="s">
        <v>149</v>
      </c>
      <c r="G594" s="216"/>
      <c r="H594" s="219">
        <v>15</v>
      </c>
      <c r="I594" s="220"/>
      <c r="J594" s="216"/>
      <c r="K594" s="216"/>
      <c r="L594" s="221"/>
      <c r="M594" s="222"/>
      <c r="N594" s="223"/>
      <c r="O594" s="223"/>
      <c r="P594" s="223"/>
      <c r="Q594" s="223"/>
      <c r="R594" s="223"/>
      <c r="S594" s="223"/>
      <c r="T594" s="224"/>
      <c r="AT594" s="225" t="s">
        <v>143</v>
      </c>
      <c r="AU594" s="225" t="s">
        <v>83</v>
      </c>
      <c r="AV594" s="15" t="s">
        <v>139</v>
      </c>
      <c r="AW594" s="15" t="s">
        <v>34</v>
      </c>
      <c r="AX594" s="15" t="s">
        <v>73</v>
      </c>
      <c r="AY594" s="225" t="s">
        <v>132</v>
      </c>
    </row>
    <row r="595" spans="1:65" s="14" customFormat="1" ht="10.199999999999999">
      <c r="B595" s="204"/>
      <c r="C595" s="205"/>
      <c r="D595" s="195" t="s">
        <v>143</v>
      </c>
      <c r="E595" s="206" t="s">
        <v>19</v>
      </c>
      <c r="F595" s="207" t="s">
        <v>732</v>
      </c>
      <c r="G595" s="205"/>
      <c r="H595" s="208">
        <v>15.45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143</v>
      </c>
      <c r="AU595" s="214" t="s">
        <v>83</v>
      </c>
      <c r="AV595" s="14" t="s">
        <v>83</v>
      </c>
      <c r="AW595" s="14" t="s">
        <v>34</v>
      </c>
      <c r="AX595" s="14" t="s">
        <v>81</v>
      </c>
      <c r="AY595" s="214" t="s">
        <v>132</v>
      </c>
    </row>
    <row r="596" spans="1:65" s="2" customFormat="1" ht="24.15" customHeight="1">
      <c r="A596" s="36"/>
      <c r="B596" s="37"/>
      <c r="C596" s="175" t="s">
        <v>733</v>
      </c>
      <c r="D596" s="175" t="s">
        <v>134</v>
      </c>
      <c r="E596" s="176" t="s">
        <v>734</v>
      </c>
      <c r="F596" s="177" t="s">
        <v>735</v>
      </c>
      <c r="G596" s="178" t="s">
        <v>372</v>
      </c>
      <c r="H596" s="179">
        <v>115</v>
      </c>
      <c r="I596" s="180"/>
      <c r="J596" s="181">
        <f>ROUND(I596*H596,2)</f>
        <v>0</v>
      </c>
      <c r="K596" s="177" t="s">
        <v>138</v>
      </c>
      <c r="L596" s="41"/>
      <c r="M596" s="182" t="s">
        <v>19</v>
      </c>
      <c r="N596" s="183" t="s">
        <v>44</v>
      </c>
      <c r="O596" s="66"/>
      <c r="P596" s="184">
        <f>O596*H596</f>
        <v>0</v>
      </c>
      <c r="Q596" s="184">
        <v>0.1295</v>
      </c>
      <c r="R596" s="184">
        <f>Q596*H596</f>
        <v>14.8925</v>
      </c>
      <c r="S596" s="184">
        <v>0</v>
      </c>
      <c r="T596" s="185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86" t="s">
        <v>139</v>
      </c>
      <c r="AT596" s="186" t="s">
        <v>134</v>
      </c>
      <c r="AU596" s="186" t="s">
        <v>83</v>
      </c>
      <c r="AY596" s="19" t="s">
        <v>132</v>
      </c>
      <c r="BE596" s="187">
        <f>IF(N596="základní",J596,0)</f>
        <v>0</v>
      </c>
      <c r="BF596" s="187">
        <f>IF(N596="snížená",J596,0)</f>
        <v>0</v>
      </c>
      <c r="BG596" s="187">
        <f>IF(N596="zákl. přenesená",J596,0)</f>
        <v>0</v>
      </c>
      <c r="BH596" s="187">
        <f>IF(N596="sníž. přenesená",J596,0)</f>
        <v>0</v>
      </c>
      <c r="BI596" s="187">
        <f>IF(N596="nulová",J596,0)</f>
        <v>0</v>
      </c>
      <c r="BJ596" s="19" t="s">
        <v>81</v>
      </c>
      <c r="BK596" s="187">
        <f>ROUND(I596*H596,2)</f>
        <v>0</v>
      </c>
      <c r="BL596" s="19" t="s">
        <v>139</v>
      </c>
      <c r="BM596" s="186" t="s">
        <v>736</v>
      </c>
    </row>
    <row r="597" spans="1:65" s="2" customFormat="1" ht="10.199999999999999">
      <c r="A597" s="36"/>
      <c r="B597" s="37"/>
      <c r="C597" s="38"/>
      <c r="D597" s="188" t="s">
        <v>141</v>
      </c>
      <c r="E597" s="38"/>
      <c r="F597" s="189" t="s">
        <v>737</v>
      </c>
      <c r="G597" s="38"/>
      <c r="H597" s="38"/>
      <c r="I597" s="190"/>
      <c r="J597" s="38"/>
      <c r="K597" s="38"/>
      <c r="L597" s="41"/>
      <c r="M597" s="191"/>
      <c r="N597" s="192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141</v>
      </c>
      <c r="AU597" s="19" t="s">
        <v>83</v>
      </c>
    </row>
    <row r="598" spans="1:65" s="13" customFormat="1" ht="10.199999999999999">
      <c r="B598" s="193"/>
      <c r="C598" s="194"/>
      <c r="D598" s="195" t="s">
        <v>143</v>
      </c>
      <c r="E598" s="196" t="s">
        <v>19</v>
      </c>
      <c r="F598" s="197" t="s">
        <v>144</v>
      </c>
      <c r="G598" s="194"/>
      <c r="H598" s="196" t="s">
        <v>19</v>
      </c>
      <c r="I598" s="198"/>
      <c r="J598" s="194"/>
      <c r="K598" s="194"/>
      <c r="L598" s="199"/>
      <c r="M598" s="200"/>
      <c r="N598" s="201"/>
      <c r="O598" s="201"/>
      <c r="P598" s="201"/>
      <c r="Q598" s="201"/>
      <c r="R598" s="201"/>
      <c r="S598" s="201"/>
      <c r="T598" s="202"/>
      <c r="AT598" s="203" t="s">
        <v>143</v>
      </c>
      <c r="AU598" s="203" t="s">
        <v>83</v>
      </c>
      <c r="AV598" s="13" t="s">
        <v>81</v>
      </c>
      <c r="AW598" s="13" t="s">
        <v>34</v>
      </c>
      <c r="AX598" s="13" t="s">
        <v>73</v>
      </c>
      <c r="AY598" s="203" t="s">
        <v>132</v>
      </c>
    </row>
    <row r="599" spans="1:65" s="13" customFormat="1" ht="10.199999999999999">
      <c r="B599" s="193"/>
      <c r="C599" s="194"/>
      <c r="D599" s="195" t="s">
        <v>143</v>
      </c>
      <c r="E599" s="196" t="s">
        <v>19</v>
      </c>
      <c r="F599" s="197" t="s">
        <v>738</v>
      </c>
      <c r="G599" s="194"/>
      <c r="H599" s="196" t="s">
        <v>19</v>
      </c>
      <c r="I599" s="198"/>
      <c r="J599" s="194"/>
      <c r="K599" s="194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143</v>
      </c>
      <c r="AU599" s="203" t="s">
        <v>83</v>
      </c>
      <c r="AV599" s="13" t="s">
        <v>81</v>
      </c>
      <c r="AW599" s="13" t="s">
        <v>34</v>
      </c>
      <c r="AX599" s="13" t="s">
        <v>73</v>
      </c>
      <c r="AY599" s="203" t="s">
        <v>132</v>
      </c>
    </row>
    <row r="600" spans="1:65" s="14" customFormat="1" ht="10.199999999999999">
      <c r="B600" s="204"/>
      <c r="C600" s="205"/>
      <c r="D600" s="195" t="s">
        <v>143</v>
      </c>
      <c r="E600" s="206" t="s">
        <v>19</v>
      </c>
      <c r="F600" s="207" t="s">
        <v>739</v>
      </c>
      <c r="G600" s="205"/>
      <c r="H600" s="208">
        <v>55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143</v>
      </c>
      <c r="AU600" s="214" t="s">
        <v>83</v>
      </c>
      <c r="AV600" s="14" t="s">
        <v>83</v>
      </c>
      <c r="AW600" s="14" t="s">
        <v>34</v>
      </c>
      <c r="AX600" s="14" t="s">
        <v>73</v>
      </c>
      <c r="AY600" s="214" t="s">
        <v>132</v>
      </c>
    </row>
    <row r="601" spans="1:65" s="16" customFormat="1" ht="10.199999999999999">
      <c r="B601" s="226"/>
      <c r="C601" s="227"/>
      <c r="D601" s="195" t="s">
        <v>143</v>
      </c>
      <c r="E601" s="228" t="s">
        <v>19</v>
      </c>
      <c r="F601" s="229" t="s">
        <v>183</v>
      </c>
      <c r="G601" s="227"/>
      <c r="H601" s="230">
        <v>55</v>
      </c>
      <c r="I601" s="231"/>
      <c r="J601" s="227"/>
      <c r="K601" s="227"/>
      <c r="L601" s="232"/>
      <c r="M601" s="233"/>
      <c r="N601" s="234"/>
      <c r="O601" s="234"/>
      <c r="P601" s="234"/>
      <c r="Q601" s="234"/>
      <c r="R601" s="234"/>
      <c r="S601" s="234"/>
      <c r="T601" s="235"/>
      <c r="AT601" s="236" t="s">
        <v>143</v>
      </c>
      <c r="AU601" s="236" t="s">
        <v>83</v>
      </c>
      <c r="AV601" s="16" t="s">
        <v>160</v>
      </c>
      <c r="AW601" s="16" t="s">
        <v>34</v>
      </c>
      <c r="AX601" s="16" t="s">
        <v>73</v>
      </c>
      <c r="AY601" s="236" t="s">
        <v>132</v>
      </c>
    </row>
    <row r="602" spans="1:65" s="13" customFormat="1" ht="10.199999999999999">
      <c r="B602" s="193"/>
      <c r="C602" s="194"/>
      <c r="D602" s="195" t="s">
        <v>143</v>
      </c>
      <c r="E602" s="196" t="s">
        <v>19</v>
      </c>
      <c r="F602" s="197" t="s">
        <v>740</v>
      </c>
      <c r="G602" s="194"/>
      <c r="H602" s="196" t="s">
        <v>19</v>
      </c>
      <c r="I602" s="198"/>
      <c r="J602" s="194"/>
      <c r="K602" s="194"/>
      <c r="L602" s="199"/>
      <c r="M602" s="200"/>
      <c r="N602" s="201"/>
      <c r="O602" s="201"/>
      <c r="P602" s="201"/>
      <c r="Q602" s="201"/>
      <c r="R602" s="201"/>
      <c r="S602" s="201"/>
      <c r="T602" s="202"/>
      <c r="AT602" s="203" t="s">
        <v>143</v>
      </c>
      <c r="AU602" s="203" t="s">
        <v>83</v>
      </c>
      <c r="AV602" s="13" t="s">
        <v>81</v>
      </c>
      <c r="AW602" s="13" t="s">
        <v>34</v>
      </c>
      <c r="AX602" s="13" t="s">
        <v>73</v>
      </c>
      <c r="AY602" s="203" t="s">
        <v>132</v>
      </c>
    </row>
    <row r="603" spans="1:65" s="14" customFormat="1" ht="10.199999999999999">
      <c r="B603" s="204"/>
      <c r="C603" s="205"/>
      <c r="D603" s="195" t="s">
        <v>143</v>
      </c>
      <c r="E603" s="206" t="s">
        <v>19</v>
      </c>
      <c r="F603" s="207" t="s">
        <v>741</v>
      </c>
      <c r="G603" s="205"/>
      <c r="H603" s="208">
        <v>60</v>
      </c>
      <c r="I603" s="209"/>
      <c r="J603" s="205"/>
      <c r="K603" s="205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143</v>
      </c>
      <c r="AU603" s="214" t="s">
        <v>83</v>
      </c>
      <c r="AV603" s="14" t="s">
        <v>83</v>
      </c>
      <c r="AW603" s="14" t="s">
        <v>34</v>
      </c>
      <c r="AX603" s="14" t="s">
        <v>73</v>
      </c>
      <c r="AY603" s="214" t="s">
        <v>132</v>
      </c>
    </row>
    <row r="604" spans="1:65" s="16" customFormat="1" ht="10.199999999999999">
      <c r="B604" s="226"/>
      <c r="C604" s="227"/>
      <c r="D604" s="195" t="s">
        <v>143</v>
      </c>
      <c r="E604" s="228" t="s">
        <v>19</v>
      </c>
      <c r="F604" s="229" t="s">
        <v>188</v>
      </c>
      <c r="G604" s="227"/>
      <c r="H604" s="230">
        <v>60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AT604" s="236" t="s">
        <v>143</v>
      </c>
      <c r="AU604" s="236" t="s">
        <v>83</v>
      </c>
      <c r="AV604" s="16" t="s">
        <v>160</v>
      </c>
      <c r="AW604" s="16" t="s">
        <v>34</v>
      </c>
      <c r="AX604" s="16" t="s">
        <v>73</v>
      </c>
      <c r="AY604" s="236" t="s">
        <v>132</v>
      </c>
    </row>
    <row r="605" spans="1:65" s="15" customFormat="1" ht="10.199999999999999">
      <c r="B605" s="215"/>
      <c r="C605" s="216"/>
      <c r="D605" s="195" t="s">
        <v>143</v>
      </c>
      <c r="E605" s="217" t="s">
        <v>19</v>
      </c>
      <c r="F605" s="218" t="s">
        <v>149</v>
      </c>
      <c r="G605" s="216"/>
      <c r="H605" s="219">
        <v>115</v>
      </c>
      <c r="I605" s="220"/>
      <c r="J605" s="216"/>
      <c r="K605" s="216"/>
      <c r="L605" s="221"/>
      <c r="M605" s="222"/>
      <c r="N605" s="223"/>
      <c r="O605" s="223"/>
      <c r="P605" s="223"/>
      <c r="Q605" s="223"/>
      <c r="R605" s="223"/>
      <c r="S605" s="223"/>
      <c r="T605" s="224"/>
      <c r="AT605" s="225" t="s">
        <v>143</v>
      </c>
      <c r="AU605" s="225" t="s">
        <v>83</v>
      </c>
      <c r="AV605" s="15" t="s">
        <v>139</v>
      </c>
      <c r="AW605" s="15" t="s">
        <v>34</v>
      </c>
      <c r="AX605" s="15" t="s">
        <v>81</v>
      </c>
      <c r="AY605" s="225" t="s">
        <v>132</v>
      </c>
    </row>
    <row r="606" spans="1:65" s="2" customFormat="1" ht="16.5" customHeight="1">
      <c r="A606" s="36"/>
      <c r="B606" s="37"/>
      <c r="C606" s="237" t="s">
        <v>742</v>
      </c>
      <c r="D606" s="237" t="s">
        <v>264</v>
      </c>
      <c r="E606" s="238" t="s">
        <v>743</v>
      </c>
      <c r="F606" s="239" t="s">
        <v>744</v>
      </c>
      <c r="G606" s="240" t="s">
        <v>372</v>
      </c>
      <c r="H606" s="241">
        <v>56.65</v>
      </c>
      <c r="I606" s="242"/>
      <c r="J606" s="243">
        <f>ROUND(I606*H606,2)</f>
        <v>0</v>
      </c>
      <c r="K606" s="239" t="s">
        <v>138</v>
      </c>
      <c r="L606" s="244"/>
      <c r="M606" s="245" t="s">
        <v>19</v>
      </c>
      <c r="N606" s="246" t="s">
        <v>44</v>
      </c>
      <c r="O606" s="66"/>
      <c r="P606" s="184">
        <f>O606*H606</f>
        <v>0</v>
      </c>
      <c r="Q606" s="184">
        <v>3.3500000000000002E-2</v>
      </c>
      <c r="R606" s="184">
        <f>Q606*H606</f>
        <v>1.897775</v>
      </c>
      <c r="S606" s="184">
        <v>0</v>
      </c>
      <c r="T606" s="185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186" t="s">
        <v>203</v>
      </c>
      <c r="AT606" s="186" t="s">
        <v>264</v>
      </c>
      <c r="AU606" s="186" t="s">
        <v>83</v>
      </c>
      <c r="AY606" s="19" t="s">
        <v>132</v>
      </c>
      <c r="BE606" s="187">
        <f>IF(N606="základní",J606,0)</f>
        <v>0</v>
      </c>
      <c r="BF606" s="187">
        <f>IF(N606="snížená",J606,0)</f>
        <v>0</v>
      </c>
      <c r="BG606" s="187">
        <f>IF(N606="zákl. přenesená",J606,0)</f>
        <v>0</v>
      </c>
      <c r="BH606" s="187">
        <f>IF(N606="sníž. přenesená",J606,0)</f>
        <v>0</v>
      </c>
      <c r="BI606" s="187">
        <f>IF(N606="nulová",J606,0)</f>
        <v>0</v>
      </c>
      <c r="BJ606" s="19" t="s">
        <v>81</v>
      </c>
      <c r="BK606" s="187">
        <f>ROUND(I606*H606,2)</f>
        <v>0</v>
      </c>
      <c r="BL606" s="19" t="s">
        <v>139</v>
      </c>
      <c r="BM606" s="186" t="s">
        <v>745</v>
      </c>
    </row>
    <row r="607" spans="1:65" s="13" customFormat="1" ht="10.199999999999999">
      <c r="B607" s="193"/>
      <c r="C607" s="194"/>
      <c r="D607" s="195" t="s">
        <v>143</v>
      </c>
      <c r="E607" s="196" t="s">
        <v>19</v>
      </c>
      <c r="F607" s="197" t="s">
        <v>746</v>
      </c>
      <c r="G607" s="194"/>
      <c r="H607" s="196" t="s">
        <v>19</v>
      </c>
      <c r="I607" s="198"/>
      <c r="J607" s="194"/>
      <c r="K607" s="194"/>
      <c r="L607" s="199"/>
      <c r="M607" s="200"/>
      <c r="N607" s="201"/>
      <c r="O607" s="201"/>
      <c r="P607" s="201"/>
      <c r="Q607" s="201"/>
      <c r="R607" s="201"/>
      <c r="S607" s="201"/>
      <c r="T607" s="202"/>
      <c r="AT607" s="203" t="s">
        <v>143</v>
      </c>
      <c r="AU607" s="203" t="s">
        <v>83</v>
      </c>
      <c r="AV607" s="13" t="s">
        <v>81</v>
      </c>
      <c r="AW607" s="13" t="s">
        <v>34</v>
      </c>
      <c r="AX607" s="13" t="s">
        <v>73</v>
      </c>
      <c r="AY607" s="203" t="s">
        <v>132</v>
      </c>
    </row>
    <row r="608" spans="1:65" s="14" customFormat="1" ht="10.199999999999999">
      <c r="B608" s="204"/>
      <c r="C608" s="205"/>
      <c r="D608" s="195" t="s">
        <v>143</v>
      </c>
      <c r="E608" s="206" t="s">
        <v>19</v>
      </c>
      <c r="F608" s="207" t="s">
        <v>739</v>
      </c>
      <c r="G608" s="205"/>
      <c r="H608" s="208">
        <v>55</v>
      </c>
      <c r="I608" s="209"/>
      <c r="J608" s="205"/>
      <c r="K608" s="205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143</v>
      </c>
      <c r="AU608" s="214" t="s">
        <v>83</v>
      </c>
      <c r="AV608" s="14" t="s">
        <v>83</v>
      </c>
      <c r="AW608" s="14" t="s">
        <v>34</v>
      </c>
      <c r="AX608" s="14" t="s">
        <v>73</v>
      </c>
      <c r="AY608" s="214" t="s">
        <v>132</v>
      </c>
    </row>
    <row r="609" spans="1:65" s="14" customFormat="1" ht="10.199999999999999">
      <c r="B609" s="204"/>
      <c r="C609" s="205"/>
      <c r="D609" s="195" t="s">
        <v>143</v>
      </c>
      <c r="E609" s="206" t="s">
        <v>19</v>
      </c>
      <c r="F609" s="207" t="s">
        <v>747</v>
      </c>
      <c r="G609" s="205"/>
      <c r="H609" s="208">
        <v>56.65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143</v>
      </c>
      <c r="AU609" s="214" t="s">
        <v>83</v>
      </c>
      <c r="AV609" s="14" t="s">
        <v>83</v>
      </c>
      <c r="AW609" s="14" t="s">
        <v>34</v>
      </c>
      <c r="AX609" s="14" t="s">
        <v>81</v>
      </c>
      <c r="AY609" s="214" t="s">
        <v>132</v>
      </c>
    </row>
    <row r="610" spans="1:65" s="2" customFormat="1" ht="16.5" customHeight="1">
      <c r="A610" s="36"/>
      <c r="B610" s="37"/>
      <c r="C610" s="237" t="s">
        <v>748</v>
      </c>
      <c r="D610" s="237" t="s">
        <v>264</v>
      </c>
      <c r="E610" s="238" t="s">
        <v>749</v>
      </c>
      <c r="F610" s="239" t="s">
        <v>750</v>
      </c>
      <c r="G610" s="240" t="s">
        <v>372</v>
      </c>
      <c r="H610" s="241">
        <v>61.8</v>
      </c>
      <c r="I610" s="242"/>
      <c r="J610" s="243">
        <f>ROUND(I610*H610,2)</f>
        <v>0</v>
      </c>
      <c r="K610" s="239" t="s">
        <v>138</v>
      </c>
      <c r="L610" s="244"/>
      <c r="M610" s="245" t="s">
        <v>19</v>
      </c>
      <c r="N610" s="246" t="s">
        <v>44</v>
      </c>
      <c r="O610" s="66"/>
      <c r="P610" s="184">
        <f>O610*H610</f>
        <v>0</v>
      </c>
      <c r="Q610" s="184">
        <v>2.1999999999999999E-2</v>
      </c>
      <c r="R610" s="184">
        <f>Q610*H610</f>
        <v>1.3595999999999999</v>
      </c>
      <c r="S610" s="184">
        <v>0</v>
      </c>
      <c r="T610" s="185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86" t="s">
        <v>203</v>
      </c>
      <c r="AT610" s="186" t="s">
        <v>264</v>
      </c>
      <c r="AU610" s="186" t="s">
        <v>83</v>
      </c>
      <c r="AY610" s="19" t="s">
        <v>132</v>
      </c>
      <c r="BE610" s="187">
        <f>IF(N610="základní",J610,0)</f>
        <v>0</v>
      </c>
      <c r="BF610" s="187">
        <f>IF(N610="snížená",J610,0)</f>
        <v>0</v>
      </c>
      <c r="BG610" s="187">
        <f>IF(N610="zákl. přenesená",J610,0)</f>
        <v>0</v>
      </c>
      <c r="BH610" s="187">
        <f>IF(N610="sníž. přenesená",J610,0)</f>
        <v>0</v>
      </c>
      <c r="BI610" s="187">
        <f>IF(N610="nulová",J610,0)</f>
        <v>0</v>
      </c>
      <c r="BJ610" s="19" t="s">
        <v>81</v>
      </c>
      <c r="BK610" s="187">
        <f>ROUND(I610*H610,2)</f>
        <v>0</v>
      </c>
      <c r="BL610" s="19" t="s">
        <v>139</v>
      </c>
      <c r="BM610" s="186" t="s">
        <v>751</v>
      </c>
    </row>
    <row r="611" spans="1:65" s="13" customFormat="1" ht="10.199999999999999">
      <c r="B611" s="193"/>
      <c r="C611" s="194"/>
      <c r="D611" s="195" t="s">
        <v>143</v>
      </c>
      <c r="E611" s="196" t="s">
        <v>19</v>
      </c>
      <c r="F611" s="197" t="s">
        <v>752</v>
      </c>
      <c r="G611" s="194"/>
      <c r="H611" s="196" t="s">
        <v>19</v>
      </c>
      <c r="I611" s="198"/>
      <c r="J611" s="194"/>
      <c r="K611" s="194"/>
      <c r="L611" s="199"/>
      <c r="M611" s="200"/>
      <c r="N611" s="201"/>
      <c r="O611" s="201"/>
      <c r="P611" s="201"/>
      <c r="Q611" s="201"/>
      <c r="R611" s="201"/>
      <c r="S611" s="201"/>
      <c r="T611" s="202"/>
      <c r="AT611" s="203" t="s">
        <v>143</v>
      </c>
      <c r="AU611" s="203" t="s">
        <v>83</v>
      </c>
      <c r="AV611" s="13" t="s">
        <v>81</v>
      </c>
      <c r="AW611" s="13" t="s">
        <v>34</v>
      </c>
      <c r="AX611" s="13" t="s">
        <v>73</v>
      </c>
      <c r="AY611" s="203" t="s">
        <v>132</v>
      </c>
    </row>
    <row r="612" spans="1:65" s="14" customFormat="1" ht="10.199999999999999">
      <c r="B612" s="204"/>
      <c r="C612" s="205"/>
      <c r="D612" s="195" t="s">
        <v>143</v>
      </c>
      <c r="E612" s="206" t="s">
        <v>19</v>
      </c>
      <c r="F612" s="207" t="s">
        <v>741</v>
      </c>
      <c r="G612" s="205"/>
      <c r="H612" s="208">
        <v>60</v>
      </c>
      <c r="I612" s="209"/>
      <c r="J612" s="205"/>
      <c r="K612" s="205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143</v>
      </c>
      <c r="AU612" s="214" t="s">
        <v>83</v>
      </c>
      <c r="AV612" s="14" t="s">
        <v>83</v>
      </c>
      <c r="AW612" s="14" t="s">
        <v>34</v>
      </c>
      <c r="AX612" s="14" t="s">
        <v>73</v>
      </c>
      <c r="AY612" s="214" t="s">
        <v>132</v>
      </c>
    </row>
    <row r="613" spans="1:65" s="14" customFormat="1" ht="10.199999999999999">
      <c r="B613" s="204"/>
      <c r="C613" s="205"/>
      <c r="D613" s="195" t="s">
        <v>143</v>
      </c>
      <c r="E613" s="206" t="s">
        <v>19</v>
      </c>
      <c r="F613" s="207" t="s">
        <v>753</v>
      </c>
      <c r="G613" s="205"/>
      <c r="H613" s="208">
        <v>61.8</v>
      </c>
      <c r="I613" s="209"/>
      <c r="J613" s="205"/>
      <c r="K613" s="205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143</v>
      </c>
      <c r="AU613" s="214" t="s">
        <v>83</v>
      </c>
      <c r="AV613" s="14" t="s">
        <v>83</v>
      </c>
      <c r="AW613" s="14" t="s">
        <v>34</v>
      </c>
      <c r="AX613" s="14" t="s">
        <v>81</v>
      </c>
      <c r="AY613" s="214" t="s">
        <v>132</v>
      </c>
    </row>
    <row r="614" spans="1:65" s="2" customFormat="1" ht="16.5" customHeight="1">
      <c r="A614" s="36"/>
      <c r="B614" s="37"/>
      <c r="C614" s="175" t="s">
        <v>679</v>
      </c>
      <c r="D614" s="175" t="s">
        <v>134</v>
      </c>
      <c r="E614" s="176" t="s">
        <v>754</v>
      </c>
      <c r="F614" s="177" t="s">
        <v>755</v>
      </c>
      <c r="G614" s="178" t="s">
        <v>613</v>
      </c>
      <c r="H614" s="179">
        <v>14</v>
      </c>
      <c r="I614" s="180"/>
      <c r="J614" s="181">
        <f>ROUND(I614*H614,2)</f>
        <v>0</v>
      </c>
      <c r="K614" s="177" t="s">
        <v>138</v>
      </c>
      <c r="L614" s="41"/>
      <c r="M614" s="182" t="s">
        <v>19</v>
      </c>
      <c r="N614" s="183" t="s">
        <v>44</v>
      </c>
      <c r="O614" s="66"/>
      <c r="P614" s="184">
        <f>O614*H614</f>
        <v>0</v>
      </c>
      <c r="Q614" s="184">
        <v>0.10940999999999999</v>
      </c>
      <c r="R614" s="184">
        <f>Q614*H614</f>
        <v>1.5317399999999999</v>
      </c>
      <c r="S614" s="184">
        <v>0</v>
      </c>
      <c r="T614" s="185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86" t="s">
        <v>139</v>
      </c>
      <c r="AT614" s="186" t="s">
        <v>134</v>
      </c>
      <c r="AU614" s="186" t="s">
        <v>83</v>
      </c>
      <c r="AY614" s="19" t="s">
        <v>132</v>
      </c>
      <c r="BE614" s="187">
        <f>IF(N614="základní",J614,0)</f>
        <v>0</v>
      </c>
      <c r="BF614" s="187">
        <f>IF(N614="snížená",J614,0)</f>
        <v>0</v>
      </c>
      <c r="BG614" s="187">
        <f>IF(N614="zákl. přenesená",J614,0)</f>
        <v>0</v>
      </c>
      <c r="BH614" s="187">
        <f>IF(N614="sníž. přenesená",J614,0)</f>
        <v>0</v>
      </c>
      <c r="BI614" s="187">
        <f>IF(N614="nulová",J614,0)</f>
        <v>0</v>
      </c>
      <c r="BJ614" s="19" t="s">
        <v>81</v>
      </c>
      <c r="BK614" s="187">
        <f>ROUND(I614*H614,2)</f>
        <v>0</v>
      </c>
      <c r="BL614" s="19" t="s">
        <v>139</v>
      </c>
      <c r="BM614" s="186" t="s">
        <v>756</v>
      </c>
    </row>
    <row r="615" spans="1:65" s="2" customFormat="1" ht="10.199999999999999">
      <c r="A615" s="36"/>
      <c r="B615" s="37"/>
      <c r="C615" s="38"/>
      <c r="D615" s="188" t="s">
        <v>141</v>
      </c>
      <c r="E615" s="38"/>
      <c r="F615" s="189" t="s">
        <v>757</v>
      </c>
      <c r="G615" s="38"/>
      <c r="H615" s="38"/>
      <c r="I615" s="190"/>
      <c r="J615" s="38"/>
      <c r="K615" s="38"/>
      <c r="L615" s="41"/>
      <c r="M615" s="191"/>
      <c r="N615" s="192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141</v>
      </c>
      <c r="AU615" s="19" t="s">
        <v>83</v>
      </c>
    </row>
    <row r="616" spans="1:65" s="13" customFormat="1" ht="10.199999999999999">
      <c r="B616" s="193"/>
      <c r="C616" s="194"/>
      <c r="D616" s="195" t="s">
        <v>143</v>
      </c>
      <c r="E616" s="196" t="s">
        <v>19</v>
      </c>
      <c r="F616" s="197" t="s">
        <v>758</v>
      </c>
      <c r="G616" s="194"/>
      <c r="H616" s="196" t="s">
        <v>19</v>
      </c>
      <c r="I616" s="198"/>
      <c r="J616" s="194"/>
      <c r="K616" s="194"/>
      <c r="L616" s="199"/>
      <c r="M616" s="200"/>
      <c r="N616" s="201"/>
      <c r="O616" s="201"/>
      <c r="P616" s="201"/>
      <c r="Q616" s="201"/>
      <c r="R616" s="201"/>
      <c r="S616" s="201"/>
      <c r="T616" s="202"/>
      <c r="AT616" s="203" t="s">
        <v>143</v>
      </c>
      <c r="AU616" s="203" t="s">
        <v>83</v>
      </c>
      <c r="AV616" s="13" t="s">
        <v>81</v>
      </c>
      <c r="AW616" s="13" t="s">
        <v>34</v>
      </c>
      <c r="AX616" s="13" t="s">
        <v>73</v>
      </c>
      <c r="AY616" s="203" t="s">
        <v>132</v>
      </c>
    </row>
    <row r="617" spans="1:65" s="14" customFormat="1" ht="10.199999999999999">
      <c r="B617" s="204"/>
      <c r="C617" s="205"/>
      <c r="D617" s="195" t="s">
        <v>143</v>
      </c>
      <c r="E617" s="206" t="s">
        <v>19</v>
      </c>
      <c r="F617" s="207" t="s">
        <v>263</v>
      </c>
      <c r="G617" s="205"/>
      <c r="H617" s="208">
        <v>14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143</v>
      </c>
      <c r="AU617" s="214" t="s">
        <v>83</v>
      </c>
      <c r="AV617" s="14" t="s">
        <v>83</v>
      </c>
      <c r="AW617" s="14" t="s">
        <v>34</v>
      </c>
      <c r="AX617" s="14" t="s">
        <v>73</v>
      </c>
      <c r="AY617" s="214" t="s">
        <v>132</v>
      </c>
    </row>
    <row r="618" spans="1:65" s="15" customFormat="1" ht="10.199999999999999">
      <c r="B618" s="215"/>
      <c r="C618" s="216"/>
      <c r="D618" s="195" t="s">
        <v>143</v>
      </c>
      <c r="E618" s="217" t="s">
        <v>19</v>
      </c>
      <c r="F618" s="218" t="s">
        <v>149</v>
      </c>
      <c r="G618" s="216"/>
      <c r="H618" s="219">
        <v>14</v>
      </c>
      <c r="I618" s="220"/>
      <c r="J618" s="216"/>
      <c r="K618" s="216"/>
      <c r="L618" s="221"/>
      <c r="M618" s="222"/>
      <c r="N618" s="223"/>
      <c r="O618" s="223"/>
      <c r="P618" s="223"/>
      <c r="Q618" s="223"/>
      <c r="R618" s="223"/>
      <c r="S618" s="223"/>
      <c r="T618" s="224"/>
      <c r="AT618" s="225" t="s">
        <v>143</v>
      </c>
      <c r="AU618" s="225" t="s">
        <v>83</v>
      </c>
      <c r="AV618" s="15" t="s">
        <v>139</v>
      </c>
      <c r="AW618" s="15" t="s">
        <v>4</v>
      </c>
      <c r="AX618" s="15" t="s">
        <v>81</v>
      </c>
      <c r="AY618" s="225" t="s">
        <v>132</v>
      </c>
    </row>
    <row r="619" spans="1:65" s="2" customFormat="1" ht="16.5" customHeight="1">
      <c r="A619" s="36"/>
      <c r="B619" s="37"/>
      <c r="C619" s="175" t="s">
        <v>759</v>
      </c>
      <c r="D619" s="175" t="s">
        <v>134</v>
      </c>
      <c r="E619" s="176" t="s">
        <v>760</v>
      </c>
      <c r="F619" s="177" t="s">
        <v>761</v>
      </c>
      <c r="G619" s="178" t="s">
        <v>372</v>
      </c>
      <c r="H619" s="179">
        <v>50</v>
      </c>
      <c r="I619" s="180"/>
      <c r="J619" s="181">
        <f>ROUND(I619*H619,2)</f>
        <v>0</v>
      </c>
      <c r="K619" s="177" t="s">
        <v>138</v>
      </c>
      <c r="L619" s="41"/>
      <c r="M619" s="182" t="s">
        <v>19</v>
      </c>
      <c r="N619" s="183" t="s">
        <v>44</v>
      </c>
      <c r="O619" s="66"/>
      <c r="P619" s="184">
        <f>O619*H619</f>
        <v>0</v>
      </c>
      <c r="Q619" s="184">
        <v>1E-4</v>
      </c>
      <c r="R619" s="184">
        <f>Q619*H619</f>
        <v>5.0000000000000001E-3</v>
      </c>
      <c r="S619" s="184">
        <v>0</v>
      </c>
      <c r="T619" s="185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86" t="s">
        <v>139</v>
      </c>
      <c r="AT619" s="186" t="s">
        <v>134</v>
      </c>
      <c r="AU619" s="186" t="s">
        <v>83</v>
      </c>
      <c r="AY619" s="19" t="s">
        <v>132</v>
      </c>
      <c r="BE619" s="187">
        <f>IF(N619="základní",J619,0)</f>
        <v>0</v>
      </c>
      <c r="BF619" s="187">
        <f>IF(N619="snížená",J619,0)</f>
        <v>0</v>
      </c>
      <c r="BG619" s="187">
        <f>IF(N619="zákl. přenesená",J619,0)</f>
        <v>0</v>
      </c>
      <c r="BH619" s="187">
        <f>IF(N619="sníž. přenesená",J619,0)</f>
        <v>0</v>
      </c>
      <c r="BI619" s="187">
        <f>IF(N619="nulová",J619,0)</f>
        <v>0</v>
      </c>
      <c r="BJ619" s="19" t="s">
        <v>81</v>
      </c>
      <c r="BK619" s="187">
        <f>ROUND(I619*H619,2)</f>
        <v>0</v>
      </c>
      <c r="BL619" s="19" t="s">
        <v>139</v>
      </c>
      <c r="BM619" s="186" t="s">
        <v>762</v>
      </c>
    </row>
    <row r="620" spans="1:65" s="2" customFormat="1" ht="10.199999999999999">
      <c r="A620" s="36"/>
      <c r="B620" s="37"/>
      <c r="C620" s="38"/>
      <c r="D620" s="188" t="s">
        <v>141</v>
      </c>
      <c r="E620" s="38"/>
      <c r="F620" s="189" t="s">
        <v>763</v>
      </c>
      <c r="G620" s="38"/>
      <c r="H620" s="38"/>
      <c r="I620" s="190"/>
      <c r="J620" s="38"/>
      <c r="K620" s="38"/>
      <c r="L620" s="41"/>
      <c r="M620" s="191"/>
      <c r="N620" s="192"/>
      <c r="O620" s="66"/>
      <c r="P620" s="66"/>
      <c r="Q620" s="66"/>
      <c r="R620" s="66"/>
      <c r="S620" s="66"/>
      <c r="T620" s="67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9" t="s">
        <v>141</v>
      </c>
      <c r="AU620" s="19" t="s">
        <v>83</v>
      </c>
    </row>
    <row r="621" spans="1:65" s="13" customFormat="1" ht="10.199999999999999">
      <c r="B621" s="193"/>
      <c r="C621" s="194"/>
      <c r="D621" s="195" t="s">
        <v>143</v>
      </c>
      <c r="E621" s="196" t="s">
        <v>19</v>
      </c>
      <c r="F621" s="197" t="s">
        <v>144</v>
      </c>
      <c r="G621" s="194"/>
      <c r="H621" s="196" t="s">
        <v>19</v>
      </c>
      <c r="I621" s="198"/>
      <c r="J621" s="194"/>
      <c r="K621" s="194"/>
      <c r="L621" s="199"/>
      <c r="M621" s="200"/>
      <c r="N621" s="201"/>
      <c r="O621" s="201"/>
      <c r="P621" s="201"/>
      <c r="Q621" s="201"/>
      <c r="R621" s="201"/>
      <c r="S621" s="201"/>
      <c r="T621" s="202"/>
      <c r="AT621" s="203" t="s">
        <v>143</v>
      </c>
      <c r="AU621" s="203" t="s">
        <v>83</v>
      </c>
      <c r="AV621" s="13" t="s">
        <v>81</v>
      </c>
      <c r="AW621" s="13" t="s">
        <v>34</v>
      </c>
      <c r="AX621" s="13" t="s">
        <v>73</v>
      </c>
      <c r="AY621" s="203" t="s">
        <v>132</v>
      </c>
    </row>
    <row r="622" spans="1:65" s="14" customFormat="1" ht="10.199999999999999">
      <c r="B622" s="204"/>
      <c r="C622" s="205"/>
      <c r="D622" s="195" t="s">
        <v>143</v>
      </c>
      <c r="E622" s="206" t="s">
        <v>19</v>
      </c>
      <c r="F622" s="207" t="s">
        <v>172</v>
      </c>
      <c r="G622" s="205"/>
      <c r="H622" s="208">
        <v>50</v>
      </c>
      <c r="I622" s="209"/>
      <c r="J622" s="205"/>
      <c r="K622" s="205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143</v>
      </c>
      <c r="AU622" s="214" t="s">
        <v>83</v>
      </c>
      <c r="AV622" s="14" t="s">
        <v>83</v>
      </c>
      <c r="AW622" s="14" t="s">
        <v>34</v>
      </c>
      <c r="AX622" s="14" t="s">
        <v>81</v>
      </c>
      <c r="AY622" s="214" t="s">
        <v>132</v>
      </c>
    </row>
    <row r="623" spans="1:65" s="2" customFormat="1" ht="16.5" customHeight="1">
      <c r="A623" s="36"/>
      <c r="B623" s="37"/>
      <c r="C623" s="175" t="s">
        <v>764</v>
      </c>
      <c r="D623" s="175" t="s">
        <v>134</v>
      </c>
      <c r="E623" s="176" t="s">
        <v>765</v>
      </c>
      <c r="F623" s="177" t="s">
        <v>766</v>
      </c>
      <c r="G623" s="178" t="s">
        <v>192</v>
      </c>
      <c r="H623" s="179">
        <v>10</v>
      </c>
      <c r="I623" s="180"/>
      <c r="J623" s="181">
        <f>ROUND(I623*H623,2)</f>
        <v>0</v>
      </c>
      <c r="K623" s="177" t="s">
        <v>138</v>
      </c>
      <c r="L623" s="41"/>
      <c r="M623" s="182" t="s">
        <v>19</v>
      </c>
      <c r="N623" s="183" t="s">
        <v>44</v>
      </c>
      <c r="O623" s="66"/>
      <c r="P623" s="184">
        <f>O623*H623</f>
        <v>0</v>
      </c>
      <c r="Q623" s="184">
        <v>1.1999999999999999E-3</v>
      </c>
      <c r="R623" s="184">
        <f>Q623*H623</f>
        <v>1.1999999999999999E-2</v>
      </c>
      <c r="S623" s="184">
        <v>0</v>
      </c>
      <c r="T623" s="185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86" t="s">
        <v>139</v>
      </c>
      <c r="AT623" s="186" t="s">
        <v>134</v>
      </c>
      <c r="AU623" s="186" t="s">
        <v>83</v>
      </c>
      <c r="AY623" s="19" t="s">
        <v>132</v>
      </c>
      <c r="BE623" s="187">
        <f>IF(N623="základní",J623,0)</f>
        <v>0</v>
      </c>
      <c r="BF623" s="187">
        <f>IF(N623="snížená",J623,0)</f>
        <v>0</v>
      </c>
      <c r="BG623" s="187">
        <f>IF(N623="zákl. přenesená",J623,0)</f>
        <v>0</v>
      </c>
      <c r="BH623" s="187">
        <f>IF(N623="sníž. přenesená",J623,0)</f>
        <v>0</v>
      </c>
      <c r="BI623" s="187">
        <f>IF(N623="nulová",J623,0)</f>
        <v>0</v>
      </c>
      <c r="BJ623" s="19" t="s">
        <v>81</v>
      </c>
      <c r="BK623" s="187">
        <f>ROUND(I623*H623,2)</f>
        <v>0</v>
      </c>
      <c r="BL623" s="19" t="s">
        <v>139</v>
      </c>
      <c r="BM623" s="186" t="s">
        <v>767</v>
      </c>
    </row>
    <row r="624" spans="1:65" s="2" customFormat="1" ht="10.199999999999999">
      <c r="A624" s="36"/>
      <c r="B624" s="37"/>
      <c r="C624" s="38"/>
      <c r="D624" s="188" t="s">
        <v>141</v>
      </c>
      <c r="E624" s="38"/>
      <c r="F624" s="189" t="s">
        <v>768</v>
      </c>
      <c r="G624" s="38"/>
      <c r="H624" s="38"/>
      <c r="I624" s="190"/>
      <c r="J624" s="38"/>
      <c r="K624" s="38"/>
      <c r="L624" s="41"/>
      <c r="M624" s="191"/>
      <c r="N624" s="192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141</v>
      </c>
      <c r="AU624" s="19" t="s">
        <v>83</v>
      </c>
    </row>
    <row r="625" spans="1:65" s="13" customFormat="1" ht="10.199999999999999">
      <c r="B625" s="193"/>
      <c r="C625" s="194"/>
      <c r="D625" s="195" t="s">
        <v>143</v>
      </c>
      <c r="E625" s="196" t="s">
        <v>19</v>
      </c>
      <c r="F625" s="197" t="s">
        <v>769</v>
      </c>
      <c r="G625" s="194"/>
      <c r="H625" s="196" t="s">
        <v>19</v>
      </c>
      <c r="I625" s="198"/>
      <c r="J625" s="194"/>
      <c r="K625" s="194"/>
      <c r="L625" s="199"/>
      <c r="M625" s="200"/>
      <c r="N625" s="201"/>
      <c r="O625" s="201"/>
      <c r="P625" s="201"/>
      <c r="Q625" s="201"/>
      <c r="R625" s="201"/>
      <c r="S625" s="201"/>
      <c r="T625" s="202"/>
      <c r="AT625" s="203" t="s">
        <v>143</v>
      </c>
      <c r="AU625" s="203" t="s">
        <v>83</v>
      </c>
      <c r="AV625" s="13" t="s">
        <v>81</v>
      </c>
      <c r="AW625" s="13" t="s">
        <v>34</v>
      </c>
      <c r="AX625" s="13" t="s">
        <v>73</v>
      </c>
      <c r="AY625" s="203" t="s">
        <v>132</v>
      </c>
    </row>
    <row r="626" spans="1:65" s="14" customFormat="1" ht="10.199999999999999">
      <c r="B626" s="204"/>
      <c r="C626" s="205"/>
      <c r="D626" s="195" t="s">
        <v>143</v>
      </c>
      <c r="E626" s="206" t="s">
        <v>19</v>
      </c>
      <c r="F626" s="207" t="s">
        <v>770</v>
      </c>
      <c r="G626" s="205"/>
      <c r="H626" s="208">
        <v>9.5</v>
      </c>
      <c r="I626" s="209"/>
      <c r="J626" s="205"/>
      <c r="K626" s="205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143</v>
      </c>
      <c r="AU626" s="214" t="s">
        <v>83</v>
      </c>
      <c r="AV626" s="14" t="s">
        <v>83</v>
      </c>
      <c r="AW626" s="14" t="s">
        <v>34</v>
      </c>
      <c r="AX626" s="14" t="s">
        <v>73</v>
      </c>
      <c r="AY626" s="214" t="s">
        <v>132</v>
      </c>
    </row>
    <row r="627" spans="1:65" s="14" customFormat="1" ht="10.199999999999999">
      <c r="B627" s="204"/>
      <c r="C627" s="205"/>
      <c r="D627" s="195" t="s">
        <v>143</v>
      </c>
      <c r="E627" s="206" t="s">
        <v>19</v>
      </c>
      <c r="F627" s="207" t="s">
        <v>771</v>
      </c>
      <c r="G627" s="205"/>
      <c r="H627" s="208">
        <v>0.5</v>
      </c>
      <c r="I627" s="209"/>
      <c r="J627" s="205"/>
      <c r="K627" s="205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143</v>
      </c>
      <c r="AU627" s="214" t="s">
        <v>83</v>
      </c>
      <c r="AV627" s="14" t="s">
        <v>83</v>
      </c>
      <c r="AW627" s="14" t="s">
        <v>34</v>
      </c>
      <c r="AX627" s="14" t="s">
        <v>73</v>
      </c>
      <c r="AY627" s="214" t="s">
        <v>132</v>
      </c>
    </row>
    <row r="628" spans="1:65" s="15" customFormat="1" ht="10.199999999999999">
      <c r="B628" s="215"/>
      <c r="C628" s="216"/>
      <c r="D628" s="195" t="s">
        <v>143</v>
      </c>
      <c r="E628" s="217" t="s">
        <v>19</v>
      </c>
      <c r="F628" s="218" t="s">
        <v>149</v>
      </c>
      <c r="G628" s="216"/>
      <c r="H628" s="219">
        <v>10</v>
      </c>
      <c r="I628" s="220"/>
      <c r="J628" s="216"/>
      <c r="K628" s="216"/>
      <c r="L628" s="221"/>
      <c r="M628" s="222"/>
      <c r="N628" s="223"/>
      <c r="O628" s="223"/>
      <c r="P628" s="223"/>
      <c r="Q628" s="223"/>
      <c r="R628" s="223"/>
      <c r="S628" s="223"/>
      <c r="T628" s="224"/>
      <c r="AT628" s="225" t="s">
        <v>143</v>
      </c>
      <c r="AU628" s="225" t="s">
        <v>83</v>
      </c>
      <c r="AV628" s="15" t="s">
        <v>139</v>
      </c>
      <c r="AW628" s="15" t="s">
        <v>34</v>
      </c>
      <c r="AX628" s="15" t="s">
        <v>81</v>
      </c>
      <c r="AY628" s="225" t="s">
        <v>132</v>
      </c>
    </row>
    <row r="629" spans="1:65" s="2" customFormat="1" ht="16.5" customHeight="1">
      <c r="A629" s="36"/>
      <c r="B629" s="37"/>
      <c r="C629" s="175" t="s">
        <v>772</v>
      </c>
      <c r="D629" s="175" t="s">
        <v>134</v>
      </c>
      <c r="E629" s="176" t="s">
        <v>773</v>
      </c>
      <c r="F629" s="177" t="s">
        <v>774</v>
      </c>
      <c r="G629" s="178" t="s">
        <v>192</v>
      </c>
      <c r="H629" s="179">
        <v>24</v>
      </c>
      <c r="I629" s="180"/>
      <c r="J629" s="181">
        <f>ROUND(I629*H629,2)</f>
        <v>0</v>
      </c>
      <c r="K629" s="177" t="s">
        <v>138</v>
      </c>
      <c r="L629" s="41"/>
      <c r="M629" s="182" t="s">
        <v>19</v>
      </c>
      <c r="N629" s="183" t="s">
        <v>44</v>
      </c>
      <c r="O629" s="66"/>
      <c r="P629" s="184">
        <f>O629*H629</f>
        <v>0</v>
      </c>
      <c r="Q629" s="184">
        <v>1.1999999999999999E-3</v>
      </c>
      <c r="R629" s="184">
        <f>Q629*H629</f>
        <v>2.8799999999999999E-2</v>
      </c>
      <c r="S629" s="184">
        <v>0</v>
      </c>
      <c r="T629" s="185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6" t="s">
        <v>139</v>
      </c>
      <c r="AT629" s="186" t="s">
        <v>134</v>
      </c>
      <c r="AU629" s="186" t="s">
        <v>83</v>
      </c>
      <c r="AY629" s="19" t="s">
        <v>132</v>
      </c>
      <c r="BE629" s="187">
        <f>IF(N629="základní",J629,0)</f>
        <v>0</v>
      </c>
      <c r="BF629" s="187">
        <f>IF(N629="snížená",J629,0)</f>
        <v>0</v>
      </c>
      <c r="BG629" s="187">
        <f>IF(N629="zákl. přenesená",J629,0)</f>
        <v>0</v>
      </c>
      <c r="BH629" s="187">
        <f>IF(N629="sníž. přenesená",J629,0)</f>
        <v>0</v>
      </c>
      <c r="BI629" s="187">
        <f>IF(N629="nulová",J629,0)</f>
        <v>0</v>
      </c>
      <c r="BJ629" s="19" t="s">
        <v>81</v>
      </c>
      <c r="BK629" s="187">
        <f>ROUND(I629*H629,2)</f>
        <v>0</v>
      </c>
      <c r="BL629" s="19" t="s">
        <v>139</v>
      </c>
      <c r="BM629" s="186" t="s">
        <v>775</v>
      </c>
    </row>
    <row r="630" spans="1:65" s="2" customFormat="1" ht="10.199999999999999">
      <c r="A630" s="36"/>
      <c r="B630" s="37"/>
      <c r="C630" s="38"/>
      <c r="D630" s="188" t="s">
        <v>141</v>
      </c>
      <c r="E630" s="38"/>
      <c r="F630" s="189" t="s">
        <v>776</v>
      </c>
      <c r="G630" s="38"/>
      <c r="H630" s="38"/>
      <c r="I630" s="190"/>
      <c r="J630" s="38"/>
      <c r="K630" s="38"/>
      <c r="L630" s="41"/>
      <c r="M630" s="191"/>
      <c r="N630" s="192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141</v>
      </c>
      <c r="AU630" s="19" t="s">
        <v>83</v>
      </c>
    </row>
    <row r="631" spans="1:65" s="13" customFormat="1" ht="10.199999999999999">
      <c r="B631" s="193"/>
      <c r="C631" s="194"/>
      <c r="D631" s="195" t="s">
        <v>143</v>
      </c>
      <c r="E631" s="196" t="s">
        <v>19</v>
      </c>
      <c r="F631" s="197" t="s">
        <v>777</v>
      </c>
      <c r="G631" s="194"/>
      <c r="H631" s="196" t="s">
        <v>19</v>
      </c>
      <c r="I631" s="198"/>
      <c r="J631" s="194"/>
      <c r="K631" s="194"/>
      <c r="L631" s="199"/>
      <c r="M631" s="200"/>
      <c r="N631" s="201"/>
      <c r="O631" s="201"/>
      <c r="P631" s="201"/>
      <c r="Q631" s="201"/>
      <c r="R631" s="201"/>
      <c r="S631" s="201"/>
      <c r="T631" s="202"/>
      <c r="AT631" s="203" t="s">
        <v>143</v>
      </c>
      <c r="AU631" s="203" t="s">
        <v>83</v>
      </c>
      <c r="AV631" s="13" t="s">
        <v>81</v>
      </c>
      <c r="AW631" s="13" t="s">
        <v>34</v>
      </c>
      <c r="AX631" s="13" t="s">
        <v>73</v>
      </c>
      <c r="AY631" s="203" t="s">
        <v>132</v>
      </c>
    </row>
    <row r="632" spans="1:65" s="14" customFormat="1" ht="10.199999999999999">
      <c r="B632" s="204"/>
      <c r="C632" s="205"/>
      <c r="D632" s="195" t="s">
        <v>143</v>
      </c>
      <c r="E632" s="206" t="s">
        <v>19</v>
      </c>
      <c r="F632" s="207" t="s">
        <v>778</v>
      </c>
      <c r="G632" s="205"/>
      <c r="H632" s="208">
        <v>22.5</v>
      </c>
      <c r="I632" s="209"/>
      <c r="J632" s="205"/>
      <c r="K632" s="205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143</v>
      </c>
      <c r="AU632" s="214" t="s">
        <v>83</v>
      </c>
      <c r="AV632" s="14" t="s">
        <v>83</v>
      </c>
      <c r="AW632" s="14" t="s">
        <v>34</v>
      </c>
      <c r="AX632" s="14" t="s">
        <v>73</v>
      </c>
      <c r="AY632" s="214" t="s">
        <v>132</v>
      </c>
    </row>
    <row r="633" spans="1:65" s="14" customFormat="1" ht="10.199999999999999">
      <c r="B633" s="204"/>
      <c r="C633" s="205"/>
      <c r="D633" s="195" t="s">
        <v>143</v>
      </c>
      <c r="E633" s="206" t="s">
        <v>19</v>
      </c>
      <c r="F633" s="207" t="s">
        <v>779</v>
      </c>
      <c r="G633" s="205"/>
      <c r="H633" s="208">
        <v>1.5</v>
      </c>
      <c r="I633" s="209"/>
      <c r="J633" s="205"/>
      <c r="K633" s="205"/>
      <c r="L633" s="210"/>
      <c r="M633" s="211"/>
      <c r="N633" s="212"/>
      <c r="O633" s="212"/>
      <c r="P633" s="212"/>
      <c r="Q633" s="212"/>
      <c r="R633" s="212"/>
      <c r="S633" s="212"/>
      <c r="T633" s="213"/>
      <c r="AT633" s="214" t="s">
        <v>143</v>
      </c>
      <c r="AU633" s="214" t="s">
        <v>83</v>
      </c>
      <c r="AV633" s="14" t="s">
        <v>83</v>
      </c>
      <c r="AW633" s="14" t="s">
        <v>34</v>
      </c>
      <c r="AX633" s="14" t="s">
        <v>73</v>
      </c>
      <c r="AY633" s="214" t="s">
        <v>132</v>
      </c>
    </row>
    <row r="634" spans="1:65" s="15" customFormat="1" ht="10.199999999999999">
      <c r="B634" s="215"/>
      <c r="C634" s="216"/>
      <c r="D634" s="195" t="s">
        <v>143</v>
      </c>
      <c r="E634" s="217" t="s">
        <v>19</v>
      </c>
      <c r="F634" s="218" t="s">
        <v>149</v>
      </c>
      <c r="G634" s="216"/>
      <c r="H634" s="219">
        <v>24</v>
      </c>
      <c r="I634" s="220"/>
      <c r="J634" s="216"/>
      <c r="K634" s="216"/>
      <c r="L634" s="221"/>
      <c r="M634" s="222"/>
      <c r="N634" s="223"/>
      <c r="O634" s="223"/>
      <c r="P634" s="223"/>
      <c r="Q634" s="223"/>
      <c r="R634" s="223"/>
      <c r="S634" s="223"/>
      <c r="T634" s="224"/>
      <c r="AT634" s="225" t="s">
        <v>143</v>
      </c>
      <c r="AU634" s="225" t="s">
        <v>83</v>
      </c>
      <c r="AV634" s="15" t="s">
        <v>139</v>
      </c>
      <c r="AW634" s="15" t="s">
        <v>34</v>
      </c>
      <c r="AX634" s="15" t="s">
        <v>81</v>
      </c>
      <c r="AY634" s="225" t="s">
        <v>132</v>
      </c>
    </row>
    <row r="635" spans="1:65" s="2" customFormat="1" ht="24.15" customHeight="1">
      <c r="A635" s="36"/>
      <c r="B635" s="37"/>
      <c r="C635" s="175" t="s">
        <v>780</v>
      </c>
      <c r="D635" s="175" t="s">
        <v>134</v>
      </c>
      <c r="E635" s="176" t="s">
        <v>781</v>
      </c>
      <c r="F635" s="177" t="s">
        <v>782</v>
      </c>
      <c r="G635" s="178" t="s">
        <v>372</v>
      </c>
      <c r="H635" s="179">
        <v>50</v>
      </c>
      <c r="I635" s="180"/>
      <c r="J635" s="181">
        <f>ROUND(I635*H635,2)</f>
        <v>0</v>
      </c>
      <c r="K635" s="177" t="s">
        <v>138</v>
      </c>
      <c r="L635" s="41"/>
      <c r="M635" s="182" t="s">
        <v>19</v>
      </c>
      <c r="N635" s="183" t="s">
        <v>44</v>
      </c>
      <c r="O635" s="66"/>
      <c r="P635" s="184">
        <f>O635*H635</f>
        <v>0</v>
      </c>
      <c r="Q635" s="184">
        <v>0</v>
      </c>
      <c r="R635" s="184">
        <f>Q635*H635</f>
        <v>0</v>
      </c>
      <c r="S635" s="184">
        <v>0</v>
      </c>
      <c r="T635" s="185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86" t="s">
        <v>139</v>
      </c>
      <c r="AT635" s="186" t="s">
        <v>134</v>
      </c>
      <c r="AU635" s="186" t="s">
        <v>83</v>
      </c>
      <c r="AY635" s="19" t="s">
        <v>132</v>
      </c>
      <c r="BE635" s="187">
        <f>IF(N635="základní",J635,0)</f>
        <v>0</v>
      </c>
      <c r="BF635" s="187">
        <f>IF(N635="snížená",J635,0)</f>
        <v>0</v>
      </c>
      <c r="BG635" s="187">
        <f>IF(N635="zákl. přenesená",J635,0)</f>
        <v>0</v>
      </c>
      <c r="BH635" s="187">
        <f>IF(N635="sníž. přenesená",J635,0)</f>
        <v>0</v>
      </c>
      <c r="BI635" s="187">
        <f>IF(N635="nulová",J635,0)</f>
        <v>0</v>
      </c>
      <c r="BJ635" s="19" t="s">
        <v>81</v>
      </c>
      <c r="BK635" s="187">
        <f>ROUND(I635*H635,2)</f>
        <v>0</v>
      </c>
      <c r="BL635" s="19" t="s">
        <v>139</v>
      </c>
      <c r="BM635" s="186" t="s">
        <v>783</v>
      </c>
    </row>
    <row r="636" spans="1:65" s="2" customFormat="1" ht="10.199999999999999">
      <c r="A636" s="36"/>
      <c r="B636" s="37"/>
      <c r="C636" s="38"/>
      <c r="D636" s="188" t="s">
        <v>141</v>
      </c>
      <c r="E636" s="38"/>
      <c r="F636" s="189" t="s">
        <v>784</v>
      </c>
      <c r="G636" s="38"/>
      <c r="H636" s="38"/>
      <c r="I636" s="190"/>
      <c r="J636" s="38"/>
      <c r="K636" s="38"/>
      <c r="L636" s="41"/>
      <c r="M636" s="191"/>
      <c r="N636" s="192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9" t="s">
        <v>141</v>
      </c>
      <c r="AU636" s="19" t="s">
        <v>83</v>
      </c>
    </row>
    <row r="637" spans="1:65" s="14" customFormat="1" ht="10.199999999999999">
      <c r="B637" s="204"/>
      <c r="C637" s="205"/>
      <c r="D637" s="195" t="s">
        <v>143</v>
      </c>
      <c r="E637" s="206" t="s">
        <v>19</v>
      </c>
      <c r="F637" s="207" t="s">
        <v>172</v>
      </c>
      <c r="G637" s="205"/>
      <c r="H637" s="208">
        <v>50</v>
      </c>
      <c r="I637" s="209"/>
      <c r="J637" s="205"/>
      <c r="K637" s="205"/>
      <c r="L637" s="210"/>
      <c r="M637" s="211"/>
      <c r="N637" s="212"/>
      <c r="O637" s="212"/>
      <c r="P637" s="212"/>
      <c r="Q637" s="212"/>
      <c r="R637" s="212"/>
      <c r="S637" s="212"/>
      <c r="T637" s="213"/>
      <c r="AT637" s="214" t="s">
        <v>143</v>
      </c>
      <c r="AU637" s="214" t="s">
        <v>83</v>
      </c>
      <c r="AV637" s="14" t="s">
        <v>83</v>
      </c>
      <c r="AW637" s="14" t="s">
        <v>34</v>
      </c>
      <c r="AX637" s="14" t="s">
        <v>81</v>
      </c>
      <c r="AY637" s="214" t="s">
        <v>132</v>
      </c>
    </row>
    <row r="638" spans="1:65" s="2" customFormat="1" ht="24.15" customHeight="1">
      <c r="A638" s="36"/>
      <c r="B638" s="37"/>
      <c r="C638" s="175" t="s">
        <v>785</v>
      </c>
      <c r="D638" s="175" t="s">
        <v>134</v>
      </c>
      <c r="E638" s="176" t="s">
        <v>786</v>
      </c>
      <c r="F638" s="177" t="s">
        <v>787</v>
      </c>
      <c r="G638" s="178" t="s">
        <v>192</v>
      </c>
      <c r="H638" s="179">
        <v>34</v>
      </c>
      <c r="I638" s="180"/>
      <c r="J638" s="181">
        <f>ROUND(I638*H638,2)</f>
        <v>0</v>
      </c>
      <c r="K638" s="177" t="s">
        <v>138</v>
      </c>
      <c r="L638" s="41"/>
      <c r="M638" s="182" t="s">
        <v>19</v>
      </c>
      <c r="N638" s="183" t="s">
        <v>44</v>
      </c>
      <c r="O638" s="66"/>
      <c r="P638" s="184">
        <f>O638*H638</f>
        <v>0</v>
      </c>
      <c r="Q638" s="184">
        <v>1.0000000000000001E-5</v>
      </c>
      <c r="R638" s="184">
        <f>Q638*H638</f>
        <v>3.4000000000000002E-4</v>
      </c>
      <c r="S638" s="184">
        <v>0</v>
      </c>
      <c r="T638" s="185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6" t="s">
        <v>139</v>
      </c>
      <c r="AT638" s="186" t="s">
        <v>134</v>
      </c>
      <c r="AU638" s="186" t="s">
        <v>83</v>
      </c>
      <c r="AY638" s="19" t="s">
        <v>132</v>
      </c>
      <c r="BE638" s="187">
        <f>IF(N638="základní",J638,0)</f>
        <v>0</v>
      </c>
      <c r="BF638" s="187">
        <f>IF(N638="snížená",J638,0)</f>
        <v>0</v>
      </c>
      <c r="BG638" s="187">
        <f>IF(N638="zákl. přenesená",J638,0)</f>
        <v>0</v>
      </c>
      <c r="BH638" s="187">
        <f>IF(N638="sníž. přenesená",J638,0)</f>
        <v>0</v>
      </c>
      <c r="BI638" s="187">
        <f>IF(N638="nulová",J638,0)</f>
        <v>0</v>
      </c>
      <c r="BJ638" s="19" t="s">
        <v>81</v>
      </c>
      <c r="BK638" s="187">
        <f>ROUND(I638*H638,2)</f>
        <v>0</v>
      </c>
      <c r="BL638" s="19" t="s">
        <v>139</v>
      </c>
      <c r="BM638" s="186" t="s">
        <v>788</v>
      </c>
    </row>
    <row r="639" spans="1:65" s="2" customFormat="1" ht="10.199999999999999">
      <c r="A639" s="36"/>
      <c r="B639" s="37"/>
      <c r="C639" s="38"/>
      <c r="D639" s="188" t="s">
        <v>141</v>
      </c>
      <c r="E639" s="38"/>
      <c r="F639" s="189" t="s">
        <v>789</v>
      </c>
      <c r="G639" s="38"/>
      <c r="H639" s="38"/>
      <c r="I639" s="190"/>
      <c r="J639" s="38"/>
      <c r="K639" s="38"/>
      <c r="L639" s="41"/>
      <c r="M639" s="191"/>
      <c r="N639" s="192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141</v>
      </c>
      <c r="AU639" s="19" t="s">
        <v>83</v>
      </c>
    </row>
    <row r="640" spans="1:65" s="14" customFormat="1" ht="10.199999999999999">
      <c r="B640" s="204"/>
      <c r="C640" s="205"/>
      <c r="D640" s="195" t="s">
        <v>143</v>
      </c>
      <c r="E640" s="206" t="s">
        <v>19</v>
      </c>
      <c r="F640" s="207" t="s">
        <v>790</v>
      </c>
      <c r="G640" s="205"/>
      <c r="H640" s="208">
        <v>34</v>
      </c>
      <c r="I640" s="209"/>
      <c r="J640" s="205"/>
      <c r="K640" s="205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143</v>
      </c>
      <c r="AU640" s="214" t="s">
        <v>83</v>
      </c>
      <c r="AV640" s="14" t="s">
        <v>83</v>
      </c>
      <c r="AW640" s="14" t="s">
        <v>34</v>
      </c>
      <c r="AX640" s="14" t="s">
        <v>81</v>
      </c>
      <c r="AY640" s="214" t="s">
        <v>132</v>
      </c>
    </row>
    <row r="641" spans="1:65" s="2" customFormat="1" ht="33" customHeight="1">
      <c r="A641" s="36"/>
      <c r="B641" s="37"/>
      <c r="C641" s="175" t="s">
        <v>791</v>
      </c>
      <c r="D641" s="175" t="s">
        <v>134</v>
      </c>
      <c r="E641" s="176" t="s">
        <v>792</v>
      </c>
      <c r="F641" s="177" t="s">
        <v>793</v>
      </c>
      <c r="G641" s="178" t="s">
        <v>192</v>
      </c>
      <c r="H641" s="179">
        <v>150</v>
      </c>
      <c r="I641" s="180"/>
      <c r="J641" s="181">
        <f>ROUND(I641*H641,2)</f>
        <v>0</v>
      </c>
      <c r="K641" s="177" t="s">
        <v>138</v>
      </c>
      <c r="L641" s="41"/>
      <c r="M641" s="182" t="s">
        <v>19</v>
      </c>
      <c r="N641" s="183" t="s">
        <v>44</v>
      </c>
      <c r="O641" s="66"/>
      <c r="P641" s="184">
        <f>O641*H641</f>
        <v>0</v>
      </c>
      <c r="Q641" s="184">
        <v>0</v>
      </c>
      <c r="R641" s="184">
        <f>Q641*H641</f>
        <v>0</v>
      </c>
      <c r="S641" s="184">
        <v>0.02</v>
      </c>
      <c r="T641" s="185">
        <f>S641*H641</f>
        <v>3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86" t="s">
        <v>139</v>
      </c>
      <c r="AT641" s="186" t="s">
        <v>134</v>
      </c>
      <c r="AU641" s="186" t="s">
        <v>83</v>
      </c>
      <c r="AY641" s="19" t="s">
        <v>132</v>
      </c>
      <c r="BE641" s="187">
        <f>IF(N641="základní",J641,0)</f>
        <v>0</v>
      </c>
      <c r="BF641" s="187">
        <f>IF(N641="snížená",J641,0)</f>
        <v>0</v>
      </c>
      <c r="BG641" s="187">
        <f>IF(N641="zákl. přenesená",J641,0)</f>
        <v>0</v>
      </c>
      <c r="BH641" s="187">
        <f>IF(N641="sníž. přenesená",J641,0)</f>
        <v>0</v>
      </c>
      <c r="BI641" s="187">
        <f>IF(N641="nulová",J641,0)</f>
        <v>0</v>
      </c>
      <c r="BJ641" s="19" t="s">
        <v>81</v>
      </c>
      <c r="BK641" s="187">
        <f>ROUND(I641*H641,2)</f>
        <v>0</v>
      </c>
      <c r="BL641" s="19" t="s">
        <v>139</v>
      </c>
      <c r="BM641" s="186" t="s">
        <v>794</v>
      </c>
    </row>
    <row r="642" spans="1:65" s="2" customFormat="1" ht="10.199999999999999">
      <c r="A642" s="36"/>
      <c r="B642" s="37"/>
      <c r="C642" s="38"/>
      <c r="D642" s="188" t="s">
        <v>141</v>
      </c>
      <c r="E642" s="38"/>
      <c r="F642" s="189" t="s">
        <v>795</v>
      </c>
      <c r="G642" s="38"/>
      <c r="H642" s="38"/>
      <c r="I642" s="190"/>
      <c r="J642" s="38"/>
      <c r="K642" s="38"/>
      <c r="L642" s="41"/>
      <c r="M642" s="191"/>
      <c r="N642" s="192"/>
      <c r="O642" s="66"/>
      <c r="P642" s="66"/>
      <c r="Q642" s="66"/>
      <c r="R642" s="66"/>
      <c r="S642" s="66"/>
      <c r="T642" s="67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141</v>
      </c>
      <c r="AU642" s="19" t="s">
        <v>83</v>
      </c>
    </row>
    <row r="643" spans="1:65" s="13" customFormat="1" ht="10.199999999999999">
      <c r="B643" s="193"/>
      <c r="C643" s="194"/>
      <c r="D643" s="195" t="s">
        <v>143</v>
      </c>
      <c r="E643" s="196" t="s">
        <v>19</v>
      </c>
      <c r="F643" s="197" t="s">
        <v>796</v>
      </c>
      <c r="G643" s="194"/>
      <c r="H643" s="196" t="s">
        <v>19</v>
      </c>
      <c r="I643" s="198"/>
      <c r="J643" s="194"/>
      <c r="K643" s="194"/>
      <c r="L643" s="199"/>
      <c r="M643" s="200"/>
      <c r="N643" s="201"/>
      <c r="O643" s="201"/>
      <c r="P643" s="201"/>
      <c r="Q643" s="201"/>
      <c r="R643" s="201"/>
      <c r="S643" s="201"/>
      <c r="T643" s="202"/>
      <c r="AT643" s="203" t="s">
        <v>143</v>
      </c>
      <c r="AU643" s="203" t="s">
        <v>83</v>
      </c>
      <c r="AV643" s="13" t="s">
        <v>81</v>
      </c>
      <c r="AW643" s="13" t="s">
        <v>34</v>
      </c>
      <c r="AX643" s="13" t="s">
        <v>73</v>
      </c>
      <c r="AY643" s="203" t="s">
        <v>132</v>
      </c>
    </row>
    <row r="644" spans="1:65" s="14" customFormat="1" ht="10.199999999999999">
      <c r="B644" s="204"/>
      <c r="C644" s="205"/>
      <c r="D644" s="195" t="s">
        <v>143</v>
      </c>
      <c r="E644" s="206" t="s">
        <v>19</v>
      </c>
      <c r="F644" s="207" t="s">
        <v>797</v>
      </c>
      <c r="G644" s="205"/>
      <c r="H644" s="208">
        <v>150</v>
      </c>
      <c r="I644" s="209"/>
      <c r="J644" s="205"/>
      <c r="K644" s="205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143</v>
      </c>
      <c r="AU644" s="214" t="s">
        <v>83</v>
      </c>
      <c r="AV644" s="14" t="s">
        <v>83</v>
      </c>
      <c r="AW644" s="14" t="s">
        <v>34</v>
      </c>
      <c r="AX644" s="14" t="s">
        <v>81</v>
      </c>
      <c r="AY644" s="214" t="s">
        <v>132</v>
      </c>
    </row>
    <row r="645" spans="1:65" s="2" customFormat="1" ht="16.5" customHeight="1">
      <c r="A645" s="36"/>
      <c r="B645" s="37"/>
      <c r="C645" s="175" t="s">
        <v>798</v>
      </c>
      <c r="D645" s="175" t="s">
        <v>134</v>
      </c>
      <c r="E645" s="176" t="s">
        <v>799</v>
      </c>
      <c r="F645" s="177" t="s">
        <v>800</v>
      </c>
      <c r="G645" s="178" t="s">
        <v>372</v>
      </c>
      <c r="H645" s="179">
        <v>18</v>
      </c>
      <c r="I645" s="180"/>
      <c r="J645" s="181">
        <f>ROUND(I645*H645,2)</f>
        <v>0</v>
      </c>
      <c r="K645" s="177" t="s">
        <v>138</v>
      </c>
      <c r="L645" s="41"/>
      <c r="M645" s="182" t="s">
        <v>19</v>
      </c>
      <c r="N645" s="183" t="s">
        <v>44</v>
      </c>
      <c r="O645" s="66"/>
      <c r="P645" s="184">
        <f>O645*H645</f>
        <v>0</v>
      </c>
      <c r="Q645" s="184">
        <v>0</v>
      </c>
      <c r="R645" s="184">
        <f>Q645*H645</f>
        <v>0</v>
      </c>
      <c r="S645" s="184">
        <v>0</v>
      </c>
      <c r="T645" s="185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86" t="s">
        <v>139</v>
      </c>
      <c r="AT645" s="186" t="s">
        <v>134</v>
      </c>
      <c r="AU645" s="186" t="s">
        <v>83</v>
      </c>
      <c r="AY645" s="19" t="s">
        <v>132</v>
      </c>
      <c r="BE645" s="187">
        <f>IF(N645="základní",J645,0)</f>
        <v>0</v>
      </c>
      <c r="BF645" s="187">
        <f>IF(N645="snížená",J645,0)</f>
        <v>0</v>
      </c>
      <c r="BG645" s="187">
        <f>IF(N645="zákl. přenesená",J645,0)</f>
        <v>0</v>
      </c>
      <c r="BH645" s="187">
        <f>IF(N645="sníž. přenesená",J645,0)</f>
        <v>0</v>
      </c>
      <c r="BI645" s="187">
        <f>IF(N645="nulová",J645,0)</f>
        <v>0</v>
      </c>
      <c r="BJ645" s="19" t="s">
        <v>81</v>
      </c>
      <c r="BK645" s="187">
        <f>ROUND(I645*H645,2)</f>
        <v>0</v>
      </c>
      <c r="BL645" s="19" t="s">
        <v>139</v>
      </c>
      <c r="BM645" s="186" t="s">
        <v>801</v>
      </c>
    </row>
    <row r="646" spans="1:65" s="2" customFormat="1" ht="10.199999999999999">
      <c r="A646" s="36"/>
      <c r="B646" s="37"/>
      <c r="C646" s="38"/>
      <c r="D646" s="188" t="s">
        <v>141</v>
      </c>
      <c r="E646" s="38"/>
      <c r="F646" s="189" t="s">
        <v>802</v>
      </c>
      <c r="G646" s="38"/>
      <c r="H646" s="38"/>
      <c r="I646" s="190"/>
      <c r="J646" s="38"/>
      <c r="K646" s="38"/>
      <c r="L646" s="41"/>
      <c r="M646" s="191"/>
      <c r="N646" s="192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141</v>
      </c>
      <c r="AU646" s="19" t="s">
        <v>83</v>
      </c>
    </row>
    <row r="647" spans="1:65" s="13" customFormat="1" ht="10.199999999999999">
      <c r="B647" s="193"/>
      <c r="C647" s="194"/>
      <c r="D647" s="195" t="s">
        <v>143</v>
      </c>
      <c r="E647" s="196" t="s">
        <v>19</v>
      </c>
      <c r="F647" s="197" t="s">
        <v>803</v>
      </c>
      <c r="G647" s="194"/>
      <c r="H647" s="196" t="s">
        <v>19</v>
      </c>
      <c r="I647" s="198"/>
      <c r="J647" s="194"/>
      <c r="K647" s="194"/>
      <c r="L647" s="199"/>
      <c r="M647" s="200"/>
      <c r="N647" s="201"/>
      <c r="O647" s="201"/>
      <c r="P647" s="201"/>
      <c r="Q647" s="201"/>
      <c r="R647" s="201"/>
      <c r="S647" s="201"/>
      <c r="T647" s="202"/>
      <c r="AT647" s="203" t="s">
        <v>143</v>
      </c>
      <c r="AU647" s="203" t="s">
        <v>83</v>
      </c>
      <c r="AV647" s="13" t="s">
        <v>81</v>
      </c>
      <c r="AW647" s="13" t="s">
        <v>34</v>
      </c>
      <c r="AX647" s="13" t="s">
        <v>73</v>
      </c>
      <c r="AY647" s="203" t="s">
        <v>132</v>
      </c>
    </row>
    <row r="648" spans="1:65" s="13" customFormat="1" ht="10.199999999999999">
      <c r="B648" s="193"/>
      <c r="C648" s="194"/>
      <c r="D648" s="195" t="s">
        <v>143</v>
      </c>
      <c r="E648" s="196" t="s">
        <v>19</v>
      </c>
      <c r="F648" s="197" t="s">
        <v>144</v>
      </c>
      <c r="G648" s="194"/>
      <c r="H648" s="196" t="s">
        <v>19</v>
      </c>
      <c r="I648" s="198"/>
      <c r="J648" s="194"/>
      <c r="K648" s="194"/>
      <c r="L648" s="199"/>
      <c r="M648" s="200"/>
      <c r="N648" s="201"/>
      <c r="O648" s="201"/>
      <c r="P648" s="201"/>
      <c r="Q648" s="201"/>
      <c r="R648" s="201"/>
      <c r="S648" s="201"/>
      <c r="T648" s="202"/>
      <c r="AT648" s="203" t="s">
        <v>143</v>
      </c>
      <c r="AU648" s="203" t="s">
        <v>83</v>
      </c>
      <c r="AV648" s="13" t="s">
        <v>81</v>
      </c>
      <c r="AW648" s="13" t="s">
        <v>34</v>
      </c>
      <c r="AX648" s="13" t="s">
        <v>73</v>
      </c>
      <c r="AY648" s="203" t="s">
        <v>132</v>
      </c>
    </row>
    <row r="649" spans="1:65" s="14" customFormat="1" ht="10.199999999999999">
      <c r="B649" s="204"/>
      <c r="C649" s="205"/>
      <c r="D649" s="195" t="s">
        <v>143</v>
      </c>
      <c r="E649" s="206" t="s">
        <v>19</v>
      </c>
      <c r="F649" s="207" t="s">
        <v>804</v>
      </c>
      <c r="G649" s="205"/>
      <c r="H649" s="208">
        <v>18</v>
      </c>
      <c r="I649" s="209"/>
      <c r="J649" s="205"/>
      <c r="K649" s="205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143</v>
      </c>
      <c r="AU649" s="214" t="s">
        <v>83</v>
      </c>
      <c r="AV649" s="14" t="s">
        <v>83</v>
      </c>
      <c r="AW649" s="14" t="s">
        <v>34</v>
      </c>
      <c r="AX649" s="14" t="s">
        <v>81</v>
      </c>
      <c r="AY649" s="214" t="s">
        <v>132</v>
      </c>
    </row>
    <row r="650" spans="1:65" s="2" customFormat="1" ht="16.5" customHeight="1">
      <c r="A650" s="36"/>
      <c r="B650" s="37"/>
      <c r="C650" s="175" t="s">
        <v>805</v>
      </c>
      <c r="D650" s="175" t="s">
        <v>134</v>
      </c>
      <c r="E650" s="176" t="s">
        <v>806</v>
      </c>
      <c r="F650" s="177" t="s">
        <v>807</v>
      </c>
      <c r="G650" s="178" t="s">
        <v>372</v>
      </c>
      <c r="H650" s="179">
        <v>85</v>
      </c>
      <c r="I650" s="180"/>
      <c r="J650" s="181">
        <f>ROUND(I650*H650,2)</f>
        <v>0</v>
      </c>
      <c r="K650" s="177" t="s">
        <v>138</v>
      </c>
      <c r="L650" s="41"/>
      <c r="M650" s="182" t="s">
        <v>19</v>
      </c>
      <c r="N650" s="183" t="s">
        <v>44</v>
      </c>
      <c r="O650" s="66"/>
      <c r="P650" s="184">
        <f>O650*H650</f>
        <v>0</v>
      </c>
      <c r="Q650" s="184">
        <v>0</v>
      </c>
      <c r="R650" s="184">
        <f>Q650*H650</f>
        <v>0</v>
      </c>
      <c r="S650" s="184">
        <v>0</v>
      </c>
      <c r="T650" s="185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86" t="s">
        <v>139</v>
      </c>
      <c r="AT650" s="186" t="s">
        <v>134</v>
      </c>
      <c r="AU650" s="186" t="s">
        <v>83</v>
      </c>
      <c r="AY650" s="19" t="s">
        <v>132</v>
      </c>
      <c r="BE650" s="187">
        <f>IF(N650="základní",J650,0)</f>
        <v>0</v>
      </c>
      <c r="BF650" s="187">
        <f>IF(N650="snížená",J650,0)</f>
        <v>0</v>
      </c>
      <c r="BG650" s="187">
        <f>IF(N650="zákl. přenesená",J650,0)</f>
        <v>0</v>
      </c>
      <c r="BH650" s="187">
        <f>IF(N650="sníž. přenesená",J650,0)</f>
        <v>0</v>
      </c>
      <c r="BI650" s="187">
        <f>IF(N650="nulová",J650,0)</f>
        <v>0</v>
      </c>
      <c r="BJ650" s="19" t="s">
        <v>81</v>
      </c>
      <c r="BK650" s="187">
        <f>ROUND(I650*H650,2)</f>
        <v>0</v>
      </c>
      <c r="BL650" s="19" t="s">
        <v>139</v>
      </c>
      <c r="BM650" s="186" t="s">
        <v>808</v>
      </c>
    </row>
    <row r="651" spans="1:65" s="2" customFormat="1" ht="10.199999999999999">
      <c r="A651" s="36"/>
      <c r="B651" s="37"/>
      <c r="C651" s="38"/>
      <c r="D651" s="188" t="s">
        <v>141</v>
      </c>
      <c r="E651" s="38"/>
      <c r="F651" s="189" t="s">
        <v>809</v>
      </c>
      <c r="G651" s="38"/>
      <c r="H651" s="38"/>
      <c r="I651" s="190"/>
      <c r="J651" s="38"/>
      <c r="K651" s="38"/>
      <c r="L651" s="41"/>
      <c r="M651" s="191"/>
      <c r="N651" s="192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141</v>
      </c>
      <c r="AU651" s="19" t="s">
        <v>83</v>
      </c>
    </row>
    <row r="652" spans="1:65" s="13" customFormat="1" ht="10.199999999999999">
      <c r="B652" s="193"/>
      <c r="C652" s="194"/>
      <c r="D652" s="195" t="s">
        <v>143</v>
      </c>
      <c r="E652" s="196" t="s">
        <v>19</v>
      </c>
      <c r="F652" s="197" t="s">
        <v>810</v>
      </c>
      <c r="G652" s="194"/>
      <c r="H652" s="196" t="s">
        <v>19</v>
      </c>
      <c r="I652" s="198"/>
      <c r="J652" s="194"/>
      <c r="K652" s="194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143</v>
      </c>
      <c r="AU652" s="203" t="s">
        <v>83</v>
      </c>
      <c r="AV652" s="13" t="s">
        <v>81</v>
      </c>
      <c r="AW652" s="13" t="s">
        <v>34</v>
      </c>
      <c r="AX652" s="13" t="s">
        <v>73</v>
      </c>
      <c r="AY652" s="203" t="s">
        <v>132</v>
      </c>
    </row>
    <row r="653" spans="1:65" s="13" customFormat="1" ht="10.199999999999999">
      <c r="B653" s="193"/>
      <c r="C653" s="194"/>
      <c r="D653" s="195" t="s">
        <v>143</v>
      </c>
      <c r="E653" s="196" t="s">
        <v>19</v>
      </c>
      <c r="F653" s="197" t="s">
        <v>144</v>
      </c>
      <c r="G653" s="194"/>
      <c r="H653" s="196" t="s">
        <v>19</v>
      </c>
      <c r="I653" s="198"/>
      <c r="J653" s="194"/>
      <c r="K653" s="194"/>
      <c r="L653" s="199"/>
      <c r="M653" s="200"/>
      <c r="N653" s="201"/>
      <c r="O653" s="201"/>
      <c r="P653" s="201"/>
      <c r="Q653" s="201"/>
      <c r="R653" s="201"/>
      <c r="S653" s="201"/>
      <c r="T653" s="202"/>
      <c r="AT653" s="203" t="s">
        <v>143</v>
      </c>
      <c r="AU653" s="203" t="s">
        <v>83</v>
      </c>
      <c r="AV653" s="13" t="s">
        <v>81</v>
      </c>
      <c r="AW653" s="13" t="s">
        <v>34</v>
      </c>
      <c r="AX653" s="13" t="s">
        <v>73</v>
      </c>
      <c r="AY653" s="203" t="s">
        <v>132</v>
      </c>
    </row>
    <row r="654" spans="1:65" s="14" customFormat="1" ht="10.199999999999999">
      <c r="B654" s="204"/>
      <c r="C654" s="205"/>
      <c r="D654" s="195" t="s">
        <v>143</v>
      </c>
      <c r="E654" s="206" t="s">
        <v>19</v>
      </c>
      <c r="F654" s="207" t="s">
        <v>811</v>
      </c>
      <c r="G654" s="205"/>
      <c r="H654" s="208">
        <v>35</v>
      </c>
      <c r="I654" s="209"/>
      <c r="J654" s="205"/>
      <c r="K654" s="205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143</v>
      </c>
      <c r="AU654" s="214" t="s">
        <v>83</v>
      </c>
      <c r="AV654" s="14" t="s">
        <v>83</v>
      </c>
      <c r="AW654" s="14" t="s">
        <v>34</v>
      </c>
      <c r="AX654" s="14" t="s">
        <v>73</v>
      </c>
      <c r="AY654" s="214" t="s">
        <v>132</v>
      </c>
    </row>
    <row r="655" spans="1:65" s="16" customFormat="1" ht="10.199999999999999">
      <c r="B655" s="226"/>
      <c r="C655" s="227"/>
      <c r="D655" s="195" t="s">
        <v>143</v>
      </c>
      <c r="E655" s="228" t="s">
        <v>19</v>
      </c>
      <c r="F655" s="229" t="s">
        <v>183</v>
      </c>
      <c r="G655" s="227"/>
      <c r="H655" s="230">
        <v>35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AT655" s="236" t="s">
        <v>143</v>
      </c>
      <c r="AU655" s="236" t="s">
        <v>83</v>
      </c>
      <c r="AV655" s="16" t="s">
        <v>160</v>
      </c>
      <c r="AW655" s="16" t="s">
        <v>34</v>
      </c>
      <c r="AX655" s="16" t="s">
        <v>73</v>
      </c>
      <c r="AY655" s="236" t="s">
        <v>132</v>
      </c>
    </row>
    <row r="656" spans="1:65" s="13" customFormat="1" ht="10.199999999999999">
      <c r="B656" s="193"/>
      <c r="C656" s="194"/>
      <c r="D656" s="195" t="s">
        <v>143</v>
      </c>
      <c r="E656" s="196" t="s">
        <v>19</v>
      </c>
      <c r="F656" s="197" t="s">
        <v>812</v>
      </c>
      <c r="G656" s="194"/>
      <c r="H656" s="196" t="s">
        <v>19</v>
      </c>
      <c r="I656" s="198"/>
      <c r="J656" s="194"/>
      <c r="K656" s="194"/>
      <c r="L656" s="199"/>
      <c r="M656" s="200"/>
      <c r="N656" s="201"/>
      <c r="O656" s="201"/>
      <c r="P656" s="201"/>
      <c r="Q656" s="201"/>
      <c r="R656" s="201"/>
      <c r="S656" s="201"/>
      <c r="T656" s="202"/>
      <c r="AT656" s="203" t="s">
        <v>143</v>
      </c>
      <c r="AU656" s="203" t="s">
        <v>83</v>
      </c>
      <c r="AV656" s="13" t="s">
        <v>81</v>
      </c>
      <c r="AW656" s="13" t="s">
        <v>34</v>
      </c>
      <c r="AX656" s="13" t="s">
        <v>73</v>
      </c>
      <c r="AY656" s="203" t="s">
        <v>132</v>
      </c>
    </row>
    <row r="657" spans="1:65" s="14" customFormat="1" ht="10.199999999999999">
      <c r="B657" s="204"/>
      <c r="C657" s="205"/>
      <c r="D657" s="195" t="s">
        <v>143</v>
      </c>
      <c r="E657" s="206" t="s">
        <v>19</v>
      </c>
      <c r="F657" s="207" t="s">
        <v>166</v>
      </c>
      <c r="G657" s="205"/>
      <c r="H657" s="208">
        <v>30</v>
      </c>
      <c r="I657" s="209"/>
      <c r="J657" s="205"/>
      <c r="K657" s="205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143</v>
      </c>
      <c r="AU657" s="214" t="s">
        <v>83</v>
      </c>
      <c r="AV657" s="14" t="s">
        <v>83</v>
      </c>
      <c r="AW657" s="14" t="s">
        <v>34</v>
      </c>
      <c r="AX657" s="14" t="s">
        <v>73</v>
      </c>
      <c r="AY657" s="214" t="s">
        <v>132</v>
      </c>
    </row>
    <row r="658" spans="1:65" s="13" customFormat="1" ht="10.199999999999999">
      <c r="B658" s="193"/>
      <c r="C658" s="194"/>
      <c r="D658" s="195" t="s">
        <v>143</v>
      </c>
      <c r="E658" s="196" t="s">
        <v>19</v>
      </c>
      <c r="F658" s="197" t="s">
        <v>813</v>
      </c>
      <c r="G658" s="194"/>
      <c r="H658" s="196" t="s">
        <v>19</v>
      </c>
      <c r="I658" s="198"/>
      <c r="J658" s="194"/>
      <c r="K658" s="194"/>
      <c r="L658" s="199"/>
      <c r="M658" s="200"/>
      <c r="N658" s="201"/>
      <c r="O658" s="201"/>
      <c r="P658" s="201"/>
      <c r="Q658" s="201"/>
      <c r="R658" s="201"/>
      <c r="S658" s="201"/>
      <c r="T658" s="202"/>
      <c r="AT658" s="203" t="s">
        <v>143</v>
      </c>
      <c r="AU658" s="203" t="s">
        <v>83</v>
      </c>
      <c r="AV658" s="13" t="s">
        <v>81</v>
      </c>
      <c r="AW658" s="13" t="s">
        <v>34</v>
      </c>
      <c r="AX658" s="13" t="s">
        <v>73</v>
      </c>
      <c r="AY658" s="203" t="s">
        <v>132</v>
      </c>
    </row>
    <row r="659" spans="1:65" s="14" customFormat="1" ht="10.199999999999999">
      <c r="B659" s="204"/>
      <c r="C659" s="205"/>
      <c r="D659" s="195" t="s">
        <v>143</v>
      </c>
      <c r="E659" s="206" t="s">
        <v>19</v>
      </c>
      <c r="F659" s="207" t="s">
        <v>309</v>
      </c>
      <c r="G659" s="205"/>
      <c r="H659" s="208">
        <v>20</v>
      </c>
      <c r="I659" s="209"/>
      <c r="J659" s="205"/>
      <c r="K659" s="205"/>
      <c r="L659" s="210"/>
      <c r="M659" s="211"/>
      <c r="N659" s="212"/>
      <c r="O659" s="212"/>
      <c r="P659" s="212"/>
      <c r="Q659" s="212"/>
      <c r="R659" s="212"/>
      <c r="S659" s="212"/>
      <c r="T659" s="213"/>
      <c r="AT659" s="214" t="s">
        <v>143</v>
      </c>
      <c r="AU659" s="214" t="s">
        <v>83</v>
      </c>
      <c r="AV659" s="14" t="s">
        <v>83</v>
      </c>
      <c r="AW659" s="14" t="s">
        <v>34</v>
      </c>
      <c r="AX659" s="14" t="s">
        <v>73</v>
      </c>
      <c r="AY659" s="214" t="s">
        <v>132</v>
      </c>
    </row>
    <row r="660" spans="1:65" s="15" customFormat="1" ht="10.199999999999999">
      <c r="B660" s="215"/>
      <c r="C660" s="216"/>
      <c r="D660" s="195" t="s">
        <v>143</v>
      </c>
      <c r="E660" s="217" t="s">
        <v>19</v>
      </c>
      <c r="F660" s="218" t="s">
        <v>149</v>
      </c>
      <c r="G660" s="216"/>
      <c r="H660" s="219">
        <v>85</v>
      </c>
      <c r="I660" s="220"/>
      <c r="J660" s="216"/>
      <c r="K660" s="216"/>
      <c r="L660" s="221"/>
      <c r="M660" s="222"/>
      <c r="N660" s="223"/>
      <c r="O660" s="223"/>
      <c r="P660" s="223"/>
      <c r="Q660" s="223"/>
      <c r="R660" s="223"/>
      <c r="S660" s="223"/>
      <c r="T660" s="224"/>
      <c r="AT660" s="225" t="s">
        <v>143</v>
      </c>
      <c r="AU660" s="225" t="s">
        <v>83</v>
      </c>
      <c r="AV660" s="15" t="s">
        <v>139</v>
      </c>
      <c r="AW660" s="15" t="s">
        <v>34</v>
      </c>
      <c r="AX660" s="15" t="s">
        <v>81</v>
      </c>
      <c r="AY660" s="225" t="s">
        <v>132</v>
      </c>
    </row>
    <row r="661" spans="1:65" s="2" customFormat="1" ht="33" customHeight="1">
      <c r="A661" s="36"/>
      <c r="B661" s="37"/>
      <c r="C661" s="175" t="s">
        <v>814</v>
      </c>
      <c r="D661" s="175" t="s">
        <v>134</v>
      </c>
      <c r="E661" s="176" t="s">
        <v>815</v>
      </c>
      <c r="F661" s="177" t="s">
        <v>816</v>
      </c>
      <c r="G661" s="178" t="s">
        <v>372</v>
      </c>
      <c r="H661" s="179">
        <v>103</v>
      </c>
      <c r="I661" s="180"/>
      <c r="J661" s="181">
        <f>ROUND(I661*H661,2)</f>
        <v>0</v>
      </c>
      <c r="K661" s="177" t="s">
        <v>138</v>
      </c>
      <c r="L661" s="41"/>
      <c r="M661" s="182" t="s">
        <v>19</v>
      </c>
      <c r="N661" s="183" t="s">
        <v>44</v>
      </c>
      <c r="O661" s="66"/>
      <c r="P661" s="184">
        <f>O661*H661</f>
        <v>0</v>
      </c>
      <c r="Q661" s="184">
        <v>5.9999999999999995E-4</v>
      </c>
      <c r="R661" s="184">
        <f>Q661*H661</f>
        <v>6.1799999999999994E-2</v>
      </c>
      <c r="S661" s="184">
        <v>0</v>
      </c>
      <c r="T661" s="185">
        <f>S661*H661</f>
        <v>0</v>
      </c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R661" s="186" t="s">
        <v>139</v>
      </c>
      <c r="AT661" s="186" t="s">
        <v>134</v>
      </c>
      <c r="AU661" s="186" t="s">
        <v>83</v>
      </c>
      <c r="AY661" s="19" t="s">
        <v>132</v>
      </c>
      <c r="BE661" s="187">
        <f>IF(N661="základní",J661,0)</f>
        <v>0</v>
      </c>
      <c r="BF661" s="187">
        <f>IF(N661="snížená",J661,0)</f>
        <v>0</v>
      </c>
      <c r="BG661" s="187">
        <f>IF(N661="zákl. přenesená",J661,0)</f>
        <v>0</v>
      </c>
      <c r="BH661" s="187">
        <f>IF(N661="sníž. přenesená",J661,0)</f>
        <v>0</v>
      </c>
      <c r="BI661" s="187">
        <f>IF(N661="nulová",J661,0)</f>
        <v>0</v>
      </c>
      <c r="BJ661" s="19" t="s">
        <v>81</v>
      </c>
      <c r="BK661" s="187">
        <f>ROUND(I661*H661,2)</f>
        <v>0</v>
      </c>
      <c r="BL661" s="19" t="s">
        <v>139</v>
      </c>
      <c r="BM661" s="186" t="s">
        <v>817</v>
      </c>
    </row>
    <row r="662" spans="1:65" s="2" customFormat="1" ht="10.199999999999999">
      <c r="A662" s="36"/>
      <c r="B662" s="37"/>
      <c r="C662" s="38"/>
      <c r="D662" s="188" t="s">
        <v>141</v>
      </c>
      <c r="E662" s="38"/>
      <c r="F662" s="189" t="s">
        <v>818</v>
      </c>
      <c r="G662" s="38"/>
      <c r="H662" s="38"/>
      <c r="I662" s="190"/>
      <c r="J662" s="38"/>
      <c r="K662" s="38"/>
      <c r="L662" s="41"/>
      <c r="M662" s="191"/>
      <c r="N662" s="192"/>
      <c r="O662" s="66"/>
      <c r="P662" s="66"/>
      <c r="Q662" s="66"/>
      <c r="R662" s="66"/>
      <c r="S662" s="66"/>
      <c r="T662" s="67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T662" s="19" t="s">
        <v>141</v>
      </c>
      <c r="AU662" s="19" t="s">
        <v>83</v>
      </c>
    </row>
    <row r="663" spans="1:65" s="13" customFormat="1" ht="10.199999999999999">
      <c r="B663" s="193"/>
      <c r="C663" s="194"/>
      <c r="D663" s="195" t="s">
        <v>143</v>
      </c>
      <c r="E663" s="196" t="s">
        <v>19</v>
      </c>
      <c r="F663" s="197" t="s">
        <v>819</v>
      </c>
      <c r="G663" s="194"/>
      <c r="H663" s="196" t="s">
        <v>19</v>
      </c>
      <c r="I663" s="198"/>
      <c r="J663" s="194"/>
      <c r="K663" s="194"/>
      <c r="L663" s="199"/>
      <c r="M663" s="200"/>
      <c r="N663" s="201"/>
      <c r="O663" s="201"/>
      <c r="P663" s="201"/>
      <c r="Q663" s="201"/>
      <c r="R663" s="201"/>
      <c r="S663" s="201"/>
      <c r="T663" s="202"/>
      <c r="AT663" s="203" t="s">
        <v>143</v>
      </c>
      <c r="AU663" s="203" t="s">
        <v>83</v>
      </c>
      <c r="AV663" s="13" t="s">
        <v>81</v>
      </c>
      <c r="AW663" s="13" t="s">
        <v>34</v>
      </c>
      <c r="AX663" s="13" t="s">
        <v>73</v>
      </c>
      <c r="AY663" s="203" t="s">
        <v>132</v>
      </c>
    </row>
    <row r="664" spans="1:65" s="13" customFormat="1" ht="10.199999999999999">
      <c r="B664" s="193"/>
      <c r="C664" s="194"/>
      <c r="D664" s="195" t="s">
        <v>143</v>
      </c>
      <c r="E664" s="196" t="s">
        <v>19</v>
      </c>
      <c r="F664" s="197" t="s">
        <v>820</v>
      </c>
      <c r="G664" s="194"/>
      <c r="H664" s="196" t="s">
        <v>19</v>
      </c>
      <c r="I664" s="198"/>
      <c r="J664" s="194"/>
      <c r="K664" s="194"/>
      <c r="L664" s="199"/>
      <c r="M664" s="200"/>
      <c r="N664" s="201"/>
      <c r="O664" s="201"/>
      <c r="P664" s="201"/>
      <c r="Q664" s="201"/>
      <c r="R664" s="201"/>
      <c r="S664" s="201"/>
      <c r="T664" s="202"/>
      <c r="AT664" s="203" t="s">
        <v>143</v>
      </c>
      <c r="AU664" s="203" t="s">
        <v>83</v>
      </c>
      <c r="AV664" s="13" t="s">
        <v>81</v>
      </c>
      <c r="AW664" s="13" t="s">
        <v>34</v>
      </c>
      <c r="AX664" s="13" t="s">
        <v>73</v>
      </c>
      <c r="AY664" s="203" t="s">
        <v>132</v>
      </c>
    </row>
    <row r="665" spans="1:65" s="14" customFormat="1" ht="10.199999999999999">
      <c r="B665" s="204"/>
      <c r="C665" s="205"/>
      <c r="D665" s="195" t="s">
        <v>143</v>
      </c>
      <c r="E665" s="206" t="s">
        <v>19</v>
      </c>
      <c r="F665" s="207" t="s">
        <v>821</v>
      </c>
      <c r="G665" s="205"/>
      <c r="H665" s="208">
        <v>103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143</v>
      </c>
      <c r="AU665" s="214" t="s">
        <v>83</v>
      </c>
      <c r="AV665" s="14" t="s">
        <v>83</v>
      </c>
      <c r="AW665" s="14" t="s">
        <v>34</v>
      </c>
      <c r="AX665" s="14" t="s">
        <v>81</v>
      </c>
      <c r="AY665" s="214" t="s">
        <v>132</v>
      </c>
    </row>
    <row r="666" spans="1:65" s="2" customFormat="1" ht="21.75" customHeight="1">
      <c r="A666" s="36"/>
      <c r="B666" s="37"/>
      <c r="C666" s="175" t="s">
        <v>822</v>
      </c>
      <c r="D666" s="175" t="s">
        <v>134</v>
      </c>
      <c r="E666" s="176" t="s">
        <v>823</v>
      </c>
      <c r="F666" s="177" t="s">
        <v>824</v>
      </c>
      <c r="G666" s="178" t="s">
        <v>372</v>
      </c>
      <c r="H666" s="179">
        <v>53</v>
      </c>
      <c r="I666" s="180"/>
      <c r="J666" s="181">
        <f>ROUND(I666*H666,2)</f>
        <v>0</v>
      </c>
      <c r="K666" s="177" t="s">
        <v>138</v>
      </c>
      <c r="L666" s="41"/>
      <c r="M666" s="182" t="s">
        <v>19</v>
      </c>
      <c r="N666" s="183" t="s">
        <v>44</v>
      </c>
      <c r="O666" s="66"/>
      <c r="P666" s="184">
        <f>O666*H666</f>
        <v>0</v>
      </c>
      <c r="Q666" s="184">
        <v>4.4999999999999999E-4</v>
      </c>
      <c r="R666" s="184">
        <f>Q666*H666</f>
        <v>2.385E-2</v>
      </c>
      <c r="S666" s="184">
        <v>0</v>
      </c>
      <c r="T666" s="185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186" t="s">
        <v>139</v>
      </c>
      <c r="AT666" s="186" t="s">
        <v>134</v>
      </c>
      <c r="AU666" s="186" t="s">
        <v>83</v>
      </c>
      <c r="AY666" s="19" t="s">
        <v>132</v>
      </c>
      <c r="BE666" s="187">
        <f>IF(N666="základní",J666,0)</f>
        <v>0</v>
      </c>
      <c r="BF666" s="187">
        <f>IF(N666="snížená",J666,0)</f>
        <v>0</v>
      </c>
      <c r="BG666" s="187">
        <f>IF(N666="zákl. přenesená",J666,0)</f>
        <v>0</v>
      </c>
      <c r="BH666" s="187">
        <f>IF(N666="sníž. přenesená",J666,0)</f>
        <v>0</v>
      </c>
      <c r="BI666" s="187">
        <f>IF(N666="nulová",J666,0)</f>
        <v>0</v>
      </c>
      <c r="BJ666" s="19" t="s">
        <v>81</v>
      </c>
      <c r="BK666" s="187">
        <f>ROUND(I666*H666,2)</f>
        <v>0</v>
      </c>
      <c r="BL666" s="19" t="s">
        <v>139</v>
      </c>
      <c r="BM666" s="186" t="s">
        <v>825</v>
      </c>
    </row>
    <row r="667" spans="1:65" s="2" customFormat="1" ht="10.199999999999999">
      <c r="A667" s="36"/>
      <c r="B667" s="37"/>
      <c r="C667" s="38"/>
      <c r="D667" s="188" t="s">
        <v>141</v>
      </c>
      <c r="E667" s="38"/>
      <c r="F667" s="189" t="s">
        <v>826</v>
      </c>
      <c r="G667" s="38"/>
      <c r="H667" s="38"/>
      <c r="I667" s="190"/>
      <c r="J667" s="38"/>
      <c r="K667" s="38"/>
      <c r="L667" s="41"/>
      <c r="M667" s="191"/>
      <c r="N667" s="192"/>
      <c r="O667" s="66"/>
      <c r="P667" s="66"/>
      <c r="Q667" s="66"/>
      <c r="R667" s="66"/>
      <c r="S667" s="66"/>
      <c r="T667" s="67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T667" s="19" t="s">
        <v>141</v>
      </c>
      <c r="AU667" s="19" t="s">
        <v>83</v>
      </c>
    </row>
    <row r="668" spans="1:65" s="13" customFormat="1" ht="10.199999999999999">
      <c r="B668" s="193"/>
      <c r="C668" s="194"/>
      <c r="D668" s="195" t="s">
        <v>143</v>
      </c>
      <c r="E668" s="196" t="s">
        <v>19</v>
      </c>
      <c r="F668" s="197" t="s">
        <v>827</v>
      </c>
      <c r="G668" s="194"/>
      <c r="H668" s="196" t="s">
        <v>19</v>
      </c>
      <c r="I668" s="198"/>
      <c r="J668" s="194"/>
      <c r="K668" s="194"/>
      <c r="L668" s="199"/>
      <c r="M668" s="200"/>
      <c r="N668" s="201"/>
      <c r="O668" s="201"/>
      <c r="P668" s="201"/>
      <c r="Q668" s="201"/>
      <c r="R668" s="201"/>
      <c r="S668" s="201"/>
      <c r="T668" s="202"/>
      <c r="AT668" s="203" t="s">
        <v>143</v>
      </c>
      <c r="AU668" s="203" t="s">
        <v>83</v>
      </c>
      <c r="AV668" s="13" t="s">
        <v>81</v>
      </c>
      <c r="AW668" s="13" t="s">
        <v>34</v>
      </c>
      <c r="AX668" s="13" t="s">
        <v>73</v>
      </c>
      <c r="AY668" s="203" t="s">
        <v>132</v>
      </c>
    </row>
    <row r="669" spans="1:65" s="13" customFormat="1" ht="10.199999999999999">
      <c r="B669" s="193"/>
      <c r="C669" s="194"/>
      <c r="D669" s="195" t="s">
        <v>143</v>
      </c>
      <c r="E669" s="196" t="s">
        <v>19</v>
      </c>
      <c r="F669" s="197" t="s">
        <v>828</v>
      </c>
      <c r="G669" s="194"/>
      <c r="H669" s="196" t="s">
        <v>19</v>
      </c>
      <c r="I669" s="198"/>
      <c r="J669" s="194"/>
      <c r="K669" s="194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143</v>
      </c>
      <c r="AU669" s="203" t="s">
        <v>83</v>
      </c>
      <c r="AV669" s="13" t="s">
        <v>81</v>
      </c>
      <c r="AW669" s="13" t="s">
        <v>34</v>
      </c>
      <c r="AX669" s="13" t="s">
        <v>73</v>
      </c>
      <c r="AY669" s="203" t="s">
        <v>132</v>
      </c>
    </row>
    <row r="670" spans="1:65" s="14" customFormat="1" ht="10.199999999999999">
      <c r="B670" s="204"/>
      <c r="C670" s="205"/>
      <c r="D670" s="195" t="s">
        <v>143</v>
      </c>
      <c r="E670" s="206" t="s">
        <v>19</v>
      </c>
      <c r="F670" s="207" t="s">
        <v>829</v>
      </c>
      <c r="G670" s="205"/>
      <c r="H670" s="208">
        <v>53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143</v>
      </c>
      <c r="AU670" s="214" t="s">
        <v>83</v>
      </c>
      <c r="AV670" s="14" t="s">
        <v>83</v>
      </c>
      <c r="AW670" s="14" t="s">
        <v>34</v>
      </c>
      <c r="AX670" s="14" t="s">
        <v>81</v>
      </c>
      <c r="AY670" s="214" t="s">
        <v>132</v>
      </c>
    </row>
    <row r="671" spans="1:65" s="12" customFormat="1" ht="22.8" customHeight="1">
      <c r="B671" s="159"/>
      <c r="C671" s="160"/>
      <c r="D671" s="161" t="s">
        <v>72</v>
      </c>
      <c r="E671" s="173" t="s">
        <v>785</v>
      </c>
      <c r="F671" s="173" t="s">
        <v>830</v>
      </c>
      <c r="G671" s="160"/>
      <c r="H671" s="160"/>
      <c r="I671" s="163"/>
      <c r="J671" s="174">
        <f>BK671</f>
        <v>0</v>
      </c>
      <c r="K671" s="160"/>
      <c r="L671" s="165"/>
      <c r="M671" s="166"/>
      <c r="N671" s="167"/>
      <c r="O671" s="167"/>
      <c r="P671" s="168">
        <f>SUM(P672:P707)</f>
        <v>0</v>
      </c>
      <c r="Q671" s="167"/>
      <c r="R671" s="168">
        <f>SUM(R672:R707)</f>
        <v>0</v>
      </c>
      <c r="S671" s="167"/>
      <c r="T671" s="169">
        <f>SUM(T672:T707)</f>
        <v>7.5128800000000009</v>
      </c>
      <c r="AR671" s="170" t="s">
        <v>81</v>
      </c>
      <c r="AT671" s="171" t="s">
        <v>72</v>
      </c>
      <c r="AU671" s="171" t="s">
        <v>81</v>
      </c>
      <c r="AY671" s="170" t="s">
        <v>132</v>
      </c>
      <c r="BK671" s="172">
        <f>SUM(BK672:BK707)</f>
        <v>0</v>
      </c>
    </row>
    <row r="672" spans="1:65" s="2" customFormat="1" ht="16.5" customHeight="1">
      <c r="A672" s="36"/>
      <c r="B672" s="37"/>
      <c r="C672" s="175" t="s">
        <v>831</v>
      </c>
      <c r="D672" s="175" t="s">
        <v>134</v>
      </c>
      <c r="E672" s="176" t="s">
        <v>832</v>
      </c>
      <c r="F672" s="177" t="s">
        <v>833</v>
      </c>
      <c r="G672" s="178" t="s">
        <v>137</v>
      </c>
      <c r="H672" s="179">
        <v>1.8</v>
      </c>
      <c r="I672" s="180"/>
      <c r="J672" s="181">
        <f>ROUND(I672*H672,2)</f>
        <v>0</v>
      </c>
      <c r="K672" s="177" t="s">
        <v>138</v>
      </c>
      <c r="L672" s="41"/>
      <c r="M672" s="182" t="s">
        <v>19</v>
      </c>
      <c r="N672" s="183" t="s">
        <v>44</v>
      </c>
      <c r="O672" s="66"/>
      <c r="P672" s="184">
        <f>O672*H672</f>
        <v>0</v>
      </c>
      <c r="Q672" s="184">
        <v>0</v>
      </c>
      <c r="R672" s="184">
        <f>Q672*H672</f>
        <v>0</v>
      </c>
      <c r="S672" s="184">
        <v>2.2000000000000002</v>
      </c>
      <c r="T672" s="185">
        <f>S672*H672</f>
        <v>3.9600000000000004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86" t="s">
        <v>139</v>
      </c>
      <c r="AT672" s="186" t="s">
        <v>134</v>
      </c>
      <c r="AU672" s="186" t="s">
        <v>83</v>
      </c>
      <c r="AY672" s="19" t="s">
        <v>132</v>
      </c>
      <c r="BE672" s="187">
        <f>IF(N672="základní",J672,0)</f>
        <v>0</v>
      </c>
      <c r="BF672" s="187">
        <f>IF(N672="snížená",J672,0)</f>
        <v>0</v>
      </c>
      <c r="BG672" s="187">
        <f>IF(N672="zákl. přenesená",J672,0)</f>
        <v>0</v>
      </c>
      <c r="BH672" s="187">
        <f>IF(N672="sníž. přenesená",J672,0)</f>
        <v>0</v>
      </c>
      <c r="BI672" s="187">
        <f>IF(N672="nulová",J672,0)</f>
        <v>0</v>
      </c>
      <c r="BJ672" s="19" t="s">
        <v>81</v>
      </c>
      <c r="BK672" s="187">
        <f>ROUND(I672*H672,2)</f>
        <v>0</v>
      </c>
      <c r="BL672" s="19" t="s">
        <v>139</v>
      </c>
      <c r="BM672" s="186" t="s">
        <v>834</v>
      </c>
    </row>
    <row r="673" spans="1:65" s="2" customFormat="1" ht="10.199999999999999">
      <c r="A673" s="36"/>
      <c r="B673" s="37"/>
      <c r="C673" s="38"/>
      <c r="D673" s="188" t="s">
        <v>141</v>
      </c>
      <c r="E673" s="38"/>
      <c r="F673" s="189" t="s">
        <v>835</v>
      </c>
      <c r="G673" s="38"/>
      <c r="H673" s="38"/>
      <c r="I673" s="190"/>
      <c r="J673" s="38"/>
      <c r="K673" s="38"/>
      <c r="L673" s="41"/>
      <c r="M673" s="191"/>
      <c r="N673" s="192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141</v>
      </c>
      <c r="AU673" s="19" t="s">
        <v>83</v>
      </c>
    </row>
    <row r="674" spans="1:65" s="13" customFormat="1" ht="10.199999999999999">
      <c r="B674" s="193"/>
      <c r="C674" s="194"/>
      <c r="D674" s="195" t="s">
        <v>143</v>
      </c>
      <c r="E674" s="196" t="s">
        <v>19</v>
      </c>
      <c r="F674" s="197" t="s">
        <v>836</v>
      </c>
      <c r="G674" s="194"/>
      <c r="H674" s="196" t="s">
        <v>19</v>
      </c>
      <c r="I674" s="198"/>
      <c r="J674" s="194"/>
      <c r="K674" s="194"/>
      <c r="L674" s="199"/>
      <c r="M674" s="200"/>
      <c r="N674" s="201"/>
      <c r="O674" s="201"/>
      <c r="P674" s="201"/>
      <c r="Q674" s="201"/>
      <c r="R674" s="201"/>
      <c r="S674" s="201"/>
      <c r="T674" s="202"/>
      <c r="AT674" s="203" t="s">
        <v>143</v>
      </c>
      <c r="AU674" s="203" t="s">
        <v>83</v>
      </c>
      <c r="AV674" s="13" t="s">
        <v>81</v>
      </c>
      <c r="AW674" s="13" t="s">
        <v>34</v>
      </c>
      <c r="AX674" s="13" t="s">
        <v>73</v>
      </c>
      <c r="AY674" s="203" t="s">
        <v>132</v>
      </c>
    </row>
    <row r="675" spans="1:65" s="14" customFormat="1" ht="10.199999999999999">
      <c r="B675" s="204"/>
      <c r="C675" s="205"/>
      <c r="D675" s="195" t="s">
        <v>143</v>
      </c>
      <c r="E675" s="206" t="s">
        <v>19</v>
      </c>
      <c r="F675" s="207" t="s">
        <v>408</v>
      </c>
      <c r="G675" s="205"/>
      <c r="H675" s="208">
        <v>1.8</v>
      </c>
      <c r="I675" s="209"/>
      <c r="J675" s="205"/>
      <c r="K675" s="205"/>
      <c r="L675" s="210"/>
      <c r="M675" s="211"/>
      <c r="N675" s="212"/>
      <c r="O675" s="212"/>
      <c r="P675" s="212"/>
      <c r="Q675" s="212"/>
      <c r="R675" s="212"/>
      <c r="S675" s="212"/>
      <c r="T675" s="213"/>
      <c r="AT675" s="214" t="s">
        <v>143</v>
      </c>
      <c r="AU675" s="214" t="s">
        <v>83</v>
      </c>
      <c r="AV675" s="14" t="s">
        <v>83</v>
      </c>
      <c r="AW675" s="14" t="s">
        <v>34</v>
      </c>
      <c r="AX675" s="14" t="s">
        <v>81</v>
      </c>
      <c r="AY675" s="214" t="s">
        <v>132</v>
      </c>
    </row>
    <row r="676" spans="1:65" s="2" customFormat="1" ht="33" customHeight="1">
      <c r="A676" s="36"/>
      <c r="B676" s="37"/>
      <c r="C676" s="175" t="s">
        <v>837</v>
      </c>
      <c r="D676" s="175" t="s">
        <v>134</v>
      </c>
      <c r="E676" s="176" t="s">
        <v>838</v>
      </c>
      <c r="F676" s="177" t="s">
        <v>839</v>
      </c>
      <c r="G676" s="178" t="s">
        <v>613</v>
      </c>
      <c r="H676" s="179">
        <v>15</v>
      </c>
      <c r="I676" s="180"/>
      <c r="J676" s="181">
        <f>ROUND(I676*H676,2)</f>
        <v>0</v>
      </c>
      <c r="K676" s="177" t="s">
        <v>138</v>
      </c>
      <c r="L676" s="41"/>
      <c r="M676" s="182" t="s">
        <v>19</v>
      </c>
      <c r="N676" s="183" t="s">
        <v>44</v>
      </c>
      <c r="O676" s="66"/>
      <c r="P676" s="184">
        <f>O676*H676</f>
        <v>0</v>
      </c>
      <c r="Q676" s="184">
        <v>0</v>
      </c>
      <c r="R676" s="184">
        <f>Q676*H676</f>
        <v>0</v>
      </c>
      <c r="S676" s="184">
        <v>8.2000000000000003E-2</v>
      </c>
      <c r="T676" s="185">
        <f>S676*H676</f>
        <v>1.23</v>
      </c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R676" s="186" t="s">
        <v>139</v>
      </c>
      <c r="AT676" s="186" t="s">
        <v>134</v>
      </c>
      <c r="AU676" s="186" t="s">
        <v>83</v>
      </c>
      <c r="AY676" s="19" t="s">
        <v>132</v>
      </c>
      <c r="BE676" s="187">
        <f>IF(N676="základní",J676,0)</f>
        <v>0</v>
      </c>
      <c r="BF676" s="187">
        <f>IF(N676="snížená",J676,0)</f>
        <v>0</v>
      </c>
      <c r="BG676" s="187">
        <f>IF(N676="zákl. přenesená",J676,0)</f>
        <v>0</v>
      </c>
      <c r="BH676" s="187">
        <f>IF(N676="sníž. přenesená",J676,0)</f>
        <v>0</v>
      </c>
      <c r="BI676" s="187">
        <f>IF(N676="nulová",J676,0)</f>
        <v>0</v>
      </c>
      <c r="BJ676" s="19" t="s">
        <v>81</v>
      </c>
      <c r="BK676" s="187">
        <f>ROUND(I676*H676,2)</f>
        <v>0</v>
      </c>
      <c r="BL676" s="19" t="s">
        <v>139</v>
      </c>
      <c r="BM676" s="186" t="s">
        <v>840</v>
      </c>
    </row>
    <row r="677" spans="1:65" s="2" customFormat="1" ht="10.199999999999999">
      <c r="A677" s="36"/>
      <c r="B677" s="37"/>
      <c r="C677" s="38"/>
      <c r="D677" s="188" t="s">
        <v>141</v>
      </c>
      <c r="E677" s="38"/>
      <c r="F677" s="189" t="s">
        <v>841</v>
      </c>
      <c r="G677" s="38"/>
      <c r="H677" s="38"/>
      <c r="I677" s="190"/>
      <c r="J677" s="38"/>
      <c r="K677" s="38"/>
      <c r="L677" s="41"/>
      <c r="M677" s="191"/>
      <c r="N677" s="192"/>
      <c r="O677" s="66"/>
      <c r="P677" s="66"/>
      <c r="Q677" s="66"/>
      <c r="R677" s="66"/>
      <c r="S677" s="66"/>
      <c r="T677" s="67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T677" s="19" t="s">
        <v>141</v>
      </c>
      <c r="AU677" s="19" t="s">
        <v>83</v>
      </c>
    </row>
    <row r="678" spans="1:65" s="13" customFormat="1" ht="10.199999999999999">
      <c r="B678" s="193"/>
      <c r="C678" s="194"/>
      <c r="D678" s="195" t="s">
        <v>143</v>
      </c>
      <c r="E678" s="196" t="s">
        <v>19</v>
      </c>
      <c r="F678" s="197" t="s">
        <v>842</v>
      </c>
      <c r="G678" s="194"/>
      <c r="H678" s="196" t="s">
        <v>19</v>
      </c>
      <c r="I678" s="198"/>
      <c r="J678" s="194"/>
      <c r="K678" s="194"/>
      <c r="L678" s="199"/>
      <c r="M678" s="200"/>
      <c r="N678" s="201"/>
      <c r="O678" s="201"/>
      <c r="P678" s="201"/>
      <c r="Q678" s="201"/>
      <c r="R678" s="201"/>
      <c r="S678" s="201"/>
      <c r="T678" s="202"/>
      <c r="AT678" s="203" t="s">
        <v>143</v>
      </c>
      <c r="AU678" s="203" t="s">
        <v>83</v>
      </c>
      <c r="AV678" s="13" t="s">
        <v>81</v>
      </c>
      <c r="AW678" s="13" t="s">
        <v>34</v>
      </c>
      <c r="AX678" s="13" t="s">
        <v>73</v>
      </c>
      <c r="AY678" s="203" t="s">
        <v>132</v>
      </c>
    </row>
    <row r="679" spans="1:65" s="14" customFormat="1" ht="10.199999999999999">
      <c r="B679" s="204"/>
      <c r="C679" s="205"/>
      <c r="D679" s="195" t="s">
        <v>143</v>
      </c>
      <c r="E679" s="206" t="s">
        <v>19</v>
      </c>
      <c r="F679" s="207" t="s">
        <v>263</v>
      </c>
      <c r="G679" s="205"/>
      <c r="H679" s="208">
        <v>14</v>
      </c>
      <c r="I679" s="209"/>
      <c r="J679" s="205"/>
      <c r="K679" s="205"/>
      <c r="L679" s="210"/>
      <c r="M679" s="211"/>
      <c r="N679" s="212"/>
      <c r="O679" s="212"/>
      <c r="P679" s="212"/>
      <c r="Q679" s="212"/>
      <c r="R679" s="212"/>
      <c r="S679" s="212"/>
      <c r="T679" s="213"/>
      <c r="AT679" s="214" t="s">
        <v>143</v>
      </c>
      <c r="AU679" s="214" t="s">
        <v>83</v>
      </c>
      <c r="AV679" s="14" t="s">
        <v>83</v>
      </c>
      <c r="AW679" s="14" t="s">
        <v>34</v>
      </c>
      <c r="AX679" s="14" t="s">
        <v>73</v>
      </c>
      <c r="AY679" s="214" t="s">
        <v>132</v>
      </c>
    </row>
    <row r="680" spans="1:65" s="13" customFormat="1" ht="10.199999999999999">
      <c r="B680" s="193"/>
      <c r="C680" s="194"/>
      <c r="D680" s="195" t="s">
        <v>143</v>
      </c>
      <c r="E680" s="196" t="s">
        <v>19</v>
      </c>
      <c r="F680" s="197" t="s">
        <v>843</v>
      </c>
      <c r="G680" s="194"/>
      <c r="H680" s="196" t="s">
        <v>19</v>
      </c>
      <c r="I680" s="198"/>
      <c r="J680" s="194"/>
      <c r="K680" s="194"/>
      <c r="L680" s="199"/>
      <c r="M680" s="200"/>
      <c r="N680" s="201"/>
      <c r="O680" s="201"/>
      <c r="P680" s="201"/>
      <c r="Q680" s="201"/>
      <c r="R680" s="201"/>
      <c r="S680" s="201"/>
      <c r="T680" s="202"/>
      <c r="AT680" s="203" t="s">
        <v>143</v>
      </c>
      <c r="AU680" s="203" t="s">
        <v>83</v>
      </c>
      <c r="AV680" s="13" t="s">
        <v>81</v>
      </c>
      <c r="AW680" s="13" t="s">
        <v>34</v>
      </c>
      <c r="AX680" s="13" t="s">
        <v>73</v>
      </c>
      <c r="AY680" s="203" t="s">
        <v>132</v>
      </c>
    </row>
    <row r="681" spans="1:65" s="14" customFormat="1" ht="10.199999999999999">
      <c r="B681" s="204"/>
      <c r="C681" s="205"/>
      <c r="D681" s="195" t="s">
        <v>143</v>
      </c>
      <c r="E681" s="206" t="s">
        <v>19</v>
      </c>
      <c r="F681" s="207" t="s">
        <v>81</v>
      </c>
      <c r="G681" s="205"/>
      <c r="H681" s="208">
        <v>1</v>
      </c>
      <c r="I681" s="209"/>
      <c r="J681" s="205"/>
      <c r="K681" s="205"/>
      <c r="L681" s="210"/>
      <c r="M681" s="211"/>
      <c r="N681" s="212"/>
      <c r="O681" s="212"/>
      <c r="P681" s="212"/>
      <c r="Q681" s="212"/>
      <c r="R681" s="212"/>
      <c r="S681" s="212"/>
      <c r="T681" s="213"/>
      <c r="AT681" s="214" t="s">
        <v>143</v>
      </c>
      <c r="AU681" s="214" t="s">
        <v>83</v>
      </c>
      <c r="AV681" s="14" t="s">
        <v>83</v>
      </c>
      <c r="AW681" s="14" t="s">
        <v>34</v>
      </c>
      <c r="AX681" s="14" t="s">
        <v>73</v>
      </c>
      <c r="AY681" s="214" t="s">
        <v>132</v>
      </c>
    </row>
    <row r="682" spans="1:65" s="15" customFormat="1" ht="10.199999999999999">
      <c r="B682" s="215"/>
      <c r="C682" s="216"/>
      <c r="D682" s="195" t="s">
        <v>143</v>
      </c>
      <c r="E682" s="217" t="s">
        <v>19</v>
      </c>
      <c r="F682" s="218" t="s">
        <v>149</v>
      </c>
      <c r="G682" s="216"/>
      <c r="H682" s="219">
        <v>15</v>
      </c>
      <c r="I682" s="220"/>
      <c r="J682" s="216"/>
      <c r="K682" s="216"/>
      <c r="L682" s="221"/>
      <c r="M682" s="222"/>
      <c r="N682" s="223"/>
      <c r="O682" s="223"/>
      <c r="P682" s="223"/>
      <c r="Q682" s="223"/>
      <c r="R682" s="223"/>
      <c r="S682" s="223"/>
      <c r="T682" s="224"/>
      <c r="AT682" s="225" t="s">
        <v>143</v>
      </c>
      <c r="AU682" s="225" t="s">
        <v>83</v>
      </c>
      <c r="AV682" s="15" t="s">
        <v>139</v>
      </c>
      <c r="AW682" s="15" t="s">
        <v>4</v>
      </c>
      <c r="AX682" s="15" t="s">
        <v>81</v>
      </c>
      <c r="AY682" s="225" t="s">
        <v>132</v>
      </c>
    </row>
    <row r="683" spans="1:65" s="2" customFormat="1" ht="21.75" customHeight="1">
      <c r="A683" s="36"/>
      <c r="B683" s="37"/>
      <c r="C683" s="175" t="s">
        <v>844</v>
      </c>
      <c r="D683" s="175" t="s">
        <v>134</v>
      </c>
      <c r="E683" s="176" t="s">
        <v>845</v>
      </c>
      <c r="F683" s="177" t="s">
        <v>846</v>
      </c>
      <c r="G683" s="178" t="s">
        <v>613</v>
      </c>
      <c r="H683" s="179">
        <v>12</v>
      </c>
      <c r="I683" s="180"/>
      <c r="J683" s="181">
        <f>ROUND(I683*H683,2)</f>
        <v>0</v>
      </c>
      <c r="K683" s="177" t="s">
        <v>138</v>
      </c>
      <c r="L683" s="41"/>
      <c r="M683" s="182" t="s">
        <v>19</v>
      </c>
      <c r="N683" s="183" t="s">
        <v>44</v>
      </c>
      <c r="O683" s="66"/>
      <c r="P683" s="184">
        <f>O683*H683</f>
        <v>0</v>
      </c>
      <c r="Q683" s="184">
        <v>0</v>
      </c>
      <c r="R683" s="184">
        <f>Q683*H683</f>
        <v>0</v>
      </c>
      <c r="S683" s="184">
        <v>2E-3</v>
      </c>
      <c r="T683" s="185">
        <f>S683*H683</f>
        <v>2.4E-2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186" t="s">
        <v>287</v>
      </c>
      <c r="AT683" s="186" t="s">
        <v>134</v>
      </c>
      <c r="AU683" s="186" t="s">
        <v>83</v>
      </c>
      <c r="AY683" s="19" t="s">
        <v>132</v>
      </c>
      <c r="BE683" s="187">
        <f>IF(N683="základní",J683,0)</f>
        <v>0</v>
      </c>
      <c r="BF683" s="187">
        <f>IF(N683="snížená",J683,0)</f>
        <v>0</v>
      </c>
      <c r="BG683" s="187">
        <f>IF(N683="zákl. přenesená",J683,0)</f>
        <v>0</v>
      </c>
      <c r="BH683" s="187">
        <f>IF(N683="sníž. přenesená",J683,0)</f>
        <v>0</v>
      </c>
      <c r="BI683" s="187">
        <f>IF(N683="nulová",J683,0)</f>
        <v>0</v>
      </c>
      <c r="BJ683" s="19" t="s">
        <v>81</v>
      </c>
      <c r="BK683" s="187">
        <f>ROUND(I683*H683,2)</f>
        <v>0</v>
      </c>
      <c r="BL683" s="19" t="s">
        <v>287</v>
      </c>
      <c r="BM683" s="186" t="s">
        <v>847</v>
      </c>
    </row>
    <row r="684" spans="1:65" s="2" customFormat="1" ht="10.199999999999999">
      <c r="A684" s="36"/>
      <c r="B684" s="37"/>
      <c r="C684" s="38"/>
      <c r="D684" s="188" t="s">
        <v>141</v>
      </c>
      <c r="E684" s="38"/>
      <c r="F684" s="189" t="s">
        <v>848</v>
      </c>
      <c r="G684" s="38"/>
      <c r="H684" s="38"/>
      <c r="I684" s="190"/>
      <c r="J684" s="38"/>
      <c r="K684" s="38"/>
      <c r="L684" s="41"/>
      <c r="M684" s="191"/>
      <c r="N684" s="192"/>
      <c r="O684" s="66"/>
      <c r="P684" s="66"/>
      <c r="Q684" s="66"/>
      <c r="R684" s="66"/>
      <c r="S684" s="66"/>
      <c r="T684" s="67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T684" s="19" t="s">
        <v>141</v>
      </c>
      <c r="AU684" s="19" t="s">
        <v>83</v>
      </c>
    </row>
    <row r="685" spans="1:65" s="13" customFormat="1" ht="10.199999999999999">
      <c r="B685" s="193"/>
      <c r="C685" s="194"/>
      <c r="D685" s="195" t="s">
        <v>143</v>
      </c>
      <c r="E685" s="196" t="s">
        <v>19</v>
      </c>
      <c r="F685" s="197" t="s">
        <v>849</v>
      </c>
      <c r="G685" s="194"/>
      <c r="H685" s="196" t="s">
        <v>19</v>
      </c>
      <c r="I685" s="198"/>
      <c r="J685" s="194"/>
      <c r="K685" s="194"/>
      <c r="L685" s="199"/>
      <c r="M685" s="200"/>
      <c r="N685" s="201"/>
      <c r="O685" s="201"/>
      <c r="P685" s="201"/>
      <c r="Q685" s="201"/>
      <c r="R685" s="201"/>
      <c r="S685" s="201"/>
      <c r="T685" s="202"/>
      <c r="AT685" s="203" t="s">
        <v>143</v>
      </c>
      <c r="AU685" s="203" t="s">
        <v>83</v>
      </c>
      <c r="AV685" s="13" t="s">
        <v>81</v>
      </c>
      <c r="AW685" s="13" t="s">
        <v>34</v>
      </c>
      <c r="AX685" s="13" t="s">
        <v>73</v>
      </c>
      <c r="AY685" s="203" t="s">
        <v>132</v>
      </c>
    </row>
    <row r="686" spans="1:65" s="13" customFormat="1" ht="10.199999999999999">
      <c r="B686" s="193"/>
      <c r="C686" s="194"/>
      <c r="D686" s="195" t="s">
        <v>143</v>
      </c>
      <c r="E686" s="196" t="s">
        <v>19</v>
      </c>
      <c r="F686" s="197" t="s">
        <v>144</v>
      </c>
      <c r="G686" s="194"/>
      <c r="H686" s="196" t="s">
        <v>19</v>
      </c>
      <c r="I686" s="198"/>
      <c r="J686" s="194"/>
      <c r="K686" s="194"/>
      <c r="L686" s="199"/>
      <c r="M686" s="200"/>
      <c r="N686" s="201"/>
      <c r="O686" s="201"/>
      <c r="P686" s="201"/>
      <c r="Q686" s="201"/>
      <c r="R686" s="201"/>
      <c r="S686" s="201"/>
      <c r="T686" s="202"/>
      <c r="AT686" s="203" t="s">
        <v>143</v>
      </c>
      <c r="AU686" s="203" t="s">
        <v>83</v>
      </c>
      <c r="AV686" s="13" t="s">
        <v>81</v>
      </c>
      <c r="AW686" s="13" t="s">
        <v>34</v>
      </c>
      <c r="AX686" s="13" t="s">
        <v>73</v>
      </c>
      <c r="AY686" s="203" t="s">
        <v>132</v>
      </c>
    </row>
    <row r="687" spans="1:65" s="14" customFormat="1" ht="10.199999999999999">
      <c r="B687" s="204"/>
      <c r="C687" s="205"/>
      <c r="D687" s="195" t="s">
        <v>143</v>
      </c>
      <c r="E687" s="206" t="s">
        <v>19</v>
      </c>
      <c r="F687" s="207" t="s">
        <v>243</v>
      </c>
      <c r="G687" s="205"/>
      <c r="H687" s="208">
        <v>12</v>
      </c>
      <c r="I687" s="209"/>
      <c r="J687" s="205"/>
      <c r="K687" s="205"/>
      <c r="L687" s="210"/>
      <c r="M687" s="211"/>
      <c r="N687" s="212"/>
      <c r="O687" s="212"/>
      <c r="P687" s="212"/>
      <c r="Q687" s="212"/>
      <c r="R687" s="212"/>
      <c r="S687" s="212"/>
      <c r="T687" s="213"/>
      <c r="AT687" s="214" t="s">
        <v>143</v>
      </c>
      <c r="AU687" s="214" t="s">
        <v>83</v>
      </c>
      <c r="AV687" s="14" t="s">
        <v>83</v>
      </c>
      <c r="AW687" s="14" t="s">
        <v>34</v>
      </c>
      <c r="AX687" s="14" t="s">
        <v>81</v>
      </c>
      <c r="AY687" s="214" t="s">
        <v>132</v>
      </c>
    </row>
    <row r="688" spans="1:65" s="2" customFormat="1" ht="16.5" customHeight="1">
      <c r="A688" s="36"/>
      <c r="B688" s="37"/>
      <c r="C688" s="175" t="s">
        <v>850</v>
      </c>
      <c r="D688" s="175" t="s">
        <v>134</v>
      </c>
      <c r="E688" s="176" t="s">
        <v>851</v>
      </c>
      <c r="F688" s="177" t="s">
        <v>852</v>
      </c>
      <c r="G688" s="178" t="s">
        <v>613</v>
      </c>
      <c r="H688" s="179">
        <v>4</v>
      </c>
      <c r="I688" s="180"/>
      <c r="J688" s="181">
        <f>ROUND(I688*H688,2)</f>
        <v>0</v>
      </c>
      <c r="K688" s="177" t="s">
        <v>138</v>
      </c>
      <c r="L688" s="41"/>
      <c r="M688" s="182" t="s">
        <v>19</v>
      </c>
      <c r="N688" s="183" t="s">
        <v>44</v>
      </c>
      <c r="O688" s="66"/>
      <c r="P688" s="184">
        <f>O688*H688</f>
        <v>0</v>
      </c>
      <c r="Q688" s="184">
        <v>0</v>
      </c>
      <c r="R688" s="184">
        <f>Q688*H688</f>
        <v>0</v>
      </c>
      <c r="S688" s="184">
        <v>3.5220000000000001E-2</v>
      </c>
      <c r="T688" s="185">
        <f>S688*H688</f>
        <v>0.14088000000000001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86" t="s">
        <v>139</v>
      </c>
      <c r="AT688" s="186" t="s">
        <v>134</v>
      </c>
      <c r="AU688" s="186" t="s">
        <v>83</v>
      </c>
      <c r="AY688" s="19" t="s">
        <v>132</v>
      </c>
      <c r="BE688" s="187">
        <f>IF(N688="základní",J688,0)</f>
        <v>0</v>
      </c>
      <c r="BF688" s="187">
        <f>IF(N688="snížená",J688,0)</f>
        <v>0</v>
      </c>
      <c r="BG688" s="187">
        <f>IF(N688="zákl. přenesená",J688,0)</f>
        <v>0</v>
      </c>
      <c r="BH688" s="187">
        <f>IF(N688="sníž. přenesená",J688,0)</f>
        <v>0</v>
      </c>
      <c r="BI688" s="187">
        <f>IF(N688="nulová",J688,0)</f>
        <v>0</v>
      </c>
      <c r="BJ688" s="19" t="s">
        <v>81</v>
      </c>
      <c r="BK688" s="187">
        <f>ROUND(I688*H688,2)</f>
        <v>0</v>
      </c>
      <c r="BL688" s="19" t="s">
        <v>139</v>
      </c>
      <c r="BM688" s="186" t="s">
        <v>853</v>
      </c>
    </row>
    <row r="689" spans="1:65" s="2" customFormat="1" ht="10.199999999999999">
      <c r="A689" s="36"/>
      <c r="B689" s="37"/>
      <c r="C689" s="38"/>
      <c r="D689" s="188" t="s">
        <v>141</v>
      </c>
      <c r="E689" s="38"/>
      <c r="F689" s="189" t="s">
        <v>854</v>
      </c>
      <c r="G689" s="38"/>
      <c r="H689" s="38"/>
      <c r="I689" s="190"/>
      <c r="J689" s="38"/>
      <c r="K689" s="38"/>
      <c r="L689" s="41"/>
      <c r="M689" s="191"/>
      <c r="N689" s="192"/>
      <c r="O689" s="66"/>
      <c r="P689" s="66"/>
      <c r="Q689" s="66"/>
      <c r="R689" s="66"/>
      <c r="S689" s="66"/>
      <c r="T689" s="67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T689" s="19" t="s">
        <v>141</v>
      </c>
      <c r="AU689" s="19" t="s">
        <v>83</v>
      </c>
    </row>
    <row r="690" spans="1:65" s="13" customFormat="1" ht="10.199999999999999">
      <c r="B690" s="193"/>
      <c r="C690" s="194"/>
      <c r="D690" s="195" t="s">
        <v>143</v>
      </c>
      <c r="E690" s="196" t="s">
        <v>19</v>
      </c>
      <c r="F690" s="197" t="s">
        <v>855</v>
      </c>
      <c r="G690" s="194"/>
      <c r="H690" s="196" t="s">
        <v>19</v>
      </c>
      <c r="I690" s="198"/>
      <c r="J690" s="194"/>
      <c r="K690" s="194"/>
      <c r="L690" s="199"/>
      <c r="M690" s="200"/>
      <c r="N690" s="201"/>
      <c r="O690" s="201"/>
      <c r="P690" s="201"/>
      <c r="Q690" s="201"/>
      <c r="R690" s="201"/>
      <c r="S690" s="201"/>
      <c r="T690" s="202"/>
      <c r="AT690" s="203" t="s">
        <v>143</v>
      </c>
      <c r="AU690" s="203" t="s">
        <v>83</v>
      </c>
      <c r="AV690" s="13" t="s">
        <v>81</v>
      </c>
      <c r="AW690" s="13" t="s">
        <v>34</v>
      </c>
      <c r="AX690" s="13" t="s">
        <v>73</v>
      </c>
      <c r="AY690" s="203" t="s">
        <v>132</v>
      </c>
    </row>
    <row r="691" spans="1:65" s="14" customFormat="1" ht="10.199999999999999">
      <c r="B691" s="204"/>
      <c r="C691" s="205"/>
      <c r="D691" s="195" t="s">
        <v>143</v>
      </c>
      <c r="E691" s="206" t="s">
        <v>19</v>
      </c>
      <c r="F691" s="207" t="s">
        <v>139</v>
      </c>
      <c r="G691" s="205"/>
      <c r="H691" s="208">
        <v>4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143</v>
      </c>
      <c r="AU691" s="214" t="s">
        <v>83</v>
      </c>
      <c r="AV691" s="14" t="s">
        <v>83</v>
      </c>
      <c r="AW691" s="14" t="s">
        <v>34</v>
      </c>
      <c r="AX691" s="14" t="s">
        <v>81</v>
      </c>
      <c r="AY691" s="214" t="s">
        <v>132</v>
      </c>
    </row>
    <row r="692" spans="1:65" s="2" customFormat="1" ht="16.5" customHeight="1">
      <c r="A692" s="36"/>
      <c r="B692" s="37"/>
      <c r="C692" s="175" t="s">
        <v>856</v>
      </c>
      <c r="D692" s="175" t="s">
        <v>134</v>
      </c>
      <c r="E692" s="176" t="s">
        <v>857</v>
      </c>
      <c r="F692" s="177" t="s">
        <v>858</v>
      </c>
      <c r="G692" s="178" t="s">
        <v>137</v>
      </c>
      <c r="H692" s="179">
        <v>0.8</v>
      </c>
      <c r="I692" s="180"/>
      <c r="J692" s="181">
        <f>ROUND(I692*H692,2)</f>
        <v>0</v>
      </c>
      <c r="K692" s="177" t="s">
        <v>138</v>
      </c>
      <c r="L692" s="41"/>
      <c r="M692" s="182" t="s">
        <v>19</v>
      </c>
      <c r="N692" s="183" t="s">
        <v>44</v>
      </c>
      <c r="O692" s="66"/>
      <c r="P692" s="184">
        <f>O692*H692</f>
        <v>0</v>
      </c>
      <c r="Q692" s="184">
        <v>0</v>
      </c>
      <c r="R692" s="184">
        <f>Q692*H692</f>
        <v>0</v>
      </c>
      <c r="S692" s="184">
        <v>1.76</v>
      </c>
      <c r="T692" s="185">
        <f>S692*H692</f>
        <v>1.4080000000000001</v>
      </c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R692" s="186" t="s">
        <v>139</v>
      </c>
      <c r="AT692" s="186" t="s">
        <v>134</v>
      </c>
      <c r="AU692" s="186" t="s">
        <v>83</v>
      </c>
      <c r="AY692" s="19" t="s">
        <v>132</v>
      </c>
      <c r="BE692" s="187">
        <f>IF(N692="základní",J692,0)</f>
        <v>0</v>
      </c>
      <c r="BF692" s="187">
        <f>IF(N692="snížená",J692,0)</f>
        <v>0</v>
      </c>
      <c r="BG692" s="187">
        <f>IF(N692="zákl. přenesená",J692,0)</f>
        <v>0</v>
      </c>
      <c r="BH692" s="187">
        <f>IF(N692="sníž. přenesená",J692,0)</f>
        <v>0</v>
      </c>
      <c r="BI692" s="187">
        <f>IF(N692="nulová",J692,0)</f>
        <v>0</v>
      </c>
      <c r="BJ692" s="19" t="s">
        <v>81</v>
      </c>
      <c r="BK692" s="187">
        <f>ROUND(I692*H692,2)</f>
        <v>0</v>
      </c>
      <c r="BL692" s="19" t="s">
        <v>139</v>
      </c>
      <c r="BM692" s="186" t="s">
        <v>859</v>
      </c>
    </row>
    <row r="693" spans="1:65" s="2" customFormat="1" ht="10.199999999999999">
      <c r="A693" s="36"/>
      <c r="B693" s="37"/>
      <c r="C693" s="38"/>
      <c r="D693" s="188" t="s">
        <v>141</v>
      </c>
      <c r="E693" s="38"/>
      <c r="F693" s="189" t="s">
        <v>860</v>
      </c>
      <c r="G693" s="38"/>
      <c r="H693" s="38"/>
      <c r="I693" s="190"/>
      <c r="J693" s="38"/>
      <c r="K693" s="38"/>
      <c r="L693" s="41"/>
      <c r="M693" s="191"/>
      <c r="N693" s="192"/>
      <c r="O693" s="66"/>
      <c r="P693" s="66"/>
      <c r="Q693" s="66"/>
      <c r="R693" s="66"/>
      <c r="S693" s="66"/>
      <c r="T693" s="67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T693" s="19" t="s">
        <v>141</v>
      </c>
      <c r="AU693" s="19" t="s">
        <v>83</v>
      </c>
    </row>
    <row r="694" spans="1:65" s="13" customFormat="1" ht="10.199999999999999">
      <c r="B694" s="193"/>
      <c r="C694" s="194"/>
      <c r="D694" s="195" t="s">
        <v>143</v>
      </c>
      <c r="E694" s="196" t="s">
        <v>19</v>
      </c>
      <c r="F694" s="197" t="s">
        <v>861</v>
      </c>
      <c r="G694" s="194"/>
      <c r="H694" s="196" t="s">
        <v>19</v>
      </c>
      <c r="I694" s="198"/>
      <c r="J694" s="194"/>
      <c r="K694" s="194"/>
      <c r="L694" s="199"/>
      <c r="M694" s="200"/>
      <c r="N694" s="201"/>
      <c r="O694" s="201"/>
      <c r="P694" s="201"/>
      <c r="Q694" s="201"/>
      <c r="R694" s="201"/>
      <c r="S694" s="201"/>
      <c r="T694" s="202"/>
      <c r="AT694" s="203" t="s">
        <v>143</v>
      </c>
      <c r="AU694" s="203" t="s">
        <v>83</v>
      </c>
      <c r="AV694" s="13" t="s">
        <v>81</v>
      </c>
      <c r="AW694" s="13" t="s">
        <v>34</v>
      </c>
      <c r="AX694" s="13" t="s">
        <v>73</v>
      </c>
      <c r="AY694" s="203" t="s">
        <v>132</v>
      </c>
    </row>
    <row r="695" spans="1:65" s="14" customFormat="1" ht="10.199999999999999">
      <c r="B695" s="204"/>
      <c r="C695" s="205"/>
      <c r="D695" s="195" t="s">
        <v>143</v>
      </c>
      <c r="E695" s="206" t="s">
        <v>19</v>
      </c>
      <c r="F695" s="207" t="s">
        <v>862</v>
      </c>
      <c r="G695" s="205"/>
      <c r="H695" s="208">
        <v>0.8</v>
      </c>
      <c r="I695" s="209"/>
      <c r="J695" s="205"/>
      <c r="K695" s="205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143</v>
      </c>
      <c r="AU695" s="214" t="s">
        <v>83</v>
      </c>
      <c r="AV695" s="14" t="s">
        <v>83</v>
      </c>
      <c r="AW695" s="14" t="s">
        <v>34</v>
      </c>
      <c r="AX695" s="14" t="s">
        <v>81</v>
      </c>
      <c r="AY695" s="214" t="s">
        <v>132</v>
      </c>
    </row>
    <row r="696" spans="1:65" s="2" customFormat="1" ht="16.5" customHeight="1">
      <c r="A696" s="36"/>
      <c r="B696" s="37"/>
      <c r="C696" s="175" t="s">
        <v>863</v>
      </c>
      <c r="D696" s="175" t="s">
        <v>134</v>
      </c>
      <c r="E696" s="176" t="s">
        <v>864</v>
      </c>
      <c r="F696" s="177" t="s">
        <v>865</v>
      </c>
      <c r="G696" s="178" t="s">
        <v>613</v>
      </c>
      <c r="H696" s="179">
        <v>1</v>
      </c>
      <c r="I696" s="180"/>
      <c r="J696" s="181">
        <f>ROUND(I696*H696,2)</f>
        <v>0</v>
      </c>
      <c r="K696" s="177" t="s">
        <v>138</v>
      </c>
      <c r="L696" s="41"/>
      <c r="M696" s="182" t="s">
        <v>19</v>
      </c>
      <c r="N696" s="183" t="s">
        <v>44</v>
      </c>
      <c r="O696" s="66"/>
      <c r="P696" s="184">
        <f>O696*H696</f>
        <v>0</v>
      </c>
      <c r="Q696" s="184">
        <v>0</v>
      </c>
      <c r="R696" s="184">
        <f>Q696*H696</f>
        <v>0</v>
      </c>
      <c r="S696" s="184">
        <v>0.1</v>
      </c>
      <c r="T696" s="185">
        <f>S696*H696</f>
        <v>0.1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86" t="s">
        <v>139</v>
      </c>
      <c r="AT696" s="186" t="s">
        <v>134</v>
      </c>
      <c r="AU696" s="186" t="s">
        <v>83</v>
      </c>
      <c r="AY696" s="19" t="s">
        <v>132</v>
      </c>
      <c r="BE696" s="187">
        <f>IF(N696="základní",J696,0)</f>
        <v>0</v>
      </c>
      <c r="BF696" s="187">
        <f>IF(N696="snížená",J696,0)</f>
        <v>0</v>
      </c>
      <c r="BG696" s="187">
        <f>IF(N696="zákl. přenesená",J696,0)</f>
        <v>0</v>
      </c>
      <c r="BH696" s="187">
        <f>IF(N696="sníž. přenesená",J696,0)</f>
        <v>0</v>
      </c>
      <c r="BI696" s="187">
        <f>IF(N696="nulová",J696,0)</f>
        <v>0</v>
      </c>
      <c r="BJ696" s="19" t="s">
        <v>81</v>
      </c>
      <c r="BK696" s="187">
        <f>ROUND(I696*H696,2)</f>
        <v>0</v>
      </c>
      <c r="BL696" s="19" t="s">
        <v>139</v>
      </c>
      <c r="BM696" s="186" t="s">
        <v>866</v>
      </c>
    </row>
    <row r="697" spans="1:65" s="2" customFormat="1" ht="10.199999999999999">
      <c r="A697" s="36"/>
      <c r="B697" s="37"/>
      <c r="C697" s="38"/>
      <c r="D697" s="188" t="s">
        <v>141</v>
      </c>
      <c r="E697" s="38"/>
      <c r="F697" s="189" t="s">
        <v>867</v>
      </c>
      <c r="G697" s="38"/>
      <c r="H697" s="38"/>
      <c r="I697" s="190"/>
      <c r="J697" s="38"/>
      <c r="K697" s="38"/>
      <c r="L697" s="41"/>
      <c r="M697" s="191"/>
      <c r="N697" s="192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141</v>
      </c>
      <c r="AU697" s="19" t="s">
        <v>83</v>
      </c>
    </row>
    <row r="698" spans="1:65" s="13" customFormat="1" ht="10.199999999999999">
      <c r="B698" s="193"/>
      <c r="C698" s="194"/>
      <c r="D698" s="195" t="s">
        <v>143</v>
      </c>
      <c r="E698" s="196" t="s">
        <v>19</v>
      </c>
      <c r="F698" s="197" t="s">
        <v>868</v>
      </c>
      <c r="G698" s="194"/>
      <c r="H698" s="196" t="s">
        <v>19</v>
      </c>
      <c r="I698" s="198"/>
      <c r="J698" s="194"/>
      <c r="K698" s="194"/>
      <c r="L698" s="199"/>
      <c r="M698" s="200"/>
      <c r="N698" s="201"/>
      <c r="O698" s="201"/>
      <c r="P698" s="201"/>
      <c r="Q698" s="201"/>
      <c r="R698" s="201"/>
      <c r="S698" s="201"/>
      <c r="T698" s="202"/>
      <c r="AT698" s="203" t="s">
        <v>143</v>
      </c>
      <c r="AU698" s="203" t="s">
        <v>83</v>
      </c>
      <c r="AV698" s="13" t="s">
        <v>81</v>
      </c>
      <c r="AW698" s="13" t="s">
        <v>34</v>
      </c>
      <c r="AX698" s="13" t="s">
        <v>73</v>
      </c>
      <c r="AY698" s="203" t="s">
        <v>132</v>
      </c>
    </row>
    <row r="699" spans="1:65" s="14" customFormat="1" ht="10.199999999999999">
      <c r="B699" s="204"/>
      <c r="C699" s="205"/>
      <c r="D699" s="195" t="s">
        <v>143</v>
      </c>
      <c r="E699" s="206" t="s">
        <v>19</v>
      </c>
      <c r="F699" s="207" t="s">
        <v>81</v>
      </c>
      <c r="G699" s="205"/>
      <c r="H699" s="208">
        <v>1</v>
      </c>
      <c r="I699" s="209"/>
      <c r="J699" s="205"/>
      <c r="K699" s="205"/>
      <c r="L699" s="210"/>
      <c r="M699" s="211"/>
      <c r="N699" s="212"/>
      <c r="O699" s="212"/>
      <c r="P699" s="212"/>
      <c r="Q699" s="212"/>
      <c r="R699" s="212"/>
      <c r="S699" s="212"/>
      <c r="T699" s="213"/>
      <c r="AT699" s="214" t="s">
        <v>143</v>
      </c>
      <c r="AU699" s="214" t="s">
        <v>83</v>
      </c>
      <c r="AV699" s="14" t="s">
        <v>83</v>
      </c>
      <c r="AW699" s="14" t="s">
        <v>34</v>
      </c>
      <c r="AX699" s="14" t="s">
        <v>81</v>
      </c>
      <c r="AY699" s="214" t="s">
        <v>132</v>
      </c>
    </row>
    <row r="700" spans="1:65" s="2" customFormat="1" ht="16.5" customHeight="1">
      <c r="A700" s="36"/>
      <c r="B700" s="37"/>
      <c r="C700" s="175" t="s">
        <v>869</v>
      </c>
      <c r="D700" s="175" t="s">
        <v>134</v>
      </c>
      <c r="E700" s="176" t="s">
        <v>870</v>
      </c>
      <c r="F700" s="177" t="s">
        <v>871</v>
      </c>
      <c r="G700" s="178" t="s">
        <v>613</v>
      </c>
      <c r="H700" s="179">
        <v>5</v>
      </c>
      <c r="I700" s="180"/>
      <c r="J700" s="181">
        <f>ROUND(I700*H700,2)</f>
        <v>0</v>
      </c>
      <c r="K700" s="177" t="s">
        <v>138</v>
      </c>
      <c r="L700" s="41"/>
      <c r="M700" s="182" t="s">
        <v>19</v>
      </c>
      <c r="N700" s="183" t="s">
        <v>44</v>
      </c>
      <c r="O700" s="66"/>
      <c r="P700" s="184">
        <f>O700*H700</f>
        <v>0</v>
      </c>
      <c r="Q700" s="184">
        <v>0</v>
      </c>
      <c r="R700" s="184">
        <f>Q700*H700</f>
        <v>0</v>
      </c>
      <c r="S700" s="184">
        <v>0.1</v>
      </c>
      <c r="T700" s="185">
        <f>S700*H700</f>
        <v>0.5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86" t="s">
        <v>139</v>
      </c>
      <c r="AT700" s="186" t="s">
        <v>134</v>
      </c>
      <c r="AU700" s="186" t="s">
        <v>83</v>
      </c>
      <c r="AY700" s="19" t="s">
        <v>132</v>
      </c>
      <c r="BE700" s="187">
        <f>IF(N700="základní",J700,0)</f>
        <v>0</v>
      </c>
      <c r="BF700" s="187">
        <f>IF(N700="snížená",J700,0)</f>
        <v>0</v>
      </c>
      <c r="BG700" s="187">
        <f>IF(N700="zákl. přenesená",J700,0)</f>
        <v>0</v>
      </c>
      <c r="BH700" s="187">
        <f>IF(N700="sníž. přenesená",J700,0)</f>
        <v>0</v>
      </c>
      <c r="BI700" s="187">
        <f>IF(N700="nulová",J700,0)</f>
        <v>0</v>
      </c>
      <c r="BJ700" s="19" t="s">
        <v>81</v>
      </c>
      <c r="BK700" s="187">
        <f>ROUND(I700*H700,2)</f>
        <v>0</v>
      </c>
      <c r="BL700" s="19" t="s">
        <v>139</v>
      </c>
      <c r="BM700" s="186" t="s">
        <v>872</v>
      </c>
    </row>
    <row r="701" spans="1:65" s="2" customFormat="1" ht="10.199999999999999">
      <c r="A701" s="36"/>
      <c r="B701" s="37"/>
      <c r="C701" s="38"/>
      <c r="D701" s="188" t="s">
        <v>141</v>
      </c>
      <c r="E701" s="38"/>
      <c r="F701" s="189" t="s">
        <v>873</v>
      </c>
      <c r="G701" s="38"/>
      <c r="H701" s="38"/>
      <c r="I701" s="190"/>
      <c r="J701" s="38"/>
      <c r="K701" s="38"/>
      <c r="L701" s="41"/>
      <c r="M701" s="191"/>
      <c r="N701" s="192"/>
      <c r="O701" s="66"/>
      <c r="P701" s="66"/>
      <c r="Q701" s="66"/>
      <c r="R701" s="66"/>
      <c r="S701" s="66"/>
      <c r="T701" s="67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T701" s="19" t="s">
        <v>141</v>
      </c>
      <c r="AU701" s="19" t="s">
        <v>83</v>
      </c>
    </row>
    <row r="702" spans="1:65" s="13" customFormat="1" ht="10.199999999999999">
      <c r="B702" s="193"/>
      <c r="C702" s="194"/>
      <c r="D702" s="195" t="s">
        <v>143</v>
      </c>
      <c r="E702" s="196" t="s">
        <v>19</v>
      </c>
      <c r="F702" s="197" t="s">
        <v>874</v>
      </c>
      <c r="G702" s="194"/>
      <c r="H702" s="196" t="s">
        <v>19</v>
      </c>
      <c r="I702" s="198"/>
      <c r="J702" s="194"/>
      <c r="K702" s="194"/>
      <c r="L702" s="199"/>
      <c r="M702" s="200"/>
      <c r="N702" s="201"/>
      <c r="O702" s="201"/>
      <c r="P702" s="201"/>
      <c r="Q702" s="201"/>
      <c r="R702" s="201"/>
      <c r="S702" s="201"/>
      <c r="T702" s="202"/>
      <c r="AT702" s="203" t="s">
        <v>143</v>
      </c>
      <c r="AU702" s="203" t="s">
        <v>83</v>
      </c>
      <c r="AV702" s="13" t="s">
        <v>81</v>
      </c>
      <c r="AW702" s="13" t="s">
        <v>34</v>
      </c>
      <c r="AX702" s="13" t="s">
        <v>73</v>
      </c>
      <c r="AY702" s="203" t="s">
        <v>132</v>
      </c>
    </row>
    <row r="703" spans="1:65" s="14" customFormat="1" ht="10.199999999999999">
      <c r="B703" s="204"/>
      <c r="C703" s="205"/>
      <c r="D703" s="195" t="s">
        <v>143</v>
      </c>
      <c r="E703" s="206" t="s">
        <v>19</v>
      </c>
      <c r="F703" s="207" t="s">
        <v>640</v>
      </c>
      <c r="G703" s="205"/>
      <c r="H703" s="208">
        <v>5</v>
      </c>
      <c r="I703" s="209"/>
      <c r="J703" s="205"/>
      <c r="K703" s="205"/>
      <c r="L703" s="210"/>
      <c r="M703" s="211"/>
      <c r="N703" s="212"/>
      <c r="O703" s="212"/>
      <c r="P703" s="212"/>
      <c r="Q703" s="212"/>
      <c r="R703" s="212"/>
      <c r="S703" s="212"/>
      <c r="T703" s="213"/>
      <c r="AT703" s="214" t="s">
        <v>143</v>
      </c>
      <c r="AU703" s="214" t="s">
        <v>83</v>
      </c>
      <c r="AV703" s="14" t="s">
        <v>83</v>
      </c>
      <c r="AW703" s="14" t="s">
        <v>34</v>
      </c>
      <c r="AX703" s="14" t="s">
        <v>81</v>
      </c>
      <c r="AY703" s="214" t="s">
        <v>132</v>
      </c>
    </row>
    <row r="704" spans="1:65" s="2" customFormat="1" ht="16.5" customHeight="1">
      <c r="A704" s="36"/>
      <c r="B704" s="37"/>
      <c r="C704" s="175" t="s">
        <v>875</v>
      </c>
      <c r="D704" s="175" t="s">
        <v>134</v>
      </c>
      <c r="E704" s="176" t="s">
        <v>876</v>
      </c>
      <c r="F704" s="177" t="s">
        <v>877</v>
      </c>
      <c r="G704" s="178" t="s">
        <v>613</v>
      </c>
      <c r="H704" s="179">
        <v>3</v>
      </c>
      <c r="I704" s="180"/>
      <c r="J704" s="181">
        <f>ROUND(I704*H704,2)</f>
        <v>0</v>
      </c>
      <c r="K704" s="177" t="s">
        <v>138</v>
      </c>
      <c r="L704" s="41"/>
      <c r="M704" s="182" t="s">
        <v>19</v>
      </c>
      <c r="N704" s="183" t="s">
        <v>44</v>
      </c>
      <c r="O704" s="66"/>
      <c r="P704" s="184">
        <f>O704*H704</f>
        <v>0</v>
      </c>
      <c r="Q704" s="184">
        <v>0</v>
      </c>
      <c r="R704" s="184">
        <f>Q704*H704</f>
        <v>0</v>
      </c>
      <c r="S704" s="184">
        <v>0.05</v>
      </c>
      <c r="T704" s="185">
        <f>S704*H704</f>
        <v>0.15000000000000002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186" t="s">
        <v>139</v>
      </c>
      <c r="AT704" s="186" t="s">
        <v>134</v>
      </c>
      <c r="AU704" s="186" t="s">
        <v>83</v>
      </c>
      <c r="AY704" s="19" t="s">
        <v>132</v>
      </c>
      <c r="BE704" s="187">
        <f>IF(N704="základní",J704,0)</f>
        <v>0</v>
      </c>
      <c r="BF704" s="187">
        <f>IF(N704="snížená",J704,0)</f>
        <v>0</v>
      </c>
      <c r="BG704" s="187">
        <f>IF(N704="zákl. přenesená",J704,0)</f>
        <v>0</v>
      </c>
      <c r="BH704" s="187">
        <f>IF(N704="sníž. přenesená",J704,0)</f>
        <v>0</v>
      </c>
      <c r="BI704" s="187">
        <f>IF(N704="nulová",J704,0)</f>
        <v>0</v>
      </c>
      <c r="BJ704" s="19" t="s">
        <v>81</v>
      </c>
      <c r="BK704" s="187">
        <f>ROUND(I704*H704,2)</f>
        <v>0</v>
      </c>
      <c r="BL704" s="19" t="s">
        <v>139</v>
      </c>
      <c r="BM704" s="186" t="s">
        <v>878</v>
      </c>
    </row>
    <row r="705" spans="1:65" s="2" customFormat="1" ht="10.199999999999999">
      <c r="A705" s="36"/>
      <c r="B705" s="37"/>
      <c r="C705" s="38"/>
      <c r="D705" s="188" t="s">
        <v>141</v>
      </c>
      <c r="E705" s="38"/>
      <c r="F705" s="189" t="s">
        <v>879</v>
      </c>
      <c r="G705" s="38"/>
      <c r="H705" s="38"/>
      <c r="I705" s="190"/>
      <c r="J705" s="38"/>
      <c r="K705" s="38"/>
      <c r="L705" s="41"/>
      <c r="M705" s="191"/>
      <c r="N705" s="192"/>
      <c r="O705" s="66"/>
      <c r="P705" s="66"/>
      <c r="Q705" s="66"/>
      <c r="R705" s="66"/>
      <c r="S705" s="66"/>
      <c r="T705" s="67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T705" s="19" t="s">
        <v>141</v>
      </c>
      <c r="AU705" s="19" t="s">
        <v>83</v>
      </c>
    </row>
    <row r="706" spans="1:65" s="13" customFormat="1" ht="10.199999999999999">
      <c r="B706" s="193"/>
      <c r="C706" s="194"/>
      <c r="D706" s="195" t="s">
        <v>143</v>
      </c>
      <c r="E706" s="196" t="s">
        <v>19</v>
      </c>
      <c r="F706" s="197" t="s">
        <v>880</v>
      </c>
      <c r="G706" s="194"/>
      <c r="H706" s="196" t="s">
        <v>19</v>
      </c>
      <c r="I706" s="198"/>
      <c r="J706" s="194"/>
      <c r="K706" s="194"/>
      <c r="L706" s="199"/>
      <c r="M706" s="200"/>
      <c r="N706" s="201"/>
      <c r="O706" s="201"/>
      <c r="P706" s="201"/>
      <c r="Q706" s="201"/>
      <c r="R706" s="201"/>
      <c r="S706" s="201"/>
      <c r="T706" s="202"/>
      <c r="AT706" s="203" t="s">
        <v>143</v>
      </c>
      <c r="AU706" s="203" t="s">
        <v>83</v>
      </c>
      <c r="AV706" s="13" t="s">
        <v>81</v>
      </c>
      <c r="AW706" s="13" t="s">
        <v>34</v>
      </c>
      <c r="AX706" s="13" t="s">
        <v>73</v>
      </c>
      <c r="AY706" s="203" t="s">
        <v>132</v>
      </c>
    </row>
    <row r="707" spans="1:65" s="14" customFormat="1" ht="10.199999999999999">
      <c r="B707" s="204"/>
      <c r="C707" s="205"/>
      <c r="D707" s="195" t="s">
        <v>143</v>
      </c>
      <c r="E707" s="206" t="s">
        <v>19</v>
      </c>
      <c r="F707" s="207" t="s">
        <v>160</v>
      </c>
      <c r="G707" s="205"/>
      <c r="H707" s="208">
        <v>3</v>
      </c>
      <c r="I707" s="209"/>
      <c r="J707" s="205"/>
      <c r="K707" s="205"/>
      <c r="L707" s="210"/>
      <c r="M707" s="211"/>
      <c r="N707" s="212"/>
      <c r="O707" s="212"/>
      <c r="P707" s="212"/>
      <c r="Q707" s="212"/>
      <c r="R707" s="212"/>
      <c r="S707" s="212"/>
      <c r="T707" s="213"/>
      <c r="AT707" s="214" t="s">
        <v>143</v>
      </c>
      <c r="AU707" s="214" t="s">
        <v>83</v>
      </c>
      <c r="AV707" s="14" t="s">
        <v>83</v>
      </c>
      <c r="AW707" s="14" t="s">
        <v>34</v>
      </c>
      <c r="AX707" s="14" t="s">
        <v>81</v>
      </c>
      <c r="AY707" s="214" t="s">
        <v>132</v>
      </c>
    </row>
    <row r="708" spans="1:65" s="12" customFormat="1" ht="22.8" customHeight="1">
      <c r="B708" s="159"/>
      <c r="C708" s="160"/>
      <c r="D708" s="161" t="s">
        <v>72</v>
      </c>
      <c r="E708" s="173" t="s">
        <v>881</v>
      </c>
      <c r="F708" s="173" t="s">
        <v>882</v>
      </c>
      <c r="G708" s="160"/>
      <c r="H708" s="160"/>
      <c r="I708" s="163"/>
      <c r="J708" s="174">
        <f>BK708</f>
        <v>0</v>
      </c>
      <c r="K708" s="160"/>
      <c r="L708" s="165"/>
      <c r="M708" s="166"/>
      <c r="N708" s="167"/>
      <c r="O708" s="167"/>
      <c r="P708" s="168">
        <f>SUM(P709:P765)</f>
        <v>0</v>
      </c>
      <c r="Q708" s="167"/>
      <c r="R708" s="168">
        <f>SUM(R709:R765)</f>
        <v>0</v>
      </c>
      <c r="S708" s="167"/>
      <c r="T708" s="169">
        <f>SUM(T709:T765)</f>
        <v>0</v>
      </c>
      <c r="AR708" s="170" t="s">
        <v>81</v>
      </c>
      <c r="AT708" s="171" t="s">
        <v>72</v>
      </c>
      <c r="AU708" s="171" t="s">
        <v>81</v>
      </c>
      <c r="AY708" s="170" t="s">
        <v>132</v>
      </c>
      <c r="BK708" s="172">
        <f>SUM(BK709:BK765)</f>
        <v>0</v>
      </c>
    </row>
    <row r="709" spans="1:65" s="2" customFormat="1" ht="24.15" customHeight="1">
      <c r="A709" s="36"/>
      <c r="B709" s="37"/>
      <c r="C709" s="175" t="s">
        <v>883</v>
      </c>
      <c r="D709" s="175" t="s">
        <v>134</v>
      </c>
      <c r="E709" s="176" t="s">
        <v>884</v>
      </c>
      <c r="F709" s="177" t="s">
        <v>885</v>
      </c>
      <c r="G709" s="178" t="s">
        <v>246</v>
      </c>
      <c r="H709" s="179">
        <v>773.14599999999996</v>
      </c>
      <c r="I709" s="180"/>
      <c r="J709" s="181">
        <f>ROUND(I709*H709,2)</f>
        <v>0</v>
      </c>
      <c r="K709" s="177" t="s">
        <v>138</v>
      </c>
      <c r="L709" s="41"/>
      <c r="M709" s="182" t="s">
        <v>19</v>
      </c>
      <c r="N709" s="183" t="s">
        <v>44</v>
      </c>
      <c r="O709" s="66"/>
      <c r="P709" s="184">
        <f>O709*H709</f>
        <v>0</v>
      </c>
      <c r="Q709" s="184">
        <v>0</v>
      </c>
      <c r="R709" s="184">
        <f>Q709*H709</f>
        <v>0</v>
      </c>
      <c r="S709" s="184">
        <v>0</v>
      </c>
      <c r="T709" s="185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86" t="s">
        <v>139</v>
      </c>
      <c r="AT709" s="186" t="s">
        <v>134</v>
      </c>
      <c r="AU709" s="186" t="s">
        <v>83</v>
      </c>
      <c r="AY709" s="19" t="s">
        <v>132</v>
      </c>
      <c r="BE709" s="187">
        <f>IF(N709="základní",J709,0)</f>
        <v>0</v>
      </c>
      <c r="BF709" s="187">
        <f>IF(N709="snížená",J709,0)</f>
        <v>0</v>
      </c>
      <c r="BG709" s="187">
        <f>IF(N709="zákl. přenesená",J709,0)</f>
        <v>0</v>
      </c>
      <c r="BH709" s="187">
        <f>IF(N709="sníž. přenesená",J709,0)</f>
        <v>0</v>
      </c>
      <c r="BI709" s="187">
        <f>IF(N709="nulová",J709,0)</f>
        <v>0</v>
      </c>
      <c r="BJ709" s="19" t="s">
        <v>81</v>
      </c>
      <c r="BK709" s="187">
        <f>ROUND(I709*H709,2)</f>
        <v>0</v>
      </c>
      <c r="BL709" s="19" t="s">
        <v>139</v>
      </c>
      <c r="BM709" s="186" t="s">
        <v>886</v>
      </c>
    </row>
    <row r="710" spans="1:65" s="2" customFormat="1" ht="10.199999999999999">
      <c r="A710" s="36"/>
      <c r="B710" s="37"/>
      <c r="C710" s="38"/>
      <c r="D710" s="188" t="s">
        <v>141</v>
      </c>
      <c r="E710" s="38"/>
      <c r="F710" s="189" t="s">
        <v>887</v>
      </c>
      <c r="G710" s="38"/>
      <c r="H710" s="38"/>
      <c r="I710" s="190"/>
      <c r="J710" s="38"/>
      <c r="K710" s="38"/>
      <c r="L710" s="41"/>
      <c r="M710" s="191"/>
      <c r="N710" s="192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141</v>
      </c>
      <c r="AU710" s="19" t="s">
        <v>83</v>
      </c>
    </row>
    <row r="711" spans="1:65" s="13" customFormat="1" ht="10.199999999999999">
      <c r="B711" s="193"/>
      <c r="C711" s="194"/>
      <c r="D711" s="195" t="s">
        <v>143</v>
      </c>
      <c r="E711" s="196" t="s">
        <v>19</v>
      </c>
      <c r="F711" s="197" t="s">
        <v>888</v>
      </c>
      <c r="G711" s="194"/>
      <c r="H711" s="196" t="s">
        <v>19</v>
      </c>
      <c r="I711" s="198"/>
      <c r="J711" s="194"/>
      <c r="K711" s="194"/>
      <c r="L711" s="199"/>
      <c r="M711" s="200"/>
      <c r="N711" s="201"/>
      <c r="O711" s="201"/>
      <c r="P711" s="201"/>
      <c r="Q711" s="201"/>
      <c r="R711" s="201"/>
      <c r="S711" s="201"/>
      <c r="T711" s="202"/>
      <c r="AT711" s="203" t="s">
        <v>143</v>
      </c>
      <c r="AU711" s="203" t="s">
        <v>83</v>
      </c>
      <c r="AV711" s="13" t="s">
        <v>81</v>
      </c>
      <c r="AW711" s="13" t="s">
        <v>34</v>
      </c>
      <c r="AX711" s="13" t="s">
        <v>73</v>
      </c>
      <c r="AY711" s="203" t="s">
        <v>132</v>
      </c>
    </row>
    <row r="712" spans="1:65" s="13" customFormat="1" ht="10.199999999999999">
      <c r="B712" s="193"/>
      <c r="C712" s="194"/>
      <c r="D712" s="195" t="s">
        <v>143</v>
      </c>
      <c r="E712" s="196" t="s">
        <v>19</v>
      </c>
      <c r="F712" s="197" t="s">
        <v>889</v>
      </c>
      <c r="G712" s="194"/>
      <c r="H712" s="196" t="s">
        <v>19</v>
      </c>
      <c r="I712" s="198"/>
      <c r="J712" s="194"/>
      <c r="K712" s="194"/>
      <c r="L712" s="199"/>
      <c r="M712" s="200"/>
      <c r="N712" s="201"/>
      <c r="O712" s="201"/>
      <c r="P712" s="201"/>
      <c r="Q712" s="201"/>
      <c r="R712" s="201"/>
      <c r="S712" s="201"/>
      <c r="T712" s="202"/>
      <c r="AT712" s="203" t="s">
        <v>143</v>
      </c>
      <c r="AU712" s="203" t="s">
        <v>83</v>
      </c>
      <c r="AV712" s="13" t="s">
        <v>81</v>
      </c>
      <c r="AW712" s="13" t="s">
        <v>34</v>
      </c>
      <c r="AX712" s="13" t="s">
        <v>73</v>
      </c>
      <c r="AY712" s="203" t="s">
        <v>132</v>
      </c>
    </row>
    <row r="713" spans="1:65" s="14" customFormat="1" ht="10.199999999999999">
      <c r="B713" s="204"/>
      <c r="C713" s="205"/>
      <c r="D713" s="195" t="s">
        <v>143</v>
      </c>
      <c r="E713" s="206" t="s">
        <v>19</v>
      </c>
      <c r="F713" s="207" t="s">
        <v>890</v>
      </c>
      <c r="G713" s="205"/>
      <c r="H713" s="208">
        <v>46</v>
      </c>
      <c r="I713" s="209"/>
      <c r="J713" s="205"/>
      <c r="K713" s="205"/>
      <c r="L713" s="210"/>
      <c r="M713" s="211"/>
      <c r="N713" s="212"/>
      <c r="O713" s="212"/>
      <c r="P713" s="212"/>
      <c r="Q713" s="212"/>
      <c r="R713" s="212"/>
      <c r="S713" s="212"/>
      <c r="T713" s="213"/>
      <c r="AT713" s="214" t="s">
        <v>143</v>
      </c>
      <c r="AU713" s="214" t="s">
        <v>83</v>
      </c>
      <c r="AV713" s="14" t="s">
        <v>83</v>
      </c>
      <c r="AW713" s="14" t="s">
        <v>34</v>
      </c>
      <c r="AX713" s="14" t="s">
        <v>73</v>
      </c>
      <c r="AY713" s="214" t="s">
        <v>132</v>
      </c>
    </row>
    <row r="714" spans="1:65" s="13" customFormat="1" ht="10.199999999999999">
      <c r="B714" s="193"/>
      <c r="C714" s="194"/>
      <c r="D714" s="195" t="s">
        <v>143</v>
      </c>
      <c r="E714" s="196" t="s">
        <v>19</v>
      </c>
      <c r="F714" s="197" t="s">
        <v>891</v>
      </c>
      <c r="G714" s="194"/>
      <c r="H714" s="196" t="s">
        <v>19</v>
      </c>
      <c r="I714" s="198"/>
      <c r="J714" s="194"/>
      <c r="K714" s="194"/>
      <c r="L714" s="199"/>
      <c r="M714" s="200"/>
      <c r="N714" s="201"/>
      <c r="O714" s="201"/>
      <c r="P714" s="201"/>
      <c r="Q714" s="201"/>
      <c r="R714" s="201"/>
      <c r="S714" s="201"/>
      <c r="T714" s="202"/>
      <c r="AT714" s="203" t="s">
        <v>143</v>
      </c>
      <c r="AU714" s="203" t="s">
        <v>83</v>
      </c>
      <c r="AV714" s="13" t="s">
        <v>81</v>
      </c>
      <c r="AW714" s="13" t="s">
        <v>34</v>
      </c>
      <c r="AX714" s="13" t="s">
        <v>73</v>
      </c>
      <c r="AY714" s="203" t="s">
        <v>132</v>
      </c>
    </row>
    <row r="715" spans="1:65" s="14" customFormat="1" ht="10.199999999999999">
      <c r="B715" s="204"/>
      <c r="C715" s="205"/>
      <c r="D715" s="195" t="s">
        <v>143</v>
      </c>
      <c r="E715" s="206" t="s">
        <v>19</v>
      </c>
      <c r="F715" s="207" t="s">
        <v>892</v>
      </c>
      <c r="G715" s="205"/>
      <c r="H715" s="208">
        <v>509.08</v>
      </c>
      <c r="I715" s="209"/>
      <c r="J715" s="205"/>
      <c r="K715" s="205"/>
      <c r="L715" s="210"/>
      <c r="M715" s="211"/>
      <c r="N715" s="212"/>
      <c r="O715" s="212"/>
      <c r="P715" s="212"/>
      <c r="Q715" s="212"/>
      <c r="R715" s="212"/>
      <c r="S715" s="212"/>
      <c r="T715" s="213"/>
      <c r="AT715" s="214" t="s">
        <v>143</v>
      </c>
      <c r="AU715" s="214" t="s">
        <v>83</v>
      </c>
      <c r="AV715" s="14" t="s">
        <v>83</v>
      </c>
      <c r="AW715" s="14" t="s">
        <v>34</v>
      </c>
      <c r="AX715" s="14" t="s">
        <v>73</v>
      </c>
      <c r="AY715" s="214" t="s">
        <v>132</v>
      </c>
    </row>
    <row r="716" spans="1:65" s="16" customFormat="1" ht="10.199999999999999">
      <c r="B716" s="226"/>
      <c r="C716" s="227"/>
      <c r="D716" s="195" t="s">
        <v>143</v>
      </c>
      <c r="E716" s="228" t="s">
        <v>19</v>
      </c>
      <c r="F716" s="229" t="s">
        <v>183</v>
      </c>
      <c r="G716" s="227"/>
      <c r="H716" s="230">
        <v>555.07999999999993</v>
      </c>
      <c r="I716" s="231"/>
      <c r="J716" s="227"/>
      <c r="K716" s="227"/>
      <c r="L716" s="232"/>
      <c r="M716" s="233"/>
      <c r="N716" s="234"/>
      <c r="O716" s="234"/>
      <c r="P716" s="234"/>
      <c r="Q716" s="234"/>
      <c r="R716" s="234"/>
      <c r="S716" s="234"/>
      <c r="T716" s="235"/>
      <c r="AT716" s="236" t="s">
        <v>143</v>
      </c>
      <c r="AU716" s="236" t="s">
        <v>83</v>
      </c>
      <c r="AV716" s="16" t="s">
        <v>160</v>
      </c>
      <c r="AW716" s="16" t="s">
        <v>34</v>
      </c>
      <c r="AX716" s="16" t="s">
        <v>73</v>
      </c>
      <c r="AY716" s="236" t="s">
        <v>132</v>
      </c>
    </row>
    <row r="717" spans="1:65" s="13" customFormat="1" ht="10.199999999999999">
      <c r="B717" s="193"/>
      <c r="C717" s="194"/>
      <c r="D717" s="195" t="s">
        <v>143</v>
      </c>
      <c r="E717" s="196" t="s">
        <v>19</v>
      </c>
      <c r="F717" s="197" t="s">
        <v>893</v>
      </c>
      <c r="G717" s="194"/>
      <c r="H717" s="196" t="s">
        <v>19</v>
      </c>
      <c r="I717" s="198"/>
      <c r="J717" s="194"/>
      <c r="K717" s="194"/>
      <c r="L717" s="199"/>
      <c r="M717" s="200"/>
      <c r="N717" s="201"/>
      <c r="O717" s="201"/>
      <c r="P717" s="201"/>
      <c r="Q717" s="201"/>
      <c r="R717" s="201"/>
      <c r="S717" s="201"/>
      <c r="T717" s="202"/>
      <c r="AT717" s="203" t="s">
        <v>143</v>
      </c>
      <c r="AU717" s="203" t="s">
        <v>83</v>
      </c>
      <c r="AV717" s="13" t="s">
        <v>81</v>
      </c>
      <c r="AW717" s="13" t="s">
        <v>34</v>
      </c>
      <c r="AX717" s="13" t="s">
        <v>73</v>
      </c>
      <c r="AY717" s="203" t="s">
        <v>132</v>
      </c>
    </row>
    <row r="718" spans="1:65" s="13" customFormat="1" ht="10.199999999999999">
      <c r="B718" s="193"/>
      <c r="C718" s="194"/>
      <c r="D718" s="195" t="s">
        <v>143</v>
      </c>
      <c r="E718" s="196" t="s">
        <v>19</v>
      </c>
      <c r="F718" s="197" t="s">
        <v>894</v>
      </c>
      <c r="G718" s="194"/>
      <c r="H718" s="196" t="s">
        <v>19</v>
      </c>
      <c r="I718" s="198"/>
      <c r="J718" s="194"/>
      <c r="K718" s="194"/>
      <c r="L718" s="199"/>
      <c r="M718" s="200"/>
      <c r="N718" s="201"/>
      <c r="O718" s="201"/>
      <c r="P718" s="201"/>
      <c r="Q718" s="201"/>
      <c r="R718" s="201"/>
      <c r="S718" s="201"/>
      <c r="T718" s="202"/>
      <c r="AT718" s="203" t="s">
        <v>143</v>
      </c>
      <c r="AU718" s="203" t="s">
        <v>83</v>
      </c>
      <c r="AV718" s="13" t="s">
        <v>81</v>
      </c>
      <c r="AW718" s="13" t="s">
        <v>34</v>
      </c>
      <c r="AX718" s="13" t="s">
        <v>73</v>
      </c>
      <c r="AY718" s="203" t="s">
        <v>132</v>
      </c>
    </row>
    <row r="719" spans="1:65" s="14" customFormat="1" ht="10.199999999999999">
      <c r="B719" s="204"/>
      <c r="C719" s="205"/>
      <c r="D719" s="195" t="s">
        <v>143</v>
      </c>
      <c r="E719" s="206" t="s">
        <v>19</v>
      </c>
      <c r="F719" s="207" t="s">
        <v>895</v>
      </c>
      <c r="G719" s="205"/>
      <c r="H719" s="208">
        <v>218.066</v>
      </c>
      <c r="I719" s="209"/>
      <c r="J719" s="205"/>
      <c r="K719" s="205"/>
      <c r="L719" s="210"/>
      <c r="M719" s="211"/>
      <c r="N719" s="212"/>
      <c r="O719" s="212"/>
      <c r="P719" s="212"/>
      <c r="Q719" s="212"/>
      <c r="R719" s="212"/>
      <c r="S719" s="212"/>
      <c r="T719" s="213"/>
      <c r="AT719" s="214" t="s">
        <v>143</v>
      </c>
      <c r="AU719" s="214" t="s">
        <v>83</v>
      </c>
      <c r="AV719" s="14" t="s">
        <v>83</v>
      </c>
      <c r="AW719" s="14" t="s">
        <v>34</v>
      </c>
      <c r="AX719" s="14" t="s">
        <v>73</v>
      </c>
      <c r="AY719" s="214" t="s">
        <v>132</v>
      </c>
    </row>
    <row r="720" spans="1:65" s="16" customFormat="1" ht="10.199999999999999">
      <c r="B720" s="226"/>
      <c r="C720" s="227"/>
      <c r="D720" s="195" t="s">
        <v>143</v>
      </c>
      <c r="E720" s="228" t="s">
        <v>19</v>
      </c>
      <c r="F720" s="229" t="s">
        <v>188</v>
      </c>
      <c r="G720" s="227"/>
      <c r="H720" s="230">
        <v>218.066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AT720" s="236" t="s">
        <v>143</v>
      </c>
      <c r="AU720" s="236" t="s">
        <v>83</v>
      </c>
      <c r="AV720" s="16" t="s">
        <v>160</v>
      </c>
      <c r="AW720" s="16" t="s">
        <v>34</v>
      </c>
      <c r="AX720" s="16" t="s">
        <v>73</v>
      </c>
      <c r="AY720" s="236" t="s">
        <v>132</v>
      </c>
    </row>
    <row r="721" spans="1:65" s="15" customFormat="1" ht="10.199999999999999">
      <c r="B721" s="215"/>
      <c r="C721" s="216"/>
      <c r="D721" s="195" t="s">
        <v>143</v>
      </c>
      <c r="E721" s="217" t="s">
        <v>19</v>
      </c>
      <c r="F721" s="218" t="s">
        <v>149</v>
      </c>
      <c r="G721" s="216"/>
      <c r="H721" s="219">
        <v>773.14599999999996</v>
      </c>
      <c r="I721" s="220"/>
      <c r="J721" s="216"/>
      <c r="K721" s="216"/>
      <c r="L721" s="221"/>
      <c r="M721" s="222"/>
      <c r="N721" s="223"/>
      <c r="O721" s="223"/>
      <c r="P721" s="223"/>
      <c r="Q721" s="223"/>
      <c r="R721" s="223"/>
      <c r="S721" s="223"/>
      <c r="T721" s="224"/>
      <c r="AT721" s="225" t="s">
        <v>143</v>
      </c>
      <c r="AU721" s="225" t="s">
        <v>83</v>
      </c>
      <c r="AV721" s="15" t="s">
        <v>139</v>
      </c>
      <c r="AW721" s="15" t="s">
        <v>34</v>
      </c>
      <c r="AX721" s="15" t="s">
        <v>81</v>
      </c>
      <c r="AY721" s="225" t="s">
        <v>132</v>
      </c>
    </row>
    <row r="722" spans="1:65" s="2" customFormat="1" ht="24.15" customHeight="1">
      <c r="A722" s="36"/>
      <c r="B722" s="37"/>
      <c r="C722" s="175" t="s">
        <v>896</v>
      </c>
      <c r="D722" s="175" t="s">
        <v>134</v>
      </c>
      <c r="E722" s="176" t="s">
        <v>897</v>
      </c>
      <c r="F722" s="177" t="s">
        <v>898</v>
      </c>
      <c r="G722" s="178" t="s">
        <v>246</v>
      </c>
      <c r="H722" s="179">
        <v>3608.0039999999999</v>
      </c>
      <c r="I722" s="180"/>
      <c r="J722" s="181">
        <f>ROUND(I722*H722,2)</f>
        <v>0</v>
      </c>
      <c r="K722" s="177" t="s">
        <v>138</v>
      </c>
      <c r="L722" s="41"/>
      <c r="M722" s="182" t="s">
        <v>19</v>
      </c>
      <c r="N722" s="183" t="s">
        <v>44</v>
      </c>
      <c r="O722" s="66"/>
      <c r="P722" s="184">
        <f>O722*H722</f>
        <v>0</v>
      </c>
      <c r="Q722" s="184">
        <v>0</v>
      </c>
      <c r="R722" s="184">
        <f>Q722*H722</f>
        <v>0</v>
      </c>
      <c r="S722" s="184">
        <v>0</v>
      </c>
      <c r="T722" s="185">
        <f>S722*H722</f>
        <v>0</v>
      </c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R722" s="186" t="s">
        <v>139</v>
      </c>
      <c r="AT722" s="186" t="s">
        <v>134</v>
      </c>
      <c r="AU722" s="186" t="s">
        <v>83</v>
      </c>
      <c r="AY722" s="19" t="s">
        <v>132</v>
      </c>
      <c r="BE722" s="187">
        <f>IF(N722="základní",J722,0)</f>
        <v>0</v>
      </c>
      <c r="BF722" s="187">
        <f>IF(N722="snížená",J722,0)</f>
        <v>0</v>
      </c>
      <c r="BG722" s="187">
        <f>IF(N722="zákl. přenesená",J722,0)</f>
        <v>0</v>
      </c>
      <c r="BH722" s="187">
        <f>IF(N722="sníž. přenesená",J722,0)</f>
        <v>0</v>
      </c>
      <c r="BI722" s="187">
        <f>IF(N722="nulová",J722,0)</f>
        <v>0</v>
      </c>
      <c r="BJ722" s="19" t="s">
        <v>81</v>
      </c>
      <c r="BK722" s="187">
        <f>ROUND(I722*H722,2)</f>
        <v>0</v>
      </c>
      <c r="BL722" s="19" t="s">
        <v>139</v>
      </c>
      <c r="BM722" s="186" t="s">
        <v>899</v>
      </c>
    </row>
    <row r="723" spans="1:65" s="2" customFormat="1" ht="10.199999999999999">
      <c r="A723" s="36"/>
      <c r="B723" s="37"/>
      <c r="C723" s="38"/>
      <c r="D723" s="188" t="s">
        <v>141</v>
      </c>
      <c r="E723" s="38"/>
      <c r="F723" s="189" t="s">
        <v>900</v>
      </c>
      <c r="G723" s="38"/>
      <c r="H723" s="38"/>
      <c r="I723" s="190"/>
      <c r="J723" s="38"/>
      <c r="K723" s="38"/>
      <c r="L723" s="41"/>
      <c r="M723" s="191"/>
      <c r="N723" s="192"/>
      <c r="O723" s="66"/>
      <c r="P723" s="66"/>
      <c r="Q723" s="66"/>
      <c r="R723" s="66"/>
      <c r="S723" s="66"/>
      <c r="T723" s="67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T723" s="19" t="s">
        <v>141</v>
      </c>
      <c r="AU723" s="19" t="s">
        <v>83</v>
      </c>
    </row>
    <row r="724" spans="1:65" s="13" customFormat="1" ht="10.199999999999999">
      <c r="B724" s="193"/>
      <c r="C724" s="194"/>
      <c r="D724" s="195" t="s">
        <v>143</v>
      </c>
      <c r="E724" s="196" t="s">
        <v>19</v>
      </c>
      <c r="F724" s="197" t="s">
        <v>901</v>
      </c>
      <c r="G724" s="194"/>
      <c r="H724" s="196" t="s">
        <v>19</v>
      </c>
      <c r="I724" s="198"/>
      <c r="J724" s="194"/>
      <c r="K724" s="194"/>
      <c r="L724" s="199"/>
      <c r="M724" s="200"/>
      <c r="N724" s="201"/>
      <c r="O724" s="201"/>
      <c r="P724" s="201"/>
      <c r="Q724" s="201"/>
      <c r="R724" s="201"/>
      <c r="S724" s="201"/>
      <c r="T724" s="202"/>
      <c r="AT724" s="203" t="s">
        <v>143</v>
      </c>
      <c r="AU724" s="203" t="s">
        <v>83</v>
      </c>
      <c r="AV724" s="13" t="s">
        <v>81</v>
      </c>
      <c r="AW724" s="13" t="s">
        <v>34</v>
      </c>
      <c r="AX724" s="13" t="s">
        <v>73</v>
      </c>
      <c r="AY724" s="203" t="s">
        <v>132</v>
      </c>
    </row>
    <row r="725" spans="1:65" s="14" customFormat="1" ht="10.199999999999999">
      <c r="B725" s="204"/>
      <c r="C725" s="205"/>
      <c r="D725" s="195" t="s">
        <v>143</v>
      </c>
      <c r="E725" s="206" t="s">
        <v>19</v>
      </c>
      <c r="F725" s="207" t="s">
        <v>902</v>
      </c>
      <c r="G725" s="205"/>
      <c r="H725" s="208">
        <v>555.08000000000004</v>
      </c>
      <c r="I725" s="209"/>
      <c r="J725" s="205"/>
      <c r="K725" s="205"/>
      <c r="L725" s="210"/>
      <c r="M725" s="211"/>
      <c r="N725" s="212"/>
      <c r="O725" s="212"/>
      <c r="P725" s="212"/>
      <c r="Q725" s="212"/>
      <c r="R725" s="212"/>
      <c r="S725" s="212"/>
      <c r="T725" s="213"/>
      <c r="AT725" s="214" t="s">
        <v>143</v>
      </c>
      <c r="AU725" s="214" t="s">
        <v>83</v>
      </c>
      <c r="AV725" s="14" t="s">
        <v>83</v>
      </c>
      <c r="AW725" s="14" t="s">
        <v>34</v>
      </c>
      <c r="AX725" s="14" t="s">
        <v>73</v>
      </c>
      <c r="AY725" s="214" t="s">
        <v>132</v>
      </c>
    </row>
    <row r="726" spans="1:65" s="13" customFormat="1" ht="10.199999999999999">
      <c r="B726" s="193"/>
      <c r="C726" s="194"/>
      <c r="D726" s="195" t="s">
        <v>143</v>
      </c>
      <c r="E726" s="196" t="s">
        <v>19</v>
      </c>
      <c r="F726" s="197" t="s">
        <v>903</v>
      </c>
      <c r="G726" s="194"/>
      <c r="H726" s="196" t="s">
        <v>19</v>
      </c>
      <c r="I726" s="198"/>
      <c r="J726" s="194"/>
      <c r="K726" s="194"/>
      <c r="L726" s="199"/>
      <c r="M726" s="200"/>
      <c r="N726" s="201"/>
      <c r="O726" s="201"/>
      <c r="P726" s="201"/>
      <c r="Q726" s="201"/>
      <c r="R726" s="201"/>
      <c r="S726" s="201"/>
      <c r="T726" s="202"/>
      <c r="AT726" s="203" t="s">
        <v>143</v>
      </c>
      <c r="AU726" s="203" t="s">
        <v>83</v>
      </c>
      <c r="AV726" s="13" t="s">
        <v>81</v>
      </c>
      <c r="AW726" s="13" t="s">
        <v>34</v>
      </c>
      <c r="AX726" s="13" t="s">
        <v>73</v>
      </c>
      <c r="AY726" s="203" t="s">
        <v>132</v>
      </c>
    </row>
    <row r="727" spans="1:65" s="14" customFormat="1" ht="10.199999999999999">
      <c r="B727" s="204"/>
      <c r="C727" s="205"/>
      <c r="D727" s="195" t="s">
        <v>143</v>
      </c>
      <c r="E727" s="206" t="s">
        <v>19</v>
      </c>
      <c r="F727" s="207" t="s">
        <v>904</v>
      </c>
      <c r="G727" s="205"/>
      <c r="H727" s="208">
        <v>3052.924</v>
      </c>
      <c r="I727" s="209"/>
      <c r="J727" s="205"/>
      <c r="K727" s="205"/>
      <c r="L727" s="210"/>
      <c r="M727" s="211"/>
      <c r="N727" s="212"/>
      <c r="O727" s="212"/>
      <c r="P727" s="212"/>
      <c r="Q727" s="212"/>
      <c r="R727" s="212"/>
      <c r="S727" s="212"/>
      <c r="T727" s="213"/>
      <c r="AT727" s="214" t="s">
        <v>143</v>
      </c>
      <c r="AU727" s="214" t="s">
        <v>83</v>
      </c>
      <c r="AV727" s="14" t="s">
        <v>83</v>
      </c>
      <c r="AW727" s="14" t="s">
        <v>34</v>
      </c>
      <c r="AX727" s="14" t="s">
        <v>73</v>
      </c>
      <c r="AY727" s="214" t="s">
        <v>132</v>
      </c>
    </row>
    <row r="728" spans="1:65" s="15" customFormat="1" ht="10.199999999999999">
      <c r="B728" s="215"/>
      <c r="C728" s="216"/>
      <c r="D728" s="195" t="s">
        <v>143</v>
      </c>
      <c r="E728" s="217" t="s">
        <v>19</v>
      </c>
      <c r="F728" s="218" t="s">
        <v>149</v>
      </c>
      <c r="G728" s="216"/>
      <c r="H728" s="219">
        <v>3608.0039999999999</v>
      </c>
      <c r="I728" s="220"/>
      <c r="J728" s="216"/>
      <c r="K728" s="216"/>
      <c r="L728" s="221"/>
      <c r="M728" s="222"/>
      <c r="N728" s="223"/>
      <c r="O728" s="223"/>
      <c r="P728" s="223"/>
      <c r="Q728" s="223"/>
      <c r="R728" s="223"/>
      <c r="S728" s="223"/>
      <c r="T728" s="224"/>
      <c r="AT728" s="225" t="s">
        <v>143</v>
      </c>
      <c r="AU728" s="225" t="s">
        <v>83</v>
      </c>
      <c r="AV728" s="15" t="s">
        <v>139</v>
      </c>
      <c r="AW728" s="15" t="s">
        <v>34</v>
      </c>
      <c r="AX728" s="15" t="s">
        <v>81</v>
      </c>
      <c r="AY728" s="225" t="s">
        <v>132</v>
      </c>
    </row>
    <row r="729" spans="1:65" s="2" customFormat="1" ht="24.15" customHeight="1">
      <c r="A729" s="36"/>
      <c r="B729" s="37"/>
      <c r="C729" s="175" t="s">
        <v>905</v>
      </c>
      <c r="D729" s="175" t="s">
        <v>134</v>
      </c>
      <c r="E729" s="176" t="s">
        <v>906</v>
      </c>
      <c r="F729" s="177" t="s">
        <v>907</v>
      </c>
      <c r="G729" s="178" t="s">
        <v>246</v>
      </c>
      <c r="H729" s="179">
        <v>490.9</v>
      </c>
      <c r="I729" s="180"/>
      <c r="J729" s="181">
        <f>ROUND(I729*H729,2)</f>
        <v>0</v>
      </c>
      <c r="K729" s="177" t="s">
        <v>138</v>
      </c>
      <c r="L729" s="41"/>
      <c r="M729" s="182" t="s">
        <v>19</v>
      </c>
      <c r="N729" s="183" t="s">
        <v>44</v>
      </c>
      <c r="O729" s="66"/>
      <c r="P729" s="184">
        <f>O729*H729</f>
        <v>0</v>
      </c>
      <c r="Q729" s="184">
        <v>0</v>
      </c>
      <c r="R729" s="184">
        <f>Q729*H729</f>
        <v>0</v>
      </c>
      <c r="S729" s="184">
        <v>0</v>
      </c>
      <c r="T729" s="185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86" t="s">
        <v>139</v>
      </c>
      <c r="AT729" s="186" t="s">
        <v>134</v>
      </c>
      <c r="AU729" s="186" t="s">
        <v>83</v>
      </c>
      <c r="AY729" s="19" t="s">
        <v>132</v>
      </c>
      <c r="BE729" s="187">
        <f>IF(N729="základní",J729,0)</f>
        <v>0</v>
      </c>
      <c r="BF729" s="187">
        <f>IF(N729="snížená",J729,0)</f>
        <v>0</v>
      </c>
      <c r="BG729" s="187">
        <f>IF(N729="zákl. přenesená",J729,0)</f>
        <v>0</v>
      </c>
      <c r="BH729" s="187">
        <f>IF(N729="sníž. přenesená",J729,0)</f>
        <v>0</v>
      </c>
      <c r="BI729" s="187">
        <f>IF(N729="nulová",J729,0)</f>
        <v>0</v>
      </c>
      <c r="BJ729" s="19" t="s">
        <v>81</v>
      </c>
      <c r="BK729" s="187">
        <f>ROUND(I729*H729,2)</f>
        <v>0</v>
      </c>
      <c r="BL729" s="19" t="s">
        <v>139</v>
      </c>
      <c r="BM729" s="186" t="s">
        <v>908</v>
      </c>
    </row>
    <row r="730" spans="1:65" s="2" customFormat="1" ht="10.199999999999999">
      <c r="A730" s="36"/>
      <c r="B730" s="37"/>
      <c r="C730" s="38"/>
      <c r="D730" s="188" t="s">
        <v>141</v>
      </c>
      <c r="E730" s="38"/>
      <c r="F730" s="189" t="s">
        <v>909</v>
      </c>
      <c r="G730" s="38"/>
      <c r="H730" s="38"/>
      <c r="I730" s="190"/>
      <c r="J730" s="38"/>
      <c r="K730" s="38"/>
      <c r="L730" s="41"/>
      <c r="M730" s="191"/>
      <c r="N730" s="192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141</v>
      </c>
      <c r="AU730" s="19" t="s">
        <v>83</v>
      </c>
    </row>
    <row r="731" spans="1:65" s="13" customFormat="1" ht="10.199999999999999">
      <c r="B731" s="193"/>
      <c r="C731" s="194"/>
      <c r="D731" s="195" t="s">
        <v>143</v>
      </c>
      <c r="E731" s="196" t="s">
        <v>19</v>
      </c>
      <c r="F731" s="197" t="s">
        <v>910</v>
      </c>
      <c r="G731" s="194"/>
      <c r="H731" s="196" t="s">
        <v>19</v>
      </c>
      <c r="I731" s="198"/>
      <c r="J731" s="194"/>
      <c r="K731" s="194"/>
      <c r="L731" s="199"/>
      <c r="M731" s="200"/>
      <c r="N731" s="201"/>
      <c r="O731" s="201"/>
      <c r="P731" s="201"/>
      <c r="Q731" s="201"/>
      <c r="R731" s="201"/>
      <c r="S731" s="201"/>
      <c r="T731" s="202"/>
      <c r="AT731" s="203" t="s">
        <v>143</v>
      </c>
      <c r="AU731" s="203" t="s">
        <v>83</v>
      </c>
      <c r="AV731" s="13" t="s">
        <v>81</v>
      </c>
      <c r="AW731" s="13" t="s">
        <v>34</v>
      </c>
      <c r="AX731" s="13" t="s">
        <v>73</v>
      </c>
      <c r="AY731" s="203" t="s">
        <v>132</v>
      </c>
    </row>
    <row r="732" spans="1:65" s="14" customFormat="1" ht="10.199999999999999">
      <c r="B732" s="204"/>
      <c r="C732" s="205"/>
      <c r="D732" s="195" t="s">
        <v>143</v>
      </c>
      <c r="E732" s="206" t="s">
        <v>19</v>
      </c>
      <c r="F732" s="207" t="s">
        <v>911</v>
      </c>
      <c r="G732" s="205"/>
      <c r="H732" s="208">
        <v>424.2</v>
      </c>
      <c r="I732" s="209"/>
      <c r="J732" s="205"/>
      <c r="K732" s="205"/>
      <c r="L732" s="210"/>
      <c r="M732" s="211"/>
      <c r="N732" s="212"/>
      <c r="O732" s="212"/>
      <c r="P732" s="212"/>
      <c r="Q732" s="212"/>
      <c r="R732" s="212"/>
      <c r="S732" s="212"/>
      <c r="T732" s="213"/>
      <c r="AT732" s="214" t="s">
        <v>143</v>
      </c>
      <c r="AU732" s="214" t="s">
        <v>83</v>
      </c>
      <c r="AV732" s="14" t="s">
        <v>83</v>
      </c>
      <c r="AW732" s="14" t="s">
        <v>34</v>
      </c>
      <c r="AX732" s="14" t="s">
        <v>73</v>
      </c>
      <c r="AY732" s="214" t="s">
        <v>132</v>
      </c>
    </row>
    <row r="733" spans="1:65" s="16" customFormat="1" ht="10.199999999999999">
      <c r="B733" s="226"/>
      <c r="C733" s="227"/>
      <c r="D733" s="195" t="s">
        <v>143</v>
      </c>
      <c r="E733" s="228" t="s">
        <v>19</v>
      </c>
      <c r="F733" s="229" t="s">
        <v>183</v>
      </c>
      <c r="G733" s="227"/>
      <c r="H733" s="230">
        <v>424.2</v>
      </c>
      <c r="I733" s="231"/>
      <c r="J733" s="227"/>
      <c r="K733" s="227"/>
      <c r="L733" s="232"/>
      <c r="M733" s="233"/>
      <c r="N733" s="234"/>
      <c r="O733" s="234"/>
      <c r="P733" s="234"/>
      <c r="Q733" s="234"/>
      <c r="R733" s="234"/>
      <c r="S733" s="234"/>
      <c r="T733" s="235"/>
      <c r="AT733" s="236" t="s">
        <v>143</v>
      </c>
      <c r="AU733" s="236" t="s">
        <v>83</v>
      </c>
      <c r="AV733" s="16" t="s">
        <v>160</v>
      </c>
      <c r="AW733" s="16" t="s">
        <v>34</v>
      </c>
      <c r="AX733" s="16" t="s">
        <v>73</v>
      </c>
      <c r="AY733" s="236" t="s">
        <v>132</v>
      </c>
    </row>
    <row r="734" spans="1:65" s="13" customFormat="1" ht="10.199999999999999">
      <c r="B734" s="193"/>
      <c r="C734" s="194"/>
      <c r="D734" s="195" t="s">
        <v>143</v>
      </c>
      <c r="E734" s="196" t="s">
        <v>19</v>
      </c>
      <c r="F734" s="197" t="s">
        <v>912</v>
      </c>
      <c r="G734" s="194"/>
      <c r="H734" s="196" t="s">
        <v>19</v>
      </c>
      <c r="I734" s="198"/>
      <c r="J734" s="194"/>
      <c r="K734" s="194"/>
      <c r="L734" s="199"/>
      <c r="M734" s="200"/>
      <c r="N734" s="201"/>
      <c r="O734" s="201"/>
      <c r="P734" s="201"/>
      <c r="Q734" s="201"/>
      <c r="R734" s="201"/>
      <c r="S734" s="201"/>
      <c r="T734" s="202"/>
      <c r="AT734" s="203" t="s">
        <v>143</v>
      </c>
      <c r="AU734" s="203" t="s">
        <v>83</v>
      </c>
      <c r="AV734" s="13" t="s">
        <v>81</v>
      </c>
      <c r="AW734" s="13" t="s">
        <v>34</v>
      </c>
      <c r="AX734" s="13" t="s">
        <v>73</v>
      </c>
      <c r="AY734" s="203" t="s">
        <v>132</v>
      </c>
    </row>
    <row r="735" spans="1:65" s="14" customFormat="1" ht="10.199999999999999">
      <c r="B735" s="204"/>
      <c r="C735" s="205"/>
      <c r="D735" s="195" t="s">
        <v>143</v>
      </c>
      <c r="E735" s="206" t="s">
        <v>19</v>
      </c>
      <c r="F735" s="207" t="s">
        <v>913</v>
      </c>
      <c r="G735" s="205"/>
      <c r="H735" s="208">
        <v>66.7</v>
      </c>
      <c r="I735" s="209"/>
      <c r="J735" s="205"/>
      <c r="K735" s="205"/>
      <c r="L735" s="210"/>
      <c r="M735" s="211"/>
      <c r="N735" s="212"/>
      <c r="O735" s="212"/>
      <c r="P735" s="212"/>
      <c r="Q735" s="212"/>
      <c r="R735" s="212"/>
      <c r="S735" s="212"/>
      <c r="T735" s="213"/>
      <c r="AT735" s="214" t="s">
        <v>143</v>
      </c>
      <c r="AU735" s="214" t="s">
        <v>83</v>
      </c>
      <c r="AV735" s="14" t="s">
        <v>83</v>
      </c>
      <c r="AW735" s="14" t="s">
        <v>34</v>
      </c>
      <c r="AX735" s="14" t="s">
        <v>73</v>
      </c>
      <c r="AY735" s="214" t="s">
        <v>132</v>
      </c>
    </row>
    <row r="736" spans="1:65" s="16" customFormat="1" ht="10.199999999999999">
      <c r="B736" s="226"/>
      <c r="C736" s="227"/>
      <c r="D736" s="195" t="s">
        <v>143</v>
      </c>
      <c r="E736" s="228" t="s">
        <v>19</v>
      </c>
      <c r="F736" s="229" t="s">
        <v>188</v>
      </c>
      <c r="G736" s="227"/>
      <c r="H736" s="230">
        <v>66.7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AT736" s="236" t="s">
        <v>143</v>
      </c>
      <c r="AU736" s="236" t="s">
        <v>83</v>
      </c>
      <c r="AV736" s="16" t="s">
        <v>160</v>
      </c>
      <c r="AW736" s="16" t="s">
        <v>34</v>
      </c>
      <c r="AX736" s="16" t="s">
        <v>73</v>
      </c>
      <c r="AY736" s="236" t="s">
        <v>132</v>
      </c>
    </row>
    <row r="737" spans="1:65" s="15" customFormat="1" ht="10.199999999999999">
      <c r="B737" s="215"/>
      <c r="C737" s="216"/>
      <c r="D737" s="195" t="s">
        <v>143</v>
      </c>
      <c r="E737" s="217" t="s">
        <v>19</v>
      </c>
      <c r="F737" s="218" t="s">
        <v>149</v>
      </c>
      <c r="G737" s="216"/>
      <c r="H737" s="219">
        <v>490.9</v>
      </c>
      <c r="I737" s="220"/>
      <c r="J737" s="216"/>
      <c r="K737" s="216"/>
      <c r="L737" s="221"/>
      <c r="M737" s="222"/>
      <c r="N737" s="223"/>
      <c r="O737" s="223"/>
      <c r="P737" s="223"/>
      <c r="Q737" s="223"/>
      <c r="R737" s="223"/>
      <c r="S737" s="223"/>
      <c r="T737" s="224"/>
      <c r="AT737" s="225" t="s">
        <v>143</v>
      </c>
      <c r="AU737" s="225" t="s">
        <v>83</v>
      </c>
      <c r="AV737" s="15" t="s">
        <v>139</v>
      </c>
      <c r="AW737" s="15" t="s">
        <v>34</v>
      </c>
      <c r="AX737" s="15" t="s">
        <v>81</v>
      </c>
      <c r="AY737" s="225" t="s">
        <v>132</v>
      </c>
    </row>
    <row r="738" spans="1:65" s="2" customFormat="1" ht="24.15" customHeight="1">
      <c r="A738" s="36"/>
      <c r="B738" s="37"/>
      <c r="C738" s="175" t="s">
        <v>914</v>
      </c>
      <c r="D738" s="175" t="s">
        <v>134</v>
      </c>
      <c r="E738" s="176" t="s">
        <v>915</v>
      </c>
      <c r="F738" s="177" t="s">
        <v>898</v>
      </c>
      <c r="G738" s="178" t="s">
        <v>246</v>
      </c>
      <c r="H738" s="179">
        <v>1358</v>
      </c>
      <c r="I738" s="180"/>
      <c r="J738" s="181">
        <f>ROUND(I738*H738,2)</f>
        <v>0</v>
      </c>
      <c r="K738" s="177" t="s">
        <v>138</v>
      </c>
      <c r="L738" s="41"/>
      <c r="M738" s="182" t="s">
        <v>19</v>
      </c>
      <c r="N738" s="183" t="s">
        <v>44</v>
      </c>
      <c r="O738" s="66"/>
      <c r="P738" s="184">
        <f>O738*H738</f>
        <v>0</v>
      </c>
      <c r="Q738" s="184">
        <v>0</v>
      </c>
      <c r="R738" s="184">
        <f>Q738*H738</f>
        <v>0</v>
      </c>
      <c r="S738" s="184">
        <v>0</v>
      </c>
      <c r="T738" s="185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86" t="s">
        <v>139</v>
      </c>
      <c r="AT738" s="186" t="s">
        <v>134</v>
      </c>
      <c r="AU738" s="186" t="s">
        <v>83</v>
      </c>
      <c r="AY738" s="19" t="s">
        <v>132</v>
      </c>
      <c r="BE738" s="187">
        <f>IF(N738="základní",J738,0)</f>
        <v>0</v>
      </c>
      <c r="BF738" s="187">
        <f>IF(N738="snížená",J738,0)</f>
        <v>0</v>
      </c>
      <c r="BG738" s="187">
        <f>IF(N738="zákl. přenesená",J738,0)</f>
        <v>0</v>
      </c>
      <c r="BH738" s="187">
        <f>IF(N738="sníž. přenesená",J738,0)</f>
        <v>0</v>
      </c>
      <c r="BI738" s="187">
        <f>IF(N738="nulová",J738,0)</f>
        <v>0</v>
      </c>
      <c r="BJ738" s="19" t="s">
        <v>81</v>
      </c>
      <c r="BK738" s="187">
        <f>ROUND(I738*H738,2)</f>
        <v>0</v>
      </c>
      <c r="BL738" s="19" t="s">
        <v>139</v>
      </c>
      <c r="BM738" s="186" t="s">
        <v>916</v>
      </c>
    </row>
    <row r="739" spans="1:65" s="2" customFormat="1" ht="10.199999999999999">
      <c r="A739" s="36"/>
      <c r="B739" s="37"/>
      <c r="C739" s="38"/>
      <c r="D739" s="188" t="s">
        <v>141</v>
      </c>
      <c r="E739" s="38"/>
      <c r="F739" s="189" t="s">
        <v>917</v>
      </c>
      <c r="G739" s="38"/>
      <c r="H739" s="38"/>
      <c r="I739" s="190"/>
      <c r="J739" s="38"/>
      <c r="K739" s="38"/>
      <c r="L739" s="41"/>
      <c r="M739" s="191"/>
      <c r="N739" s="192"/>
      <c r="O739" s="66"/>
      <c r="P739" s="66"/>
      <c r="Q739" s="66"/>
      <c r="R739" s="66"/>
      <c r="S739" s="66"/>
      <c r="T739" s="67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T739" s="19" t="s">
        <v>141</v>
      </c>
      <c r="AU739" s="19" t="s">
        <v>83</v>
      </c>
    </row>
    <row r="740" spans="1:65" s="13" customFormat="1" ht="10.199999999999999">
      <c r="B740" s="193"/>
      <c r="C740" s="194"/>
      <c r="D740" s="195" t="s">
        <v>143</v>
      </c>
      <c r="E740" s="196" t="s">
        <v>19</v>
      </c>
      <c r="F740" s="197" t="s">
        <v>918</v>
      </c>
      <c r="G740" s="194"/>
      <c r="H740" s="196" t="s">
        <v>19</v>
      </c>
      <c r="I740" s="198"/>
      <c r="J740" s="194"/>
      <c r="K740" s="194"/>
      <c r="L740" s="199"/>
      <c r="M740" s="200"/>
      <c r="N740" s="201"/>
      <c r="O740" s="201"/>
      <c r="P740" s="201"/>
      <c r="Q740" s="201"/>
      <c r="R740" s="201"/>
      <c r="S740" s="201"/>
      <c r="T740" s="202"/>
      <c r="AT740" s="203" t="s">
        <v>143</v>
      </c>
      <c r="AU740" s="203" t="s">
        <v>83</v>
      </c>
      <c r="AV740" s="13" t="s">
        <v>81</v>
      </c>
      <c r="AW740" s="13" t="s">
        <v>34</v>
      </c>
      <c r="AX740" s="13" t="s">
        <v>73</v>
      </c>
      <c r="AY740" s="203" t="s">
        <v>132</v>
      </c>
    </row>
    <row r="741" spans="1:65" s="14" customFormat="1" ht="10.199999999999999">
      <c r="B741" s="204"/>
      <c r="C741" s="205"/>
      <c r="D741" s="195" t="s">
        <v>143</v>
      </c>
      <c r="E741" s="206" t="s">
        <v>19</v>
      </c>
      <c r="F741" s="207" t="s">
        <v>919</v>
      </c>
      <c r="G741" s="205"/>
      <c r="H741" s="208">
        <v>424.2</v>
      </c>
      <c r="I741" s="209"/>
      <c r="J741" s="205"/>
      <c r="K741" s="205"/>
      <c r="L741" s="210"/>
      <c r="M741" s="211"/>
      <c r="N741" s="212"/>
      <c r="O741" s="212"/>
      <c r="P741" s="212"/>
      <c r="Q741" s="212"/>
      <c r="R741" s="212"/>
      <c r="S741" s="212"/>
      <c r="T741" s="213"/>
      <c r="AT741" s="214" t="s">
        <v>143</v>
      </c>
      <c r="AU741" s="214" t="s">
        <v>83</v>
      </c>
      <c r="AV741" s="14" t="s">
        <v>83</v>
      </c>
      <c r="AW741" s="14" t="s">
        <v>34</v>
      </c>
      <c r="AX741" s="14" t="s">
        <v>73</v>
      </c>
      <c r="AY741" s="214" t="s">
        <v>132</v>
      </c>
    </row>
    <row r="742" spans="1:65" s="16" customFormat="1" ht="10.199999999999999">
      <c r="B742" s="226"/>
      <c r="C742" s="227"/>
      <c r="D742" s="195" t="s">
        <v>143</v>
      </c>
      <c r="E742" s="228" t="s">
        <v>19</v>
      </c>
      <c r="F742" s="229" t="s">
        <v>183</v>
      </c>
      <c r="G742" s="227"/>
      <c r="H742" s="230">
        <v>424.2</v>
      </c>
      <c r="I742" s="231"/>
      <c r="J742" s="227"/>
      <c r="K742" s="227"/>
      <c r="L742" s="232"/>
      <c r="M742" s="233"/>
      <c r="N742" s="234"/>
      <c r="O742" s="234"/>
      <c r="P742" s="234"/>
      <c r="Q742" s="234"/>
      <c r="R742" s="234"/>
      <c r="S742" s="234"/>
      <c r="T742" s="235"/>
      <c r="AT742" s="236" t="s">
        <v>143</v>
      </c>
      <c r="AU742" s="236" t="s">
        <v>83</v>
      </c>
      <c r="AV742" s="16" t="s">
        <v>160</v>
      </c>
      <c r="AW742" s="16" t="s">
        <v>34</v>
      </c>
      <c r="AX742" s="16" t="s">
        <v>73</v>
      </c>
      <c r="AY742" s="236" t="s">
        <v>132</v>
      </c>
    </row>
    <row r="743" spans="1:65" s="13" customFormat="1" ht="10.199999999999999">
      <c r="B743" s="193"/>
      <c r="C743" s="194"/>
      <c r="D743" s="195" t="s">
        <v>143</v>
      </c>
      <c r="E743" s="196" t="s">
        <v>19</v>
      </c>
      <c r="F743" s="197" t="s">
        <v>920</v>
      </c>
      <c r="G743" s="194"/>
      <c r="H743" s="196" t="s">
        <v>19</v>
      </c>
      <c r="I743" s="198"/>
      <c r="J743" s="194"/>
      <c r="K743" s="194"/>
      <c r="L743" s="199"/>
      <c r="M743" s="200"/>
      <c r="N743" s="201"/>
      <c r="O743" s="201"/>
      <c r="P743" s="201"/>
      <c r="Q743" s="201"/>
      <c r="R743" s="201"/>
      <c r="S743" s="201"/>
      <c r="T743" s="202"/>
      <c r="AT743" s="203" t="s">
        <v>143</v>
      </c>
      <c r="AU743" s="203" t="s">
        <v>83</v>
      </c>
      <c r="AV743" s="13" t="s">
        <v>81</v>
      </c>
      <c r="AW743" s="13" t="s">
        <v>34</v>
      </c>
      <c r="AX743" s="13" t="s">
        <v>73</v>
      </c>
      <c r="AY743" s="203" t="s">
        <v>132</v>
      </c>
    </row>
    <row r="744" spans="1:65" s="14" customFormat="1" ht="10.199999999999999">
      <c r="B744" s="204"/>
      <c r="C744" s="205"/>
      <c r="D744" s="195" t="s">
        <v>143</v>
      </c>
      <c r="E744" s="206" t="s">
        <v>19</v>
      </c>
      <c r="F744" s="207" t="s">
        <v>921</v>
      </c>
      <c r="G744" s="205"/>
      <c r="H744" s="208">
        <v>933.8</v>
      </c>
      <c r="I744" s="209"/>
      <c r="J744" s="205"/>
      <c r="K744" s="205"/>
      <c r="L744" s="210"/>
      <c r="M744" s="211"/>
      <c r="N744" s="212"/>
      <c r="O744" s="212"/>
      <c r="P744" s="212"/>
      <c r="Q744" s="212"/>
      <c r="R744" s="212"/>
      <c r="S744" s="212"/>
      <c r="T744" s="213"/>
      <c r="AT744" s="214" t="s">
        <v>143</v>
      </c>
      <c r="AU744" s="214" t="s">
        <v>83</v>
      </c>
      <c r="AV744" s="14" t="s">
        <v>83</v>
      </c>
      <c r="AW744" s="14" t="s">
        <v>34</v>
      </c>
      <c r="AX744" s="14" t="s">
        <v>73</v>
      </c>
      <c r="AY744" s="214" t="s">
        <v>132</v>
      </c>
    </row>
    <row r="745" spans="1:65" s="16" customFormat="1" ht="10.199999999999999">
      <c r="B745" s="226"/>
      <c r="C745" s="227"/>
      <c r="D745" s="195" t="s">
        <v>143</v>
      </c>
      <c r="E745" s="228" t="s">
        <v>19</v>
      </c>
      <c r="F745" s="229" t="s">
        <v>188</v>
      </c>
      <c r="G745" s="227"/>
      <c r="H745" s="230">
        <v>933.8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AT745" s="236" t="s">
        <v>143</v>
      </c>
      <c r="AU745" s="236" t="s">
        <v>83</v>
      </c>
      <c r="AV745" s="16" t="s">
        <v>160</v>
      </c>
      <c r="AW745" s="16" t="s">
        <v>34</v>
      </c>
      <c r="AX745" s="16" t="s">
        <v>73</v>
      </c>
      <c r="AY745" s="236" t="s">
        <v>132</v>
      </c>
    </row>
    <row r="746" spans="1:65" s="15" customFormat="1" ht="10.199999999999999">
      <c r="B746" s="215"/>
      <c r="C746" s="216"/>
      <c r="D746" s="195" t="s">
        <v>143</v>
      </c>
      <c r="E746" s="217" t="s">
        <v>19</v>
      </c>
      <c r="F746" s="218" t="s">
        <v>149</v>
      </c>
      <c r="G746" s="216"/>
      <c r="H746" s="219">
        <v>1358</v>
      </c>
      <c r="I746" s="220"/>
      <c r="J746" s="216"/>
      <c r="K746" s="216"/>
      <c r="L746" s="221"/>
      <c r="M746" s="222"/>
      <c r="N746" s="223"/>
      <c r="O746" s="223"/>
      <c r="P746" s="223"/>
      <c r="Q746" s="223"/>
      <c r="R746" s="223"/>
      <c r="S746" s="223"/>
      <c r="T746" s="224"/>
      <c r="AT746" s="225" t="s">
        <v>143</v>
      </c>
      <c r="AU746" s="225" t="s">
        <v>83</v>
      </c>
      <c r="AV746" s="15" t="s">
        <v>139</v>
      </c>
      <c r="AW746" s="15" t="s">
        <v>34</v>
      </c>
      <c r="AX746" s="15" t="s">
        <v>81</v>
      </c>
      <c r="AY746" s="225" t="s">
        <v>132</v>
      </c>
    </row>
    <row r="747" spans="1:65" s="2" customFormat="1" ht="24.15" customHeight="1">
      <c r="A747" s="36"/>
      <c r="B747" s="37"/>
      <c r="C747" s="175" t="s">
        <v>922</v>
      </c>
      <c r="D747" s="175" t="s">
        <v>134</v>
      </c>
      <c r="E747" s="176" t="s">
        <v>923</v>
      </c>
      <c r="F747" s="177" t="s">
        <v>924</v>
      </c>
      <c r="G747" s="178" t="s">
        <v>246</v>
      </c>
      <c r="H747" s="179">
        <v>218.066</v>
      </c>
      <c r="I747" s="180"/>
      <c r="J747" s="181">
        <f>ROUND(I747*H747,2)</f>
        <v>0</v>
      </c>
      <c r="K747" s="177" t="s">
        <v>19</v>
      </c>
      <c r="L747" s="41"/>
      <c r="M747" s="182" t="s">
        <v>19</v>
      </c>
      <c r="N747" s="183" t="s">
        <v>44</v>
      </c>
      <c r="O747" s="66"/>
      <c r="P747" s="184">
        <f>O747*H747</f>
        <v>0</v>
      </c>
      <c r="Q747" s="184">
        <v>0</v>
      </c>
      <c r="R747" s="184">
        <f>Q747*H747</f>
        <v>0</v>
      </c>
      <c r="S747" s="184">
        <v>0</v>
      </c>
      <c r="T747" s="185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186" t="s">
        <v>139</v>
      </c>
      <c r="AT747" s="186" t="s">
        <v>134</v>
      </c>
      <c r="AU747" s="186" t="s">
        <v>83</v>
      </c>
      <c r="AY747" s="19" t="s">
        <v>132</v>
      </c>
      <c r="BE747" s="187">
        <f>IF(N747="základní",J747,0)</f>
        <v>0</v>
      </c>
      <c r="BF747" s="187">
        <f>IF(N747="snížená",J747,0)</f>
        <v>0</v>
      </c>
      <c r="BG747" s="187">
        <f>IF(N747="zákl. přenesená",J747,0)</f>
        <v>0</v>
      </c>
      <c r="BH747" s="187">
        <f>IF(N747="sníž. přenesená",J747,0)</f>
        <v>0</v>
      </c>
      <c r="BI747" s="187">
        <f>IF(N747="nulová",J747,0)</f>
        <v>0</v>
      </c>
      <c r="BJ747" s="19" t="s">
        <v>81</v>
      </c>
      <c r="BK747" s="187">
        <f>ROUND(I747*H747,2)</f>
        <v>0</v>
      </c>
      <c r="BL747" s="19" t="s">
        <v>139</v>
      </c>
      <c r="BM747" s="186" t="s">
        <v>925</v>
      </c>
    </row>
    <row r="748" spans="1:65" s="13" customFormat="1" ht="10.199999999999999">
      <c r="B748" s="193"/>
      <c r="C748" s="194"/>
      <c r="D748" s="195" t="s">
        <v>143</v>
      </c>
      <c r="E748" s="196" t="s">
        <v>19</v>
      </c>
      <c r="F748" s="197" t="s">
        <v>926</v>
      </c>
      <c r="G748" s="194"/>
      <c r="H748" s="196" t="s">
        <v>19</v>
      </c>
      <c r="I748" s="198"/>
      <c r="J748" s="194"/>
      <c r="K748" s="194"/>
      <c r="L748" s="199"/>
      <c r="M748" s="200"/>
      <c r="N748" s="201"/>
      <c r="O748" s="201"/>
      <c r="P748" s="201"/>
      <c r="Q748" s="201"/>
      <c r="R748" s="201"/>
      <c r="S748" s="201"/>
      <c r="T748" s="202"/>
      <c r="AT748" s="203" t="s">
        <v>143</v>
      </c>
      <c r="AU748" s="203" t="s">
        <v>83</v>
      </c>
      <c r="AV748" s="13" t="s">
        <v>81</v>
      </c>
      <c r="AW748" s="13" t="s">
        <v>34</v>
      </c>
      <c r="AX748" s="13" t="s">
        <v>73</v>
      </c>
      <c r="AY748" s="203" t="s">
        <v>132</v>
      </c>
    </row>
    <row r="749" spans="1:65" s="14" customFormat="1" ht="10.199999999999999">
      <c r="B749" s="204"/>
      <c r="C749" s="205"/>
      <c r="D749" s="195" t="s">
        <v>143</v>
      </c>
      <c r="E749" s="206" t="s">
        <v>19</v>
      </c>
      <c r="F749" s="207" t="s">
        <v>927</v>
      </c>
      <c r="G749" s="205"/>
      <c r="H749" s="208">
        <v>218.066</v>
      </c>
      <c r="I749" s="209"/>
      <c r="J749" s="205"/>
      <c r="K749" s="205"/>
      <c r="L749" s="210"/>
      <c r="M749" s="211"/>
      <c r="N749" s="212"/>
      <c r="O749" s="212"/>
      <c r="P749" s="212"/>
      <c r="Q749" s="212"/>
      <c r="R749" s="212"/>
      <c r="S749" s="212"/>
      <c r="T749" s="213"/>
      <c r="AT749" s="214" t="s">
        <v>143</v>
      </c>
      <c r="AU749" s="214" t="s">
        <v>83</v>
      </c>
      <c r="AV749" s="14" t="s">
        <v>83</v>
      </c>
      <c r="AW749" s="14" t="s">
        <v>34</v>
      </c>
      <c r="AX749" s="14" t="s">
        <v>73</v>
      </c>
      <c r="AY749" s="214" t="s">
        <v>132</v>
      </c>
    </row>
    <row r="750" spans="1:65" s="15" customFormat="1" ht="10.199999999999999">
      <c r="B750" s="215"/>
      <c r="C750" s="216"/>
      <c r="D750" s="195" t="s">
        <v>143</v>
      </c>
      <c r="E750" s="217" t="s">
        <v>19</v>
      </c>
      <c r="F750" s="218" t="s">
        <v>149</v>
      </c>
      <c r="G750" s="216"/>
      <c r="H750" s="219">
        <v>218.066</v>
      </c>
      <c r="I750" s="220"/>
      <c r="J750" s="216"/>
      <c r="K750" s="216"/>
      <c r="L750" s="221"/>
      <c r="M750" s="222"/>
      <c r="N750" s="223"/>
      <c r="O750" s="223"/>
      <c r="P750" s="223"/>
      <c r="Q750" s="223"/>
      <c r="R750" s="223"/>
      <c r="S750" s="223"/>
      <c r="T750" s="224"/>
      <c r="AT750" s="225" t="s">
        <v>143</v>
      </c>
      <c r="AU750" s="225" t="s">
        <v>83</v>
      </c>
      <c r="AV750" s="15" t="s">
        <v>139</v>
      </c>
      <c r="AW750" s="15" t="s">
        <v>4</v>
      </c>
      <c r="AX750" s="15" t="s">
        <v>81</v>
      </c>
      <c r="AY750" s="225" t="s">
        <v>132</v>
      </c>
    </row>
    <row r="751" spans="1:65" s="2" customFormat="1" ht="24.15" customHeight="1">
      <c r="A751" s="36"/>
      <c r="B751" s="37"/>
      <c r="C751" s="175" t="s">
        <v>928</v>
      </c>
      <c r="D751" s="175" t="s">
        <v>134</v>
      </c>
      <c r="E751" s="176" t="s">
        <v>929</v>
      </c>
      <c r="F751" s="177" t="s">
        <v>245</v>
      </c>
      <c r="G751" s="178" t="s">
        <v>246</v>
      </c>
      <c r="H751" s="179">
        <v>66.7</v>
      </c>
      <c r="I751" s="180"/>
      <c r="J751" s="181">
        <f>ROUND(I751*H751,2)</f>
        <v>0</v>
      </c>
      <c r="K751" s="177" t="s">
        <v>19</v>
      </c>
      <c r="L751" s="41"/>
      <c r="M751" s="182" t="s">
        <v>19</v>
      </c>
      <c r="N751" s="183" t="s">
        <v>44</v>
      </c>
      <c r="O751" s="66"/>
      <c r="P751" s="184">
        <f>O751*H751</f>
        <v>0</v>
      </c>
      <c r="Q751" s="184">
        <v>0</v>
      </c>
      <c r="R751" s="184">
        <f>Q751*H751</f>
        <v>0</v>
      </c>
      <c r="S751" s="184">
        <v>0</v>
      </c>
      <c r="T751" s="185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86" t="s">
        <v>139</v>
      </c>
      <c r="AT751" s="186" t="s">
        <v>134</v>
      </c>
      <c r="AU751" s="186" t="s">
        <v>83</v>
      </c>
      <c r="AY751" s="19" t="s">
        <v>132</v>
      </c>
      <c r="BE751" s="187">
        <f>IF(N751="základní",J751,0)</f>
        <v>0</v>
      </c>
      <c r="BF751" s="187">
        <f>IF(N751="snížená",J751,0)</f>
        <v>0</v>
      </c>
      <c r="BG751" s="187">
        <f>IF(N751="zákl. přenesená",J751,0)</f>
        <v>0</v>
      </c>
      <c r="BH751" s="187">
        <f>IF(N751="sníž. přenesená",J751,0)</f>
        <v>0</v>
      </c>
      <c r="BI751" s="187">
        <f>IF(N751="nulová",J751,0)</f>
        <v>0</v>
      </c>
      <c r="BJ751" s="19" t="s">
        <v>81</v>
      </c>
      <c r="BK751" s="187">
        <f>ROUND(I751*H751,2)</f>
        <v>0</v>
      </c>
      <c r="BL751" s="19" t="s">
        <v>139</v>
      </c>
      <c r="BM751" s="186" t="s">
        <v>930</v>
      </c>
    </row>
    <row r="752" spans="1:65" s="13" customFormat="1" ht="10.199999999999999">
      <c r="B752" s="193"/>
      <c r="C752" s="194"/>
      <c r="D752" s="195" t="s">
        <v>143</v>
      </c>
      <c r="E752" s="196" t="s">
        <v>19</v>
      </c>
      <c r="F752" s="197" t="s">
        <v>931</v>
      </c>
      <c r="G752" s="194"/>
      <c r="H752" s="196" t="s">
        <v>19</v>
      </c>
      <c r="I752" s="198"/>
      <c r="J752" s="194"/>
      <c r="K752" s="194"/>
      <c r="L752" s="199"/>
      <c r="M752" s="200"/>
      <c r="N752" s="201"/>
      <c r="O752" s="201"/>
      <c r="P752" s="201"/>
      <c r="Q752" s="201"/>
      <c r="R752" s="201"/>
      <c r="S752" s="201"/>
      <c r="T752" s="202"/>
      <c r="AT752" s="203" t="s">
        <v>143</v>
      </c>
      <c r="AU752" s="203" t="s">
        <v>83</v>
      </c>
      <c r="AV752" s="13" t="s">
        <v>81</v>
      </c>
      <c r="AW752" s="13" t="s">
        <v>34</v>
      </c>
      <c r="AX752" s="13" t="s">
        <v>73</v>
      </c>
      <c r="AY752" s="203" t="s">
        <v>132</v>
      </c>
    </row>
    <row r="753" spans="1:65" s="14" customFormat="1" ht="10.199999999999999">
      <c r="B753" s="204"/>
      <c r="C753" s="205"/>
      <c r="D753" s="195" t="s">
        <v>143</v>
      </c>
      <c r="E753" s="206" t="s">
        <v>19</v>
      </c>
      <c r="F753" s="207" t="s">
        <v>913</v>
      </c>
      <c r="G753" s="205"/>
      <c r="H753" s="208">
        <v>66.7</v>
      </c>
      <c r="I753" s="209"/>
      <c r="J753" s="205"/>
      <c r="K753" s="205"/>
      <c r="L753" s="210"/>
      <c r="M753" s="211"/>
      <c r="N753" s="212"/>
      <c r="O753" s="212"/>
      <c r="P753" s="212"/>
      <c r="Q753" s="212"/>
      <c r="R753" s="212"/>
      <c r="S753" s="212"/>
      <c r="T753" s="213"/>
      <c r="AT753" s="214" t="s">
        <v>143</v>
      </c>
      <c r="AU753" s="214" t="s">
        <v>83</v>
      </c>
      <c r="AV753" s="14" t="s">
        <v>83</v>
      </c>
      <c r="AW753" s="14" t="s">
        <v>34</v>
      </c>
      <c r="AX753" s="14" t="s">
        <v>73</v>
      </c>
      <c r="AY753" s="214" t="s">
        <v>132</v>
      </c>
    </row>
    <row r="754" spans="1:65" s="15" customFormat="1" ht="10.199999999999999">
      <c r="B754" s="215"/>
      <c r="C754" s="216"/>
      <c r="D754" s="195" t="s">
        <v>143</v>
      </c>
      <c r="E754" s="217" t="s">
        <v>19</v>
      </c>
      <c r="F754" s="218" t="s">
        <v>149</v>
      </c>
      <c r="G754" s="216"/>
      <c r="H754" s="219">
        <v>66.7</v>
      </c>
      <c r="I754" s="220"/>
      <c r="J754" s="216"/>
      <c r="K754" s="216"/>
      <c r="L754" s="221"/>
      <c r="M754" s="222"/>
      <c r="N754" s="223"/>
      <c r="O754" s="223"/>
      <c r="P754" s="223"/>
      <c r="Q754" s="223"/>
      <c r="R754" s="223"/>
      <c r="S754" s="223"/>
      <c r="T754" s="224"/>
      <c r="AT754" s="225" t="s">
        <v>143</v>
      </c>
      <c r="AU754" s="225" t="s">
        <v>83</v>
      </c>
      <c r="AV754" s="15" t="s">
        <v>139</v>
      </c>
      <c r="AW754" s="15" t="s">
        <v>4</v>
      </c>
      <c r="AX754" s="15" t="s">
        <v>81</v>
      </c>
      <c r="AY754" s="225" t="s">
        <v>132</v>
      </c>
    </row>
    <row r="755" spans="1:65" s="2" customFormat="1" ht="21.75" customHeight="1">
      <c r="A755" s="36"/>
      <c r="B755" s="37"/>
      <c r="C755" s="175" t="s">
        <v>932</v>
      </c>
      <c r="D755" s="175" t="s">
        <v>134</v>
      </c>
      <c r="E755" s="176" t="s">
        <v>933</v>
      </c>
      <c r="F755" s="177" t="s">
        <v>934</v>
      </c>
      <c r="G755" s="178" t="s">
        <v>246</v>
      </c>
      <c r="H755" s="179">
        <v>7.5129999999999999</v>
      </c>
      <c r="I755" s="180"/>
      <c r="J755" s="181">
        <f>ROUND(I755*H755,2)</f>
        <v>0</v>
      </c>
      <c r="K755" s="177" t="s">
        <v>138</v>
      </c>
      <c r="L755" s="41"/>
      <c r="M755" s="182" t="s">
        <v>19</v>
      </c>
      <c r="N755" s="183" t="s">
        <v>44</v>
      </c>
      <c r="O755" s="66"/>
      <c r="P755" s="184">
        <f>O755*H755</f>
        <v>0</v>
      </c>
      <c r="Q755" s="184">
        <v>0</v>
      </c>
      <c r="R755" s="184">
        <f>Q755*H755</f>
        <v>0</v>
      </c>
      <c r="S755" s="184">
        <v>0</v>
      </c>
      <c r="T755" s="185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86" t="s">
        <v>139</v>
      </c>
      <c r="AT755" s="186" t="s">
        <v>134</v>
      </c>
      <c r="AU755" s="186" t="s">
        <v>83</v>
      </c>
      <c r="AY755" s="19" t="s">
        <v>132</v>
      </c>
      <c r="BE755" s="187">
        <f>IF(N755="základní",J755,0)</f>
        <v>0</v>
      </c>
      <c r="BF755" s="187">
        <f>IF(N755="snížená",J755,0)</f>
        <v>0</v>
      </c>
      <c r="BG755" s="187">
        <f>IF(N755="zákl. přenesená",J755,0)</f>
        <v>0</v>
      </c>
      <c r="BH755" s="187">
        <f>IF(N755="sníž. přenesená",J755,0)</f>
        <v>0</v>
      </c>
      <c r="BI755" s="187">
        <f>IF(N755="nulová",J755,0)</f>
        <v>0</v>
      </c>
      <c r="BJ755" s="19" t="s">
        <v>81</v>
      </c>
      <c r="BK755" s="187">
        <f>ROUND(I755*H755,2)</f>
        <v>0</v>
      </c>
      <c r="BL755" s="19" t="s">
        <v>139</v>
      </c>
      <c r="BM755" s="186" t="s">
        <v>935</v>
      </c>
    </row>
    <row r="756" spans="1:65" s="2" customFormat="1" ht="10.199999999999999">
      <c r="A756" s="36"/>
      <c r="B756" s="37"/>
      <c r="C756" s="38"/>
      <c r="D756" s="188" t="s">
        <v>141</v>
      </c>
      <c r="E756" s="38"/>
      <c r="F756" s="189" t="s">
        <v>936</v>
      </c>
      <c r="G756" s="38"/>
      <c r="H756" s="38"/>
      <c r="I756" s="190"/>
      <c r="J756" s="38"/>
      <c r="K756" s="38"/>
      <c r="L756" s="41"/>
      <c r="M756" s="191"/>
      <c r="N756" s="192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141</v>
      </c>
      <c r="AU756" s="19" t="s">
        <v>83</v>
      </c>
    </row>
    <row r="757" spans="1:65" s="13" customFormat="1" ht="10.199999999999999">
      <c r="B757" s="193"/>
      <c r="C757" s="194"/>
      <c r="D757" s="195" t="s">
        <v>143</v>
      </c>
      <c r="E757" s="196" t="s">
        <v>19</v>
      </c>
      <c r="F757" s="197" t="s">
        <v>937</v>
      </c>
      <c r="G757" s="194"/>
      <c r="H757" s="196" t="s">
        <v>19</v>
      </c>
      <c r="I757" s="198"/>
      <c r="J757" s="194"/>
      <c r="K757" s="194"/>
      <c r="L757" s="199"/>
      <c r="M757" s="200"/>
      <c r="N757" s="201"/>
      <c r="O757" s="201"/>
      <c r="P757" s="201"/>
      <c r="Q757" s="201"/>
      <c r="R757" s="201"/>
      <c r="S757" s="201"/>
      <c r="T757" s="202"/>
      <c r="AT757" s="203" t="s">
        <v>143</v>
      </c>
      <c r="AU757" s="203" t="s">
        <v>83</v>
      </c>
      <c r="AV757" s="13" t="s">
        <v>81</v>
      </c>
      <c r="AW757" s="13" t="s">
        <v>34</v>
      </c>
      <c r="AX757" s="13" t="s">
        <v>73</v>
      </c>
      <c r="AY757" s="203" t="s">
        <v>132</v>
      </c>
    </row>
    <row r="758" spans="1:65" s="14" customFormat="1" ht="10.199999999999999">
      <c r="B758" s="204"/>
      <c r="C758" s="205"/>
      <c r="D758" s="195" t="s">
        <v>143</v>
      </c>
      <c r="E758" s="206" t="s">
        <v>19</v>
      </c>
      <c r="F758" s="207" t="s">
        <v>938</v>
      </c>
      <c r="G758" s="205"/>
      <c r="H758" s="208">
        <v>7.5129999999999999</v>
      </c>
      <c r="I758" s="209"/>
      <c r="J758" s="205"/>
      <c r="K758" s="205"/>
      <c r="L758" s="210"/>
      <c r="M758" s="211"/>
      <c r="N758" s="212"/>
      <c r="O758" s="212"/>
      <c r="P758" s="212"/>
      <c r="Q758" s="212"/>
      <c r="R758" s="212"/>
      <c r="S758" s="212"/>
      <c r="T758" s="213"/>
      <c r="AT758" s="214" t="s">
        <v>143</v>
      </c>
      <c r="AU758" s="214" t="s">
        <v>83</v>
      </c>
      <c r="AV758" s="14" t="s">
        <v>83</v>
      </c>
      <c r="AW758" s="14" t="s">
        <v>34</v>
      </c>
      <c r="AX758" s="14" t="s">
        <v>81</v>
      </c>
      <c r="AY758" s="214" t="s">
        <v>132</v>
      </c>
    </row>
    <row r="759" spans="1:65" s="2" customFormat="1" ht="24.15" customHeight="1">
      <c r="A759" s="36"/>
      <c r="B759" s="37"/>
      <c r="C759" s="175" t="s">
        <v>939</v>
      </c>
      <c r="D759" s="175" t="s">
        <v>134</v>
      </c>
      <c r="E759" s="176" t="s">
        <v>940</v>
      </c>
      <c r="F759" s="177" t="s">
        <v>941</v>
      </c>
      <c r="G759" s="178" t="s">
        <v>246</v>
      </c>
      <c r="H759" s="179">
        <v>105.182</v>
      </c>
      <c r="I759" s="180"/>
      <c r="J759" s="181">
        <f>ROUND(I759*H759,2)</f>
        <v>0</v>
      </c>
      <c r="K759" s="177" t="s">
        <v>138</v>
      </c>
      <c r="L759" s="41"/>
      <c r="M759" s="182" t="s">
        <v>19</v>
      </c>
      <c r="N759" s="183" t="s">
        <v>44</v>
      </c>
      <c r="O759" s="66"/>
      <c r="P759" s="184">
        <f>O759*H759</f>
        <v>0</v>
      </c>
      <c r="Q759" s="184">
        <v>0</v>
      </c>
      <c r="R759" s="184">
        <f>Q759*H759</f>
        <v>0</v>
      </c>
      <c r="S759" s="184">
        <v>0</v>
      </c>
      <c r="T759" s="185">
        <f>S759*H759</f>
        <v>0</v>
      </c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R759" s="186" t="s">
        <v>139</v>
      </c>
      <c r="AT759" s="186" t="s">
        <v>134</v>
      </c>
      <c r="AU759" s="186" t="s">
        <v>83</v>
      </c>
      <c r="AY759" s="19" t="s">
        <v>132</v>
      </c>
      <c r="BE759" s="187">
        <f>IF(N759="základní",J759,0)</f>
        <v>0</v>
      </c>
      <c r="BF759" s="187">
        <f>IF(N759="snížená",J759,0)</f>
        <v>0</v>
      </c>
      <c r="BG759" s="187">
        <f>IF(N759="zákl. přenesená",J759,0)</f>
        <v>0</v>
      </c>
      <c r="BH759" s="187">
        <f>IF(N759="sníž. přenesená",J759,0)</f>
        <v>0</v>
      </c>
      <c r="BI759" s="187">
        <f>IF(N759="nulová",J759,0)</f>
        <v>0</v>
      </c>
      <c r="BJ759" s="19" t="s">
        <v>81</v>
      </c>
      <c r="BK759" s="187">
        <f>ROUND(I759*H759,2)</f>
        <v>0</v>
      </c>
      <c r="BL759" s="19" t="s">
        <v>139</v>
      </c>
      <c r="BM759" s="186" t="s">
        <v>942</v>
      </c>
    </row>
    <row r="760" spans="1:65" s="2" customFormat="1" ht="10.199999999999999">
      <c r="A760" s="36"/>
      <c r="B760" s="37"/>
      <c r="C760" s="38"/>
      <c r="D760" s="188" t="s">
        <v>141</v>
      </c>
      <c r="E760" s="38"/>
      <c r="F760" s="189" t="s">
        <v>943</v>
      </c>
      <c r="G760" s="38"/>
      <c r="H760" s="38"/>
      <c r="I760" s="190"/>
      <c r="J760" s="38"/>
      <c r="K760" s="38"/>
      <c r="L760" s="41"/>
      <c r="M760" s="191"/>
      <c r="N760" s="192"/>
      <c r="O760" s="66"/>
      <c r="P760" s="66"/>
      <c r="Q760" s="66"/>
      <c r="R760" s="66"/>
      <c r="S760" s="66"/>
      <c r="T760" s="67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T760" s="19" t="s">
        <v>141</v>
      </c>
      <c r="AU760" s="19" t="s">
        <v>83</v>
      </c>
    </row>
    <row r="761" spans="1:65" s="13" customFormat="1" ht="10.199999999999999">
      <c r="B761" s="193"/>
      <c r="C761" s="194"/>
      <c r="D761" s="195" t="s">
        <v>143</v>
      </c>
      <c r="E761" s="196" t="s">
        <v>19</v>
      </c>
      <c r="F761" s="197" t="s">
        <v>944</v>
      </c>
      <c r="G761" s="194"/>
      <c r="H761" s="196" t="s">
        <v>19</v>
      </c>
      <c r="I761" s="198"/>
      <c r="J761" s="194"/>
      <c r="K761" s="194"/>
      <c r="L761" s="199"/>
      <c r="M761" s="200"/>
      <c r="N761" s="201"/>
      <c r="O761" s="201"/>
      <c r="P761" s="201"/>
      <c r="Q761" s="201"/>
      <c r="R761" s="201"/>
      <c r="S761" s="201"/>
      <c r="T761" s="202"/>
      <c r="AT761" s="203" t="s">
        <v>143</v>
      </c>
      <c r="AU761" s="203" t="s">
        <v>83</v>
      </c>
      <c r="AV761" s="13" t="s">
        <v>81</v>
      </c>
      <c r="AW761" s="13" t="s">
        <v>34</v>
      </c>
      <c r="AX761" s="13" t="s">
        <v>73</v>
      </c>
      <c r="AY761" s="203" t="s">
        <v>132</v>
      </c>
    </row>
    <row r="762" spans="1:65" s="14" customFormat="1" ht="10.199999999999999">
      <c r="B762" s="204"/>
      <c r="C762" s="205"/>
      <c r="D762" s="195" t="s">
        <v>143</v>
      </c>
      <c r="E762" s="206" t="s">
        <v>19</v>
      </c>
      <c r="F762" s="207" t="s">
        <v>945</v>
      </c>
      <c r="G762" s="205"/>
      <c r="H762" s="208">
        <v>105.182</v>
      </c>
      <c r="I762" s="209"/>
      <c r="J762" s="205"/>
      <c r="K762" s="205"/>
      <c r="L762" s="210"/>
      <c r="M762" s="211"/>
      <c r="N762" s="212"/>
      <c r="O762" s="212"/>
      <c r="P762" s="212"/>
      <c r="Q762" s="212"/>
      <c r="R762" s="212"/>
      <c r="S762" s="212"/>
      <c r="T762" s="213"/>
      <c r="AT762" s="214" t="s">
        <v>143</v>
      </c>
      <c r="AU762" s="214" t="s">
        <v>83</v>
      </c>
      <c r="AV762" s="14" t="s">
        <v>83</v>
      </c>
      <c r="AW762" s="14" t="s">
        <v>34</v>
      </c>
      <c r="AX762" s="14" t="s">
        <v>81</v>
      </c>
      <c r="AY762" s="214" t="s">
        <v>132</v>
      </c>
    </row>
    <row r="763" spans="1:65" s="2" customFormat="1" ht="24.15" customHeight="1">
      <c r="A763" s="36"/>
      <c r="B763" s="37"/>
      <c r="C763" s="175" t="s">
        <v>946</v>
      </c>
      <c r="D763" s="175" t="s">
        <v>134</v>
      </c>
      <c r="E763" s="176" t="s">
        <v>947</v>
      </c>
      <c r="F763" s="177" t="s">
        <v>948</v>
      </c>
      <c r="G763" s="178" t="s">
        <v>246</v>
      </c>
      <c r="H763" s="179">
        <v>7.5129999999999999</v>
      </c>
      <c r="I763" s="180"/>
      <c r="J763" s="181">
        <f>ROUND(I763*H763,2)</f>
        <v>0</v>
      </c>
      <c r="K763" s="177" t="s">
        <v>19</v>
      </c>
      <c r="L763" s="41"/>
      <c r="M763" s="182" t="s">
        <v>19</v>
      </c>
      <c r="N763" s="183" t="s">
        <v>44</v>
      </c>
      <c r="O763" s="66"/>
      <c r="P763" s="184">
        <f>O763*H763</f>
        <v>0</v>
      </c>
      <c r="Q763" s="184">
        <v>0</v>
      </c>
      <c r="R763" s="184">
        <f>Q763*H763</f>
        <v>0</v>
      </c>
      <c r="S763" s="184">
        <v>0</v>
      </c>
      <c r="T763" s="185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86" t="s">
        <v>139</v>
      </c>
      <c r="AT763" s="186" t="s">
        <v>134</v>
      </c>
      <c r="AU763" s="186" t="s">
        <v>83</v>
      </c>
      <c r="AY763" s="19" t="s">
        <v>132</v>
      </c>
      <c r="BE763" s="187">
        <f>IF(N763="základní",J763,0)</f>
        <v>0</v>
      </c>
      <c r="BF763" s="187">
        <f>IF(N763="snížená",J763,0)</f>
        <v>0</v>
      </c>
      <c r="BG763" s="187">
        <f>IF(N763="zákl. přenesená",J763,0)</f>
        <v>0</v>
      </c>
      <c r="BH763" s="187">
        <f>IF(N763="sníž. přenesená",J763,0)</f>
        <v>0</v>
      </c>
      <c r="BI763" s="187">
        <f>IF(N763="nulová",J763,0)</f>
        <v>0</v>
      </c>
      <c r="BJ763" s="19" t="s">
        <v>81</v>
      </c>
      <c r="BK763" s="187">
        <f>ROUND(I763*H763,2)</f>
        <v>0</v>
      </c>
      <c r="BL763" s="19" t="s">
        <v>139</v>
      </c>
      <c r="BM763" s="186" t="s">
        <v>949</v>
      </c>
    </row>
    <row r="764" spans="1:65" s="13" customFormat="1" ht="10.199999999999999">
      <c r="B764" s="193"/>
      <c r="C764" s="194"/>
      <c r="D764" s="195" t="s">
        <v>143</v>
      </c>
      <c r="E764" s="196" t="s">
        <v>19</v>
      </c>
      <c r="F764" s="197" t="s">
        <v>950</v>
      </c>
      <c r="G764" s="194"/>
      <c r="H764" s="196" t="s">
        <v>19</v>
      </c>
      <c r="I764" s="198"/>
      <c r="J764" s="194"/>
      <c r="K764" s="194"/>
      <c r="L764" s="199"/>
      <c r="M764" s="200"/>
      <c r="N764" s="201"/>
      <c r="O764" s="201"/>
      <c r="P764" s="201"/>
      <c r="Q764" s="201"/>
      <c r="R764" s="201"/>
      <c r="S764" s="201"/>
      <c r="T764" s="202"/>
      <c r="AT764" s="203" t="s">
        <v>143</v>
      </c>
      <c r="AU764" s="203" t="s">
        <v>83</v>
      </c>
      <c r="AV764" s="13" t="s">
        <v>81</v>
      </c>
      <c r="AW764" s="13" t="s">
        <v>34</v>
      </c>
      <c r="AX764" s="13" t="s">
        <v>73</v>
      </c>
      <c r="AY764" s="203" t="s">
        <v>132</v>
      </c>
    </row>
    <row r="765" spans="1:65" s="14" customFormat="1" ht="10.199999999999999">
      <c r="B765" s="204"/>
      <c r="C765" s="205"/>
      <c r="D765" s="195" t="s">
        <v>143</v>
      </c>
      <c r="E765" s="206" t="s">
        <v>19</v>
      </c>
      <c r="F765" s="207" t="s">
        <v>938</v>
      </c>
      <c r="G765" s="205"/>
      <c r="H765" s="208">
        <v>7.5129999999999999</v>
      </c>
      <c r="I765" s="209"/>
      <c r="J765" s="205"/>
      <c r="K765" s="205"/>
      <c r="L765" s="210"/>
      <c r="M765" s="211"/>
      <c r="N765" s="212"/>
      <c r="O765" s="212"/>
      <c r="P765" s="212"/>
      <c r="Q765" s="212"/>
      <c r="R765" s="212"/>
      <c r="S765" s="212"/>
      <c r="T765" s="213"/>
      <c r="AT765" s="214" t="s">
        <v>143</v>
      </c>
      <c r="AU765" s="214" t="s">
        <v>83</v>
      </c>
      <c r="AV765" s="14" t="s">
        <v>83</v>
      </c>
      <c r="AW765" s="14" t="s">
        <v>34</v>
      </c>
      <c r="AX765" s="14" t="s">
        <v>81</v>
      </c>
      <c r="AY765" s="214" t="s">
        <v>132</v>
      </c>
    </row>
    <row r="766" spans="1:65" s="12" customFormat="1" ht="22.8" customHeight="1">
      <c r="B766" s="159"/>
      <c r="C766" s="160"/>
      <c r="D766" s="161" t="s">
        <v>72</v>
      </c>
      <c r="E766" s="173" t="s">
        <v>951</v>
      </c>
      <c r="F766" s="173" t="s">
        <v>952</v>
      </c>
      <c r="G766" s="160"/>
      <c r="H766" s="160"/>
      <c r="I766" s="163"/>
      <c r="J766" s="174">
        <f>BK766</f>
        <v>0</v>
      </c>
      <c r="K766" s="160"/>
      <c r="L766" s="165"/>
      <c r="M766" s="166"/>
      <c r="N766" s="167"/>
      <c r="O766" s="167"/>
      <c r="P766" s="168">
        <f>SUM(P767:P768)</f>
        <v>0</v>
      </c>
      <c r="Q766" s="167"/>
      <c r="R766" s="168">
        <f>SUM(R767:R768)</f>
        <v>0</v>
      </c>
      <c r="S766" s="167"/>
      <c r="T766" s="169">
        <f>SUM(T767:T768)</f>
        <v>0</v>
      </c>
      <c r="AR766" s="170" t="s">
        <v>81</v>
      </c>
      <c r="AT766" s="171" t="s">
        <v>72</v>
      </c>
      <c r="AU766" s="171" t="s">
        <v>81</v>
      </c>
      <c r="AY766" s="170" t="s">
        <v>132</v>
      </c>
      <c r="BK766" s="172">
        <f>SUM(BK767:BK768)</f>
        <v>0</v>
      </c>
    </row>
    <row r="767" spans="1:65" s="2" customFormat="1" ht="24.15" customHeight="1">
      <c r="A767" s="36"/>
      <c r="B767" s="37"/>
      <c r="C767" s="175" t="s">
        <v>953</v>
      </c>
      <c r="D767" s="175" t="s">
        <v>134</v>
      </c>
      <c r="E767" s="176" t="s">
        <v>954</v>
      </c>
      <c r="F767" s="177" t="s">
        <v>955</v>
      </c>
      <c r="G767" s="178" t="s">
        <v>246</v>
      </c>
      <c r="H767" s="179">
        <v>150.86500000000001</v>
      </c>
      <c r="I767" s="180"/>
      <c r="J767" s="181">
        <f>ROUND(I767*H767,2)</f>
        <v>0</v>
      </c>
      <c r="K767" s="177" t="s">
        <v>138</v>
      </c>
      <c r="L767" s="41"/>
      <c r="M767" s="182" t="s">
        <v>19</v>
      </c>
      <c r="N767" s="183" t="s">
        <v>44</v>
      </c>
      <c r="O767" s="66"/>
      <c r="P767" s="184">
        <f>O767*H767</f>
        <v>0</v>
      </c>
      <c r="Q767" s="184">
        <v>0</v>
      </c>
      <c r="R767" s="184">
        <f>Q767*H767</f>
        <v>0</v>
      </c>
      <c r="S767" s="184">
        <v>0</v>
      </c>
      <c r="T767" s="185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86" t="s">
        <v>139</v>
      </c>
      <c r="AT767" s="186" t="s">
        <v>134</v>
      </c>
      <c r="AU767" s="186" t="s">
        <v>83</v>
      </c>
      <c r="AY767" s="19" t="s">
        <v>132</v>
      </c>
      <c r="BE767" s="187">
        <f>IF(N767="základní",J767,0)</f>
        <v>0</v>
      </c>
      <c r="BF767" s="187">
        <f>IF(N767="snížená",J767,0)</f>
        <v>0</v>
      </c>
      <c r="BG767" s="187">
        <f>IF(N767="zákl. přenesená",J767,0)</f>
        <v>0</v>
      </c>
      <c r="BH767" s="187">
        <f>IF(N767="sníž. přenesená",J767,0)</f>
        <v>0</v>
      </c>
      <c r="BI767" s="187">
        <f>IF(N767="nulová",J767,0)</f>
        <v>0</v>
      </c>
      <c r="BJ767" s="19" t="s">
        <v>81</v>
      </c>
      <c r="BK767" s="187">
        <f>ROUND(I767*H767,2)</f>
        <v>0</v>
      </c>
      <c r="BL767" s="19" t="s">
        <v>139</v>
      </c>
      <c r="BM767" s="186" t="s">
        <v>956</v>
      </c>
    </row>
    <row r="768" spans="1:65" s="2" customFormat="1" ht="10.199999999999999">
      <c r="A768" s="36"/>
      <c r="B768" s="37"/>
      <c r="C768" s="38"/>
      <c r="D768" s="188" t="s">
        <v>141</v>
      </c>
      <c r="E768" s="38"/>
      <c r="F768" s="189" t="s">
        <v>957</v>
      </c>
      <c r="G768" s="38"/>
      <c r="H768" s="38"/>
      <c r="I768" s="190"/>
      <c r="J768" s="38"/>
      <c r="K768" s="38"/>
      <c r="L768" s="41"/>
      <c r="M768" s="191"/>
      <c r="N768" s="192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141</v>
      </c>
      <c r="AU768" s="19" t="s">
        <v>83</v>
      </c>
    </row>
    <row r="769" spans="1:65" s="12" customFormat="1" ht="25.95" customHeight="1">
      <c r="B769" s="159"/>
      <c r="C769" s="160"/>
      <c r="D769" s="161" t="s">
        <v>72</v>
      </c>
      <c r="E769" s="162" t="s">
        <v>958</v>
      </c>
      <c r="F769" s="162" t="s">
        <v>959</v>
      </c>
      <c r="G769" s="160"/>
      <c r="H769" s="160"/>
      <c r="I769" s="163"/>
      <c r="J769" s="164">
        <f>BK769</f>
        <v>0</v>
      </c>
      <c r="K769" s="160"/>
      <c r="L769" s="165"/>
      <c r="M769" s="166"/>
      <c r="N769" s="167"/>
      <c r="O769" s="167"/>
      <c r="P769" s="168">
        <f>P770+P798+P803</f>
        <v>0</v>
      </c>
      <c r="Q769" s="167"/>
      <c r="R769" s="168">
        <f>R770+R798+R803</f>
        <v>0.66028960000000003</v>
      </c>
      <c r="S769" s="167"/>
      <c r="T769" s="169">
        <f>T770+T798+T803</f>
        <v>0.1</v>
      </c>
      <c r="AR769" s="170" t="s">
        <v>83</v>
      </c>
      <c r="AT769" s="171" t="s">
        <v>72</v>
      </c>
      <c r="AU769" s="171" t="s">
        <v>73</v>
      </c>
      <c r="AY769" s="170" t="s">
        <v>132</v>
      </c>
      <c r="BK769" s="172">
        <f>BK770+BK798+BK803</f>
        <v>0</v>
      </c>
    </row>
    <row r="770" spans="1:65" s="12" customFormat="1" ht="22.8" customHeight="1">
      <c r="B770" s="159"/>
      <c r="C770" s="160"/>
      <c r="D770" s="161" t="s">
        <v>72</v>
      </c>
      <c r="E770" s="173" t="s">
        <v>960</v>
      </c>
      <c r="F770" s="173" t="s">
        <v>961</v>
      </c>
      <c r="G770" s="160"/>
      <c r="H770" s="160"/>
      <c r="I770" s="163"/>
      <c r="J770" s="174">
        <f>BK770</f>
        <v>0</v>
      </c>
      <c r="K770" s="160"/>
      <c r="L770" s="165"/>
      <c r="M770" s="166"/>
      <c r="N770" s="167"/>
      <c r="O770" s="167"/>
      <c r="P770" s="168">
        <f>SUM(P771:P797)</f>
        <v>0</v>
      </c>
      <c r="Q770" s="167"/>
      <c r="R770" s="168">
        <f>SUM(R771:R797)</f>
        <v>8.0389599999999992E-2</v>
      </c>
      <c r="S770" s="167"/>
      <c r="T770" s="169">
        <f>SUM(T771:T797)</f>
        <v>0</v>
      </c>
      <c r="AR770" s="170" t="s">
        <v>83</v>
      </c>
      <c r="AT770" s="171" t="s">
        <v>72</v>
      </c>
      <c r="AU770" s="171" t="s">
        <v>81</v>
      </c>
      <c r="AY770" s="170" t="s">
        <v>132</v>
      </c>
      <c r="BK770" s="172">
        <f>SUM(BK771:BK797)</f>
        <v>0</v>
      </c>
    </row>
    <row r="771" spans="1:65" s="2" customFormat="1" ht="21.75" customHeight="1">
      <c r="A771" s="36"/>
      <c r="B771" s="37"/>
      <c r="C771" s="175" t="s">
        <v>962</v>
      </c>
      <c r="D771" s="175" t="s">
        <v>134</v>
      </c>
      <c r="E771" s="176" t="s">
        <v>963</v>
      </c>
      <c r="F771" s="177" t="s">
        <v>964</v>
      </c>
      <c r="G771" s="178" t="s">
        <v>192</v>
      </c>
      <c r="H771" s="179">
        <v>12</v>
      </c>
      <c r="I771" s="180"/>
      <c r="J771" s="181">
        <f>ROUND(I771*H771,2)</f>
        <v>0</v>
      </c>
      <c r="K771" s="177" t="s">
        <v>138</v>
      </c>
      <c r="L771" s="41"/>
      <c r="M771" s="182" t="s">
        <v>19</v>
      </c>
      <c r="N771" s="183" t="s">
        <v>44</v>
      </c>
      <c r="O771" s="66"/>
      <c r="P771" s="184">
        <f>O771*H771</f>
        <v>0</v>
      </c>
      <c r="Q771" s="184">
        <v>0</v>
      </c>
      <c r="R771" s="184">
        <f>Q771*H771</f>
        <v>0</v>
      </c>
      <c r="S771" s="184">
        <v>0</v>
      </c>
      <c r="T771" s="185">
        <f>S771*H771</f>
        <v>0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186" t="s">
        <v>287</v>
      </c>
      <c r="AT771" s="186" t="s">
        <v>134</v>
      </c>
      <c r="AU771" s="186" t="s">
        <v>83</v>
      </c>
      <c r="AY771" s="19" t="s">
        <v>132</v>
      </c>
      <c r="BE771" s="187">
        <f>IF(N771="základní",J771,0)</f>
        <v>0</v>
      </c>
      <c r="BF771" s="187">
        <f>IF(N771="snížená",J771,0)</f>
        <v>0</v>
      </c>
      <c r="BG771" s="187">
        <f>IF(N771="zákl. přenesená",J771,0)</f>
        <v>0</v>
      </c>
      <c r="BH771" s="187">
        <f>IF(N771="sníž. přenesená",J771,0)</f>
        <v>0</v>
      </c>
      <c r="BI771" s="187">
        <f>IF(N771="nulová",J771,0)</f>
        <v>0</v>
      </c>
      <c r="BJ771" s="19" t="s">
        <v>81</v>
      </c>
      <c r="BK771" s="187">
        <f>ROUND(I771*H771,2)</f>
        <v>0</v>
      </c>
      <c r="BL771" s="19" t="s">
        <v>287</v>
      </c>
      <c r="BM771" s="186" t="s">
        <v>965</v>
      </c>
    </row>
    <row r="772" spans="1:65" s="2" customFormat="1" ht="10.199999999999999">
      <c r="A772" s="36"/>
      <c r="B772" s="37"/>
      <c r="C772" s="38"/>
      <c r="D772" s="188" t="s">
        <v>141</v>
      </c>
      <c r="E772" s="38"/>
      <c r="F772" s="189" t="s">
        <v>966</v>
      </c>
      <c r="G772" s="38"/>
      <c r="H772" s="38"/>
      <c r="I772" s="190"/>
      <c r="J772" s="38"/>
      <c r="K772" s="38"/>
      <c r="L772" s="41"/>
      <c r="M772" s="191"/>
      <c r="N772" s="192"/>
      <c r="O772" s="66"/>
      <c r="P772" s="66"/>
      <c r="Q772" s="66"/>
      <c r="R772" s="66"/>
      <c r="S772" s="66"/>
      <c r="T772" s="67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T772" s="19" t="s">
        <v>141</v>
      </c>
      <c r="AU772" s="19" t="s">
        <v>83</v>
      </c>
    </row>
    <row r="773" spans="1:65" s="13" customFormat="1" ht="10.199999999999999">
      <c r="B773" s="193"/>
      <c r="C773" s="194"/>
      <c r="D773" s="195" t="s">
        <v>143</v>
      </c>
      <c r="E773" s="196" t="s">
        <v>19</v>
      </c>
      <c r="F773" s="197" t="s">
        <v>967</v>
      </c>
      <c r="G773" s="194"/>
      <c r="H773" s="196" t="s">
        <v>19</v>
      </c>
      <c r="I773" s="198"/>
      <c r="J773" s="194"/>
      <c r="K773" s="194"/>
      <c r="L773" s="199"/>
      <c r="M773" s="200"/>
      <c r="N773" s="201"/>
      <c r="O773" s="201"/>
      <c r="P773" s="201"/>
      <c r="Q773" s="201"/>
      <c r="R773" s="201"/>
      <c r="S773" s="201"/>
      <c r="T773" s="202"/>
      <c r="AT773" s="203" t="s">
        <v>143</v>
      </c>
      <c r="AU773" s="203" t="s">
        <v>83</v>
      </c>
      <c r="AV773" s="13" t="s">
        <v>81</v>
      </c>
      <c r="AW773" s="13" t="s">
        <v>34</v>
      </c>
      <c r="AX773" s="13" t="s">
        <v>73</v>
      </c>
      <c r="AY773" s="203" t="s">
        <v>132</v>
      </c>
    </row>
    <row r="774" spans="1:65" s="14" customFormat="1" ht="10.199999999999999">
      <c r="B774" s="204"/>
      <c r="C774" s="205"/>
      <c r="D774" s="195" t="s">
        <v>143</v>
      </c>
      <c r="E774" s="206" t="s">
        <v>19</v>
      </c>
      <c r="F774" s="207" t="s">
        <v>414</v>
      </c>
      <c r="G774" s="205"/>
      <c r="H774" s="208">
        <v>12</v>
      </c>
      <c r="I774" s="209"/>
      <c r="J774" s="205"/>
      <c r="K774" s="205"/>
      <c r="L774" s="210"/>
      <c r="M774" s="211"/>
      <c r="N774" s="212"/>
      <c r="O774" s="212"/>
      <c r="P774" s="212"/>
      <c r="Q774" s="212"/>
      <c r="R774" s="212"/>
      <c r="S774" s="212"/>
      <c r="T774" s="213"/>
      <c r="AT774" s="214" t="s">
        <v>143</v>
      </c>
      <c r="AU774" s="214" t="s">
        <v>83</v>
      </c>
      <c r="AV774" s="14" t="s">
        <v>83</v>
      </c>
      <c r="AW774" s="14" t="s">
        <v>34</v>
      </c>
      <c r="AX774" s="14" t="s">
        <v>81</v>
      </c>
      <c r="AY774" s="214" t="s">
        <v>132</v>
      </c>
    </row>
    <row r="775" spans="1:65" s="2" customFormat="1" ht="16.5" customHeight="1">
      <c r="A775" s="36"/>
      <c r="B775" s="37"/>
      <c r="C775" s="237" t="s">
        <v>968</v>
      </c>
      <c r="D775" s="237" t="s">
        <v>264</v>
      </c>
      <c r="E775" s="238" t="s">
        <v>969</v>
      </c>
      <c r="F775" s="239" t="s">
        <v>970</v>
      </c>
      <c r="G775" s="240" t="s">
        <v>246</v>
      </c>
      <c r="H775" s="241">
        <v>4.0000000000000001E-3</v>
      </c>
      <c r="I775" s="242"/>
      <c r="J775" s="243">
        <f>ROUND(I775*H775,2)</f>
        <v>0</v>
      </c>
      <c r="K775" s="239" t="s">
        <v>138</v>
      </c>
      <c r="L775" s="244"/>
      <c r="M775" s="245" t="s">
        <v>19</v>
      </c>
      <c r="N775" s="246" t="s">
        <v>44</v>
      </c>
      <c r="O775" s="66"/>
      <c r="P775" s="184">
        <f>O775*H775</f>
        <v>0</v>
      </c>
      <c r="Q775" s="184">
        <v>1</v>
      </c>
      <c r="R775" s="184">
        <f>Q775*H775</f>
        <v>4.0000000000000001E-3</v>
      </c>
      <c r="S775" s="184">
        <v>0</v>
      </c>
      <c r="T775" s="185">
        <f>S775*H775</f>
        <v>0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186" t="s">
        <v>409</v>
      </c>
      <c r="AT775" s="186" t="s">
        <v>264</v>
      </c>
      <c r="AU775" s="186" t="s">
        <v>83</v>
      </c>
      <c r="AY775" s="19" t="s">
        <v>132</v>
      </c>
      <c r="BE775" s="187">
        <f>IF(N775="základní",J775,0)</f>
        <v>0</v>
      </c>
      <c r="BF775" s="187">
        <f>IF(N775="snížená",J775,0)</f>
        <v>0</v>
      </c>
      <c r="BG775" s="187">
        <f>IF(N775="zákl. přenesená",J775,0)</f>
        <v>0</v>
      </c>
      <c r="BH775" s="187">
        <f>IF(N775="sníž. přenesená",J775,0)</f>
        <v>0</v>
      </c>
      <c r="BI775" s="187">
        <f>IF(N775="nulová",J775,0)</f>
        <v>0</v>
      </c>
      <c r="BJ775" s="19" t="s">
        <v>81</v>
      </c>
      <c r="BK775" s="187">
        <f>ROUND(I775*H775,2)</f>
        <v>0</v>
      </c>
      <c r="BL775" s="19" t="s">
        <v>287</v>
      </c>
      <c r="BM775" s="186" t="s">
        <v>971</v>
      </c>
    </row>
    <row r="776" spans="1:65" s="2" customFormat="1" ht="19.2">
      <c r="A776" s="36"/>
      <c r="B776" s="37"/>
      <c r="C776" s="38"/>
      <c r="D776" s="195" t="s">
        <v>705</v>
      </c>
      <c r="E776" s="38"/>
      <c r="F776" s="247" t="s">
        <v>972</v>
      </c>
      <c r="G776" s="38"/>
      <c r="H776" s="38"/>
      <c r="I776" s="190"/>
      <c r="J776" s="38"/>
      <c r="K776" s="38"/>
      <c r="L776" s="41"/>
      <c r="M776" s="191"/>
      <c r="N776" s="192"/>
      <c r="O776" s="66"/>
      <c r="P776" s="66"/>
      <c r="Q776" s="66"/>
      <c r="R776" s="66"/>
      <c r="S776" s="66"/>
      <c r="T776" s="67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9" t="s">
        <v>705</v>
      </c>
      <c r="AU776" s="19" t="s">
        <v>83</v>
      </c>
    </row>
    <row r="777" spans="1:65" s="13" customFormat="1" ht="10.199999999999999">
      <c r="B777" s="193"/>
      <c r="C777" s="194"/>
      <c r="D777" s="195" t="s">
        <v>143</v>
      </c>
      <c r="E777" s="196" t="s">
        <v>19</v>
      </c>
      <c r="F777" s="197" t="s">
        <v>973</v>
      </c>
      <c r="G777" s="194"/>
      <c r="H777" s="196" t="s">
        <v>19</v>
      </c>
      <c r="I777" s="198"/>
      <c r="J777" s="194"/>
      <c r="K777" s="194"/>
      <c r="L777" s="199"/>
      <c r="M777" s="200"/>
      <c r="N777" s="201"/>
      <c r="O777" s="201"/>
      <c r="P777" s="201"/>
      <c r="Q777" s="201"/>
      <c r="R777" s="201"/>
      <c r="S777" s="201"/>
      <c r="T777" s="202"/>
      <c r="AT777" s="203" t="s">
        <v>143</v>
      </c>
      <c r="AU777" s="203" t="s">
        <v>83</v>
      </c>
      <c r="AV777" s="13" t="s">
        <v>81</v>
      </c>
      <c r="AW777" s="13" t="s">
        <v>34</v>
      </c>
      <c r="AX777" s="13" t="s">
        <v>73</v>
      </c>
      <c r="AY777" s="203" t="s">
        <v>132</v>
      </c>
    </row>
    <row r="778" spans="1:65" s="14" customFormat="1" ht="10.199999999999999">
      <c r="B778" s="204"/>
      <c r="C778" s="205"/>
      <c r="D778" s="195" t="s">
        <v>143</v>
      </c>
      <c r="E778" s="206" t="s">
        <v>19</v>
      </c>
      <c r="F778" s="207" t="s">
        <v>414</v>
      </c>
      <c r="G778" s="205"/>
      <c r="H778" s="208">
        <v>12</v>
      </c>
      <c r="I778" s="209"/>
      <c r="J778" s="205"/>
      <c r="K778" s="205"/>
      <c r="L778" s="210"/>
      <c r="M778" s="211"/>
      <c r="N778" s="212"/>
      <c r="O778" s="212"/>
      <c r="P778" s="212"/>
      <c r="Q778" s="212"/>
      <c r="R778" s="212"/>
      <c r="S778" s="212"/>
      <c r="T778" s="213"/>
      <c r="AT778" s="214" t="s">
        <v>143</v>
      </c>
      <c r="AU778" s="214" t="s">
        <v>83</v>
      </c>
      <c r="AV778" s="14" t="s">
        <v>83</v>
      </c>
      <c r="AW778" s="14" t="s">
        <v>34</v>
      </c>
      <c r="AX778" s="14" t="s">
        <v>73</v>
      </c>
      <c r="AY778" s="214" t="s">
        <v>132</v>
      </c>
    </row>
    <row r="779" spans="1:65" s="14" customFormat="1" ht="10.199999999999999">
      <c r="B779" s="204"/>
      <c r="C779" s="205"/>
      <c r="D779" s="195" t="s">
        <v>143</v>
      </c>
      <c r="E779" s="206" t="s">
        <v>19</v>
      </c>
      <c r="F779" s="207" t="s">
        <v>974</v>
      </c>
      <c r="G779" s="205"/>
      <c r="H779" s="208">
        <v>4.0000000000000001E-3</v>
      </c>
      <c r="I779" s="209"/>
      <c r="J779" s="205"/>
      <c r="K779" s="205"/>
      <c r="L779" s="210"/>
      <c r="M779" s="211"/>
      <c r="N779" s="212"/>
      <c r="O779" s="212"/>
      <c r="P779" s="212"/>
      <c r="Q779" s="212"/>
      <c r="R779" s="212"/>
      <c r="S779" s="212"/>
      <c r="T779" s="213"/>
      <c r="AT779" s="214" t="s">
        <v>143</v>
      </c>
      <c r="AU779" s="214" t="s">
        <v>83</v>
      </c>
      <c r="AV779" s="14" t="s">
        <v>83</v>
      </c>
      <c r="AW779" s="14" t="s">
        <v>34</v>
      </c>
      <c r="AX779" s="14" t="s">
        <v>81</v>
      </c>
      <c r="AY779" s="214" t="s">
        <v>132</v>
      </c>
    </row>
    <row r="780" spans="1:65" s="2" customFormat="1" ht="16.5" customHeight="1">
      <c r="A780" s="36"/>
      <c r="B780" s="37"/>
      <c r="C780" s="175" t="s">
        <v>975</v>
      </c>
      <c r="D780" s="175" t="s">
        <v>134</v>
      </c>
      <c r="E780" s="176" t="s">
        <v>976</v>
      </c>
      <c r="F780" s="177" t="s">
        <v>977</v>
      </c>
      <c r="G780" s="178" t="s">
        <v>192</v>
      </c>
      <c r="H780" s="179">
        <v>12</v>
      </c>
      <c r="I780" s="180"/>
      <c r="J780" s="181">
        <f>ROUND(I780*H780,2)</f>
        <v>0</v>
      </c>
      <c r="K780" s="177" t="s">
        <v>138</v>
      </c>
      <c r="L780" s="41"/>
      <c r="M780" s="182" t="s">
        <v>19</v>
      </c>
      <c r="N780" s="183" t="s">
        <v>44</v>
      </c>
      <c r="O780" s="66"/>
      <c r="P780" s="184">
        <f>O780*H780</f>
        <v>0</v>
      </c>
      <c r="Q780" s="184">
        <v>4.0000000000000002E-4</v>
      </c>
      <c r="R780" s="184">
        <f>Q780*H780</f>
        <v>4.8000000000000004E-3</v>
      </c>
      <c r="S780" s="184">
        <v>0</v>
      </c>
      <c r="T780" s="185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86" t="s">
        <v>287</v>
      </c>
      <c r="AT780" s="186" t="s">
        <v>134</v>
      </c>
      <c r="AU780" s="186" t="s">
        <v>83</v>
      </c>
      <c r="AY780" s="19" t="s">
        <v>132</v>
      </c>
      <c r="BE780" s="187">
        <f>IF(N780="základní",J780,0)</f>
        <v>0</v>
      </c>
      <c r="BF780" s="187">
        <f>IF(N780="snížená",J780,0)</f>
        <v>0</v>
      </c>
      <c r="BG780" s="187">
        <f>IF(N780="zákl. přenesená",J780,0)</f>
        <v>0</v>
      </c>
      <c r="BH780" s="187">
        <f>IF(N780="sníž. přenesená",J780,0)</f>
        <v>0</v>
      </c>
      <c r="BI780" s="187">
        <f>IF(N780="nulová",J780,0)</f>
        <v>0</v>
      </c>
      <c r="BJ780" s="19" t="s">
        <v>81</v>
      </c>
      <c r="BK780" s="187">
        <f>ROUND(I780*H780,2)</f>
        <v>0</v>
      </c>
      <c r="BL780" s="19" t="s">
        <v>287</v>
      </c>
      <c r="BM780" s="186" t="s">
        <v>978</v>
      </c>
    </row>
    <row r="781" spans="1:65" s="2" customFormat="1" ht="10.199999999999999">
      <c r="A781" s="36"/>
      <c r="B781" s="37"/>
      <c r="C781" s="38"/>
      <c r="D781" s="188" t="s">
        <v>141</v>
      </c>
      <c r="E781" s="38"/>
      <c r="F781" s="189" t="s">
        <v>979</v>
      </c>
      <c r="G781" s="38"/>
      <c r="H781" s="38"/>
      <c r="I781" s="190"/>
      <c r="J781" s="38"/>
      <c r="K781" s="38"/>
      <c r="L781" s="41"/>
      <c r="M781" s="191"/>
      <c r="N781" s="192"/>
      <c r="O781" s="66"/>
      <c r="P781" s="66"/>
      <c r="Q781" s="66"/>
      <c r="R781" s="66"/>
      <c r="S781" s="66"/>
      <c r="T781" s="67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9" t="s">
        <v>141</v>
      </c>
      <c r="AU781" s="19" t="s">
        <v>83</v>
      </c>
    </row>
    <row r="782" spans="1:65" s="13" customFormat="1" ht="10.199999999999999">
      <c r="B782" s="193"/>
      <c r="C782" s="194"/>
      <c r="D782" s="195" t="s">
        <v>143</v>
      </c>
      <c r="E782" s="196" t="s">
        <v>19</v>
      </c>
      <c r="F782" s="197" t="s">
        <v>967</v>
      </c>
      <c r="G782" s="194"/>
      <c r="H782" s="196" t="s">
        <v>19</v>
      </c>
      <c r="I782" s="198"/>
      <c r="J782" s="194"/>
      <c r="K782" s="194"/>
      <c r="L782" s="199"/>
      <c r="M782" s="200"/>
      <c r="N782" s="201"/>
      <c r="O782" s="201"/>
      <c r="P782" s="201"/>
      <c r="Q782" s="201"/>
      <c r="R782" s="201"/>
      <c r="S782" s="201"/>
      <c r="T782" s="202"/>
      <c r="AT782" s="203" t="s">
        <v>143</v>
      </c>
      <c r="AU782" s="203" t="s">
        <v>83</v>
      </c>
      <c r="AV782" s="13" t="s">
        <v>81</v>
      </c>
      <c r="AW782" s="13" t="s">
        <v>34</v>
      </c>
      <c r="AX782" s="13" t="s">
        <v>73</v>
      </c>
      <c r="AY782" s="203" t="s">
        <v>132</v>
      </c>
    </row>
    <row r="783" spans="1:65" s="14" customFormat="1" ht="10.199999999999999">
      <c r="B783" s="204"/>
      <c r="C783" s="205"/>
      <c r="D783" s="195" t="s">
        <v>143</v>
      </c>
      <c r="E783" s="206" t="s">
        <v>19</v>
      </c>
      <c r="F783" s="207" t="s">
        <v>414</v>
      </c>
      <c r="G783" s="205"/>
      <c r="H783" s="208">
        <v>12</v>
      </c>
      <c r="I783" s="209"/>
      <c r="J783" s="205"/>
      <c r="K783" s="205"/>
      <c r="L783" s="210"/>
      <c r="M783" s="211"/>
      <c r="N783" s="212"/>
      <c r="O783" s="212"/>
      <c r="P783" s="212"/>
      <c r="Q783" s="212"/>
      <c r="R783" s="212"/>
      <c r="S783" s="212"/>
      <c r="T783" s="213"/>
      <c r="AT783" s="214" t="s">
        <v>143</v>
      </c>
      <c r="AU783" s="214" t="s">
        <v>83</v>
      </c>
      <c r="AV783" s="14" t="s">
        <v>83</v>
      </c>
      <c r="AW783" s="14" t="s">
        <v>34</v>
      </c>
      <c r="AX783" s="14" t="s">
        <v>81</v>
      </c>
      <c r="AY783" s="214" t="s">
        <v>132</v>
      </c>
    </row>
    <row r="784" spans="1:65" s="2" customFormat="1" ht="24.15" customHeight="1">
      <c r="A784" s="36"/>
      <c r="B784" s="37"/>
      <c r="C784" s="237" t="s">
        <v>980</v>
      </c>
      <c r="D784" s="237" t="s">
        <v>264</v>
      </c>
      <c r="E784" s="238" t="s">
        <v>981</v>
      </c>
      <c r="F784" s="239" t="s">
        <v>982</v>
      </c>
      <c r="G784" s="240" t="s">
        <v>192</v>
      </c>
      <c r="H784" s="241">
        <v>14.651999999999999</v>
      </c>
      <c r="I784" s="242"/>
      <c r="J784" s="243">
        <f>ROUND(I784*H784,2)</f>
        <v>0</v>
      </c>
      <c r="K784" s="239" t="s">
        <v>138</v>
      </c>
      <c r="L784" s="244"/>
      <c r="M784" s="245" t="s">
        <v>19</v>
      </c>
      <c r="N784" s="246" t="s">
        <v>44</v>
      </c>
      <c r="O784" s="66"/>
      <c r="P784" s="184">
        <f>O784*H784</f>
        <v>0</v>
      </c>
      <c r="Q784" s="184">
        <v>4.7999999999999996E-3</v>
      </c>
      <c r="R784" s="184">
        <f>Q784*H784</f>
        <v>7.0329599999999992E-2</v>
      </c>
      <c r="S784" s="184">
        <v>0</v>
      </c>
      <c r="T784" s="185">
        <f>S784*H784</f>
        <v>0</v>
      </c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R784" s="186" t="s">
        <v>409</v>
      </c>
      <c r="AT784" s="186" t="s">
        <v>264</v>
      </c>
      <c r="AU784" s="186" t="s">
        <v>83</v>
      </c>
      <c r="AY784" s="19" t="s">
        <v>132</v>
      </c>
      <c r="BE784" s="187">
        <f>IF(N784="základní",J784,0)</f>
        <v>0</v>
      </c>
      <c r="BF784" s="187">
        <f>IF(N784="snížená",J784,0)</f>
        <v>0</v>
      </c>
      <c r="BG784" s="187">
        <f>IF(N784="zákl. přenesená",J784,0)</f>
        <v>0</v>
      </c>
      <c r="BH784" s="187">
        <f>IF(N784="sníž. přenesená",J784,0)</f>
        <v>0</v>
      </c>
      <c r="BI784" s="187">
        <f>IF(N784="nulová",J784,0)</f>
        <v>0</v>
      </c>
      <c r="BJ784" s="19" t="s">
        <v>81</v>
      </c>
      <c r="BK784" s="187">
        <f>ROUND(I784*H784,2)</f>
        <v>0</v>
      </c>
      <c r="BL784" s="19" t="s">
        <v>287</v>
      </c>
      <c r="BM784" s="186" t="s">
        <v>983</v>
      </c>
    </row>
    <row r="785" spans="1:65" s="13" customFormat="1" ht="10.199999999999999">
      <c r="B785" s="193"/>
      <c r="C785" s="194"/>
      <c r="D785" s="195" t="s">
        <v>143</v>
      </c>
      <c r="E785" s="196" t="s">
        <v>19</v>
      </c>
      <c r="F785" s="197" t="s">
        <v>984</v>
      </c>
      <c r="G785" s="194"/>
      <c r="H785" s="196" t="s">
        <v>19</v>
      </c>
      <c r="I785" s="198"/>
      <c r="J785" s="194"/>
      <c r="K785" s="194"/>
      <c r="L785" s="199"/>
      <c r="M785" s="200"/>
      <c r="N785" s="201"/>
      <c r="O785" s="201"/>
      <c r="P785" s="201"/>
      <c r="Q785" s="201"/>
      <c r="R785" s="201"/>
      <c r="S785" s="201"/>
      <c r="T785" s="202"/>
      <c r="AT785" s="203" t="s">
        <v>143</v>
      </c>
      <c r="AU785" s="203" t="s">
        <v>83</v>
      </c>
      <c r="AV785" s="13" t="s">
        <v>81</v>
      </c>
      <c r="AW785" s="13" t="s">
        <v>34</v>
      </c>
      <c r="AX785" s="13" t="s">
        <v>73</v>
      </c>
      <c r="AY785" s="203" t="s">
        <v>132</v>
      </c>
    </row>
    <row r="786" spans="1:65" s="14" customFormat="1" ht="10.199999999999999">
      <c r="B786" s="204"/>
      <c r="C786" s="205"/>
      <c r="D786" s="195" t="s">
        <v>143</v>
      </c>
      <c r="E786" s="206" t="s">
        <v>19</v>
      </c>
      <c r="F786" s="207" t="s">
        <v>414</v>
      </c>
      <c r="G786" s="205"/>
      <c r="H786" s="208">
        <v>12</v>
      </c>
      <c r="I786" s="209"/>
      <c r="J786" s="205"/>
      <c r="K786" s="205"/>
      <c r="L786" s="210"/>
      <c r="M786" s="211"/>
      <c r="N786" s="212"/>
      <c r="O786" s="212"/>
      <c r="P786" s="212"/>
      <c r="Q786" s="212"/>
      <c r="R786" s="212"/>
      <c r="S786" s="212"/>
      <c r="T786" s="213"/>
      <c r="AT786" s="214" t="s">
        <v>143</v>
      </c>
      <c r="AU786" s="214" t="s">
        <v>83</v>
      </c>
      <c r="AV786" s="14" t="s">
        <v>83</v>
      </c>
      <c r="AW786" s="14" t="s">
        <v>34</v>
      </c>
      <c r="AX786" s="14" t="s">
        <v>73</v>
      </c>
      <c r="AY786" s="214" t="s">
        <v>132</v>
      </c>
    </row>
    <row r="787" spans="1:65" s="14" customFormat="1" ht="10.199999999999999">
      <c r="B787" s="204"/>
      <c r="C787" s="205"/>
      <c r="D787" s="195" t="s">
        <v>143</v>
      </c>
      <c r="E787" s="206" t="s">
        <v>19</v>
      </c>
      <c r="F787" s="207" t="s">
        <v>985</v>
      </c>
      <c r="G787" s="205"/>
      <c r="H787" s="208">
        <v>14.651999999999999</v>
      </c>
      <c r="I787" s="209"/>
      <c r="J787" s="205"/>
      <c r="K787" s="205"/>
      <c r="L787" s="210"/>
      <c r="M787" s="211"/>
      <c r="N787" s="212"/>
      <c r="O787" s="212"/>
      <c r="P787" s="212"/>
      <c r="Q787" s="212"/>
      <c r="R787" s="212"/>
      <c r="S787" s="212"/>
      <c r="T787" s="213"/>
      <c r="AT787" s="214" t="s">
        <v>143</v>
      </c>
      <c r="AU787" s="214" t="s">
        <v>83</v>
      </c>
      <c r="AV787" s="14" t="s">
        <v>83</v>
      </c>
      <c r="AW787" s="14" t="s">
        <v>34</v>
      </c>
      <c r="AX787" s="14" t="s">
        <v>81</v>
      </c>
      <c r="AY787" s="214" t="s">
        <v>132</v>
      </c>
    </row>
    <row r="788" spans="1:65" s="2" customFormat="1" ht="16.5" customHeight="1">
      <c r="A788" s="36"/>
      <c r="B788" s="37"/>
      <c r="C788" s="175" t="s">
        <v>986</v>
      </c>
      <c r="D788" s="175" t="s">
        <v>134</v>
      </c>
      <c r="E788" s="176" t="s">
        <v>987</v>
      </c>
      <c r="F788" s="177" t="s">
        <v>988</v>
      </c>
      <c r="G788" s="178" t="s">
        <v>192</v>
      </c>
      <c r="H788" s="179">
        <v>12</v>
      </c>
      <c r="I788" s="180"/>
      <c r="J788" s="181">
        <f>ROUND(I788*H788,2)</f>
        <v>0</v>
      </c>
      <c r="K788" s="177" t="s">
        <v>138</v>
      </c>
      <c r="L788" s="41"/>
      <c r="M788" s="182" t="s">
        <v>19</v>
      </c>
      <c r="N788" s="183" t="s">
        <v>44</v>
      </c>
      <c r="O788" s="66"/>
      <c r="P788" s="184">
        <f>O788*H788</f>
        <v>0</v>
      </c>
      <c r="Q788" s="184">
        <v>0</v>
      </c>
      <c r="R788" s="184">
        <f>Q788*H788</f>
        <v>0</v>
      </c>
      <c r="S788" s="184">
        <v>0</v>
      </c>
      <c r="T788" s="185">
        <f>S788*H788</f>
        <v>0</v>
      </c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R788" s="186" t="s">
        <v>287</v>
      </c>
      <c r="AT788" s="186" t="s">
        <v>134</v>
      </c>
      <c r="AU788" s="186" t="s">
        <v>83</v>
      </c>
      <c r="AY788" s="19" t="s">
        <v>132</v>
      </c>
      <c r="BE788" s="187">
        <f>IF(N788="základní",J788,0)</f>
        <v>0</v>
      </c>
      <c r="BF788" s="187">
        <f>IF(N788="snížená",J788,0)</f>
        <v>0</v>
      </c>
      <c r="BG788" s="187">
        <f>IF(N788="zákl. přenesená",J788,0)</f>
        <v>0</v>
      </c>
      <c r="BH788" s="187">
        <f>IF(N788="sníž. přenesená",J788,0)</f>
        <v>0</v>
      </c>
      <c r="BI788" s="187">
        <f>IF(N788="nulová",J788,0)</f>
        <v>0</v>
      </c>
      <c r="BJ788" s="19" t="s">
        <v>81</v>
      </c>
      <c r="BK788" s="187">
        <f>ROUND(I788*H788,2)</f>
        <v>0</v>
      </c>
      <c r="BL788" s="19" t="s">
        <v>287</v>
      </c>
      <c r="BM788" s="186" t="s">
        <v>989</v>
      </c>
    </row>
    <row r="789" spans="1:65" s="2" customFormat="1" ht="10.199999999999999">
      <c r="A789" s="36"/>
      <c r="B789" s="37"/>
      <c r="C789" s="38"/>
      <c r="D789" s="188" t="s">
        <v>141</v>
      </c>
      <c r="E789" s="38"/>
      <c r="F789" s="189" t="s">
        <v>990</v>
      </c>
      <c r="G789" s="38"/>
      <c r="H789" s="38"/>
      <c r="I789" s="190"/>
      <c r="J789" s="38"/>
      <c r="K789" s="38"/>
      <c r="L789" s="41"/>
      <c r="M789" s="191"/>
      <c r="N789" s="192"/>
      <c r="O789" s="66"/>
      <c r="P789" s="66"/>
      <c r="Q789" s="66"/>
      <c r="R789" s="66"/>
      <c r="S789" s="66"/>
      <c r="T789" s="67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9" t="s">
        <v>141</v>
      </c>
      <c r="AU789" s="19" t="s">
        <v>83</v>
      </c>
    </row>
    <row r="790" spans="1:65" s="13" customFormat="1" ht="10.199999999999999">
      <c r="B790" s="193"/>
      <c r="C790" s="194"/>
      <c r="D790" s="195" t="s">
        <v>143</v>
      </c>
      <c r="E790" s="196" t="s">
        <v>19</v>
      </c>
      <c r="F790" s="197" t="s">
        <v>967</v>
      </c>
      <c r="G790" s="194"/>
      <c r="H790" s="196" t="s">
        <v>19</v>
      </c>
      <c r="I790" s="198"/>
      <c r="J790" s="194"/>
      <c r="K790" s="194"/>
      <c r="L790" s="199"/>
      <c r="M790" s="200"/>
      <c r="N790" s="201"/>
      <c r="O790" s="201"/>
      <c r="P790" s="201"/>
      <c r="Q790" s="201"/>
      <c r="R790" s="201"/>
      <c r="S790" s="201"/>
      <c r="T790" s="202"/>
      <c r="AT790" s="203" t="s">
        <v>143</v>
      </c>
      <c r="AU790" s="203" t="s">
        <v>83</v>
      </c>
      <c r="AV790" s="13" t="s">
        <v>81</v>
      </c>
      <c r="AW790" s="13" t="s">
        <v>34</v>
      </c>
      <c r="AX790" s="13" t="s">
        <v>73</v>
      </c>
      <c r="AY790" s="203" t="s">
        <v>132</v>
      </c>
    </row>
    <row r="791" spans="1:65" s="14" customFormat="1" ht="10.199999999999999">
      <c r="B791" s="204"/>
      <c r="C791" s="205"/>
      <c r="D791" s="195" t="s">
        <v>143</v>
      </c>
      <c r="E791" s="206" t="s">
        <v>19</v>
      </c>
      <c r="F791" s="207" t="s">
        <v>414</v>
      </c>
      <c r="G791" s="205"/>
      <c r="H791" s="208">
        <v>12</v>
      </c>
      <c r="I791" s="209"/>
      <c r="J791" s="205"/>
      <c r="K791" s="205"/>
      <c r="L791" s="210"/>
      <c r="M791" s="211"/>
      <c r="N791" s="212"/>
      <c r="O791" s="212"/>
      <c r="P791" s="212"/>
      <c r="Q791" s="212"/>
      <c r="R791" s="212"/>
      <c r="S791" s="212"/>
      <c r="T791" s="213"/>
      <c r="AT791" s="214" t="s">
        <v>143</v>
      </c>
      <c r="AU791" s="214" t="s">
        <v>83</v>
      </c>
      <c r="AV791" s="14" t="s">
        <v>83</v>
      </c>
      <c r="AW791" s="14" t="s">
        <v>34</v>
      </c>
      <c r="AX791" s="14" t="s">
        <v>81</v>
      </c>
      <c r="AY791" s="214" t="s">
        <v>132</v>
      </c>
    </row>
    <row r="792" spans="1:65" s="2" customFormat="1" ht="16.5" customHeight="1">
      <c r="A792" s="36"/>
      <c r="B792" s="37"/>
      <c r="C792" s="237" t="s">
        <v>991</v>
      </c>
      <c r="D792" s="237" t="s">
        <v>264</v>
      </c>
      <c r="E792" s="238" t="s">
        <v>992</v>
      </c>
      <c r="F792" s="239" t="s">
        <v>993</v>
      </c>
      <c r="G792" s="240" t="s">
        <v>192</v>
      </c>
      <c r="H792" s="241">
        <v>12.6</v>
      </c>
      <c r="I792" s="242"/>
      <c r="J792" s="243">
        <f>ROUND(I792*H792,2)</f>
        <v>0</v>
      </c>
      <c r="K792" s="239" t="s">
        <v>138</v>
      </c>
      <c r="L792" s="244"/>
      <c r="M792" s="245" t="s">
        <v>19</v>
      </c>
      <c r="N792" s="246" t="s">
        <v>44</v>
      </c>
      <c r="O792" s="66"/>
      <c r="P792" s="184">
        <f>O792*H792</f>
        <v>0</v>
      </c>
      <c r="Q792" s="184">
        <v>1E-4</v>
      </c>
      <c r="R792" s="184">
        <f>Q792*H792</f>
        <v>1.2600000000000001E-3</v>
      </c>
      <c r="S792" s="184">
        <v>0</v>
      </c>
      <c r="T792" s="185">
        <f>S792*H792</f>
        <v>0</v>
      </c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R792" s="186" t="s">
        <v>409</v>
      </c>
      <c r="AT792" s="186" t="s">
        <v>264</v>
      </c>
      <c r="AU792" s="186" t="s">
        <v>83</v>
      </c>
      <c r="AY792" s="19" t="s">
        <v>132</v>
      </c>
      <c r="BE792" s="187">
        <f>IF(N792="základní",J792,0)</f>
        <v>0</v>
      </c>
      <c r="BF792" s="187">
        <f>IF(N792="snížená",J792,0)</f>
        <v>0</v>
      </c>
      <c r="BG792" s="187">
        <f>IF(N792="zákl. přenesená",J792,0)</f>
        <v>0</v>
      </c>
      <c r="BH792" s="187">
        <f>IF(N792="sníž. přenesená",J792,0)</f>
        <v>0</v>
      </c>
      <c r="BI792" s="187">
        <f>IF(N792="nulová",J792,0)</f>
        <v>0</v>
      </c>
      <c r="BJ792" s="19" t="s">
        <v>81</v>
      </c>
      <c r="BK792" s="187">
        <f>ROUND(I792*H792,2)</f>
        <v>0</v>
      </c>
      <c r="BL792" s="19" t="s">
        <v>287</v>
      </c>
      <c r="BM792" s="186" t="s">
        <v>994</v>
      </c>
    </row>
    <row r="793" spans="1:65" s="13" customFormat="1" ht="10.199999999999999">
      <c r="B793" s="193"/>
      <c r="C793" s="194"/>
      <c r="D793" s="195" t="s">
        <v>143</v>
      </c>
      <c r="E793" s="196" t="s">
        <v>19</v>
      </c>
      <c r="F793" s="197" t="s">
        <v>995</v>
      </c>
      <c r="G793" s="194"/>
      <c r="H793" s="196" t="s">
        <v>19</v>
      </c>
      <c r="I793" s="198"/>
      <c r="J793" s="194"/>
      <c r="K793" s="194"/>
      <c r="L793" s="199"/>
      <c r="M793" s="200"/>
      <c r="N793" s="201"/>
      <c r="O793" s="201"/>
      <c r="P793" s="201"/>
      <c r="Q793" s="201"/>
      <c r="R793" s="201"/>
      <c r="S793" s="201"/>
      <c r="T793" s="202"/>
      <c r="AT793" s="203" t="s">
        <v>143</v>
      </c>
      <c r="AU793" s="203" t="s">
        <v>83</v>
      </c>
      <c r="AV793" s="13" t="s">
        <v>81</v>
      </c>
      <c r="AW793" s="13" t="s">
        <v>34</v>
      </c>
      <c r="AX793" s="13" t="s">
        <v>73</v>
      </c>
      <c r="AY793" s="203" t="s">
        <v>132</v>
      </c>
    </row>
    <row r="794" spans="1:65" s="14" customFormat="1" ht="10.199999999999999">
      <c r="B794" s="204"/>
      <c r="C794" s="205"/>
      <c r="D794" s="195" t="s">
        <v>143</v>
      </c>
      <c r="E794" s="206" t="s">
        <v>19</v>
      </c>
      <c r="F794" s="207" t="s">
        <v>414</v>
      </c>
      <c r="G794" s="205"/>
      <c r="H794" s="208">
        <v>12</v>
      </c>
      <c r="I794" s="209"/>
      <c r="J794" s="205"/>
      <c r="K794" s="205"/>
      <c r="L794" s="210"/>
      <c r="M794" s="211"/>
      <c r="N794" s="212"/>
      <c r="O794" s="212"/>
      <c r="P794" s="212"/>
      <c r="Q794" s="212"/>
      <c r="R794" s="212"/>
      <c r="S794" s="212"/>
      <c r="T794" s="213"/>
      <c r="AT794" s="214" t="s">
        <v>143</v>
      </c>
      <c r="AU794" s="214" t="s">
        <v>83</v>
      </c>
      <c r="AV794" s="14" t="s">
        <v>83</v>
      </c>
      <c r="AW794" s="14" t="s">
        <v>34</v>
      </c>
      <c r="AX794" s="14" t="s">
        <v>73</v>
      </c>
      <c r="AY794" s="214" t="s">
        <v>132</v>
      </c>
    </row>
    <row r="795" spans="1:65" s="14" customFormat="1" ht="10.199999999999999">
      <c r="B795" s="204"/>
      <c r="C795" s="205"/>
      <c r="D795" s="195" t="s">
        <v>143</v>
      </c>
      <c r="E795" s="206" t="s">
        <v>19</v>
      </c>
      <c r="F795" s="207" t="s">
        <v>996</v>
      </c>
      <c r="G795" s="205"/>
      <c r="H795" s="208">
        <v>12.6</v>
      </c>
      <c r="I795" s="209"/>
      <c r="J795" s="205"/>
      <c r="K795" s="205"/>
      <c r="L795" s="210"/>
      <c r="M795" s="211"/>
      <c r="N795" s="212"/>
      <c r="O795" s="212"/>
      <c r="P795" s="212"/>
      <c r="Q795" s="212"/>
      <c r="R795" s="212"/>
      <c r="S795" s="212"/>
      <c r="T795" s="213"/>
      <c r="AT795" s="214" t="s">
        <v>143</v>
      </c>
      <c r="AU795" s="214" t="s">
        <v>83</v>
      </c>
      <c r="AV795" s="14" t="s">
        <v>83</v>
      </c>
      <c r="AW795" s="14" t="s">
        <v>34</v>
      </c>
      <c r="AX795" s="14" t="s">
        <v>81</v>
      </c>
      <c r="AY795" s="214" t="s">
        <v>132</v>
      </c>
    </row>
    <row r="796" spans="1:65" s="2" customFormat="1" ht="24.15" customHeight="1">
      <c r="A796" s="36"/>
      <c r="B796" s="37"/>
      <c r="C796" s="175" t="s">
        <v>997</v>
      </c>
      <c r="D796" s="175" t="s">
        <v>134</v>
      </c>
      <c r="E796" s="176" t="s">
        <v>998</v>
      </c>
      <c r="F796" s="177" t="s">
        <v>999</v>
      </c>
      <c r="G796" s="178" t="s">
        <v>246</v>
      </c>
      <c r="H796" s="179">
        <v>0.08</v>
      </c>
      <c r="I796" s="180"/>
      <c r="J796" s="181">
        <f>ROUND(I796*H796,2)</f>
        <v>0</v>
      </c>
      <c r="K796" s="177" t="s">
        <v>138</v>
      </c>
      <c r="L796" s="41"/>
      <c r="M796" s="182" t="s">
        <v>19</v>
      </c>
      <c r="N796" s="183" t="s">
        <v>44</v>
      </c>
      <c r="O796" s="66"/>
      <c r="P796" s="184">
        <f>O796*H796</f>
        <v>0</v>
      </c>
      <c r="Q796" s="184">
        <v>0</v>
      </c>
      <c r="R796" s="184">
        <f>Q796*H796</f>
        <v>0</v>
      </c>
      <c r="S796" s="184">
        <v>0</v>
      </c>
      <c r="T796" s="185">
        <f>S796*H796</f>
        <v>0</v>
      </c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R796" s="186" t="s">
        <v>287</v>
      </c>
      <c r="AT796" s="186" t="s">
        <v>134</v>
      </c>
      <c r="AU796" s="186" t="s">
        <v>83</v>
      </c>
      <c r="AY796" s="19" t="s">
        <v>132</v>
      </c>
      <c r="BE796" s="187">
        <f>IF(N796="základní",J796,0)</f>
        <v>0</v>
      </c>
      <c r="BF796" s="187">
        <f>IF(N796="snížená",J796,0)</f>
        <v>0</v>
      </c>
      <c r="BG796" s="187">
        <f>IF(N796="zákl. přenesená",J796,0)</f>
        <v>0</v>
      </c>
      <c r="BH796" s="187">
        <f>IF(N796="sníž. přenesená",J796,0)</f>
        <v>0</v>
      </c>
      <c r="BI796" s="187">
        <f>IF(N796="nulová",J796,0)</f>
        <v>0</v>
      </c>
      <c r="BJ796" s="19" t="s">
        <v>81</v>
      </c>
      <c r="BK796" s="187">
        <f>ROUND(I796*H796,2)</f>
        <v>0</v>
      </c>
      <c r="BL796" s="19" t="s">
        <v>287</v>
      </c>
      <c r="BM796" s="186" t="s">
        <v>1000</v>
      </c>
    </row>
    <row r="797" spans="1:65" s="2" customFormat="1" ht="10.199999999999999">
      <c r="A797" s="36"/>
      <c r="B797" s="37"/>
      <c r="C797" s="38"/>
      <c r="D797" s="188" t="s">
        <v>141</v>
      </c>
      <c r="E797" s="38"/>
      <c r="F797" s="189" t="s">
        <v>1001</v>
      </c>
      <c r="G797" s="38"/>
      <c r="H797" s="38"/>
      <c r="I797" s="190"/>
      <c r="J797" s="38"/>
      <c r="K797" s="38"/>
      <c r="L797" s="41"/>
      <c r="M797" s="191"/>
      <c r="N797" s="192"/>
      <c r="O797" s="66"/>
      <c r="P797" s="66"/>
      <c r="Q797" s="66"/>
      <c r="R797" s="66"/>
      <c r="S797" s="66"/>
      <c r="T797" s="67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T797" s="19" t="s">
        <v>141</v>
      </c>
      <c r="AU797" s="19" t="s">
        <v>83</v>
      </c>
    </row>
    <row r="798" spans="1:65" s="12" customFormat="1" ht="22.8" customHeight="1">
      <c r="B798" s="159"/>
      <c r="C798" s="160"/>
      <c r="D798" s="161" t="s">
        <v>72</v>
      </c>
      <c r="E798" s="173" t="s">
        <v>1002</v>
      </c>
      <c r="F798" s="173" t="s">
        <v>1003</v>
      </c>
      <c r="G798" s="160"/>
      <c r="H798" s="160"/>
      <c r="I798" s="163"/>
      <c r="J798" s="174">
        <f>BK798</f>
        <v>0</v>
      </c>
      <c r="K798" s="160"/>
      <c r="L798" s="165"/>
      <c r="M798" s="166"/>
      <c r="N798" s="167"/>
      <c r="O798" s="167"/>
      <c r="P798" s="168">
        <f>SUM(P799:P802)</f>
        <v>0</v>
      </c>
      <c r="Q798" s="167"/>
      <c r="R798" s="168">
        <f>SUM(R799:R802)</f>
        <v>0.1236</v>
      </c>
      <c r="S798" s="167"/>
      <c r="T798" s="169">
        <f>SUM(T799:T802)</f>
        <v>0</v>
      </c>
      <c r="AR798" s="170" t="s">
        <v>83</v>
      </c>
      <c r="AT798" s="171" t="s">
        <v>72</v>
      </c>
      <c r="AU798" s="171" t="s">
        <v>81</v>
      </c>
      <c r="AY798" s="170" t="s">
        <v>132</v>
      </c>
      <c r="BK798" s="172">
        <f>SUM(BK799:BK802)</f>
        <v>0</v>
      </c>
    </row>
    <row r="799" spans="1:65" s="2" customFormat="1" ht="16.5" customHeight="1">
      <c r="A799" s="36"/>
      <c r="B799" s="37"/>
      <c r="C799" s="175" t="s">
        <v>1004</v>
      </c>
      <c r="D799" s="175" t="s">
        <v>134</v>
      </c>
      <c r="E799" s="176" t="s">
        <v>1005</v>
      </c>
      <c r="F799" s="177" t="s">
        <v>1006</v>
      </c>
      <c r="G799" s="178" t="s">
        <v>613</v>
      </c>
      <c r="H799" s="179">
        <v>4</v>
      </c>
      <c r="I799" s="180"/>
      <c r="J799" s="181">
        <f>ROUND(I799*H799,2)</f>
        <v>0</v>
      </c>
      <c r="K799" s="177" t="s">
        <v>138</v>
      </c>
      <c r="L799" s="41"/>
      <c r="M799" s="182" t="s">
        <v>19</v>
      </c>
      <c r="N799" s="183" t="s">
        <v>44</v>
      </c>
      <c r="O799" s="66"/>
      <c r="P799" s="184">
        <f>O799*H799</f>
        <v>0</v>
      </c>
      <c r="Q799" s="184">
        <v>3.09E-2</v>
      </c>
      <c r="R799" s="184">
        <f>Q799*H799</f>
        <v>0.1236</v>
      </c>
      <c r="S799" s="184">
        <v>0</v>
      </c>
      <c r="T799" s="185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86" t="s">
        <v>287</v>
      </c>
      <c r="AT799" s="186" t="s">
        <v>134</v>
      </c>
      <c r="AU799" s="186" t="s">
        <v>83</v>
      </c>
      <c r="AY799" s="19" t="s">
        <v>132</v>
      </c>
      <c r="BE799" s="187">
        <f>IF(N799="základní",J799,0)</f>
        <v>0</v>
      </c>
      <c r="BF799" s="187">
        <f>IF(N799="snížená",J799,0)</f>
        <v>0</v>
      </c>
      <c r="BG799" s="187">
        <f>IF(N799="zákl. přenesená",J799,0)</f>
        <v>0</v>
      </c>
      <c r="BH799" s="187">
        <f>IF(N799="sníž. přenesená",J799,0)</f>
        <v>0</v>
      </c>
      <c r="BI799" s="187">
        <f>IF(N799="nulová",J799,0)</f>
        <v>0</v>
      </c>
      <c r="BJ799" s="19" t="s">
        <v>81</v>
      </c>
      <c r="BK799" s="187">
        <f>ROUND(I799*H799,2)</f>
        <v>0</v>
      </c>
      <c r="BL799" s="19" t="s">
        <v>287</v>
      </c>
      <c r="BM799" s="186" t="s">
        <v>1007</v>
      </c>
    </row>
    <row r="800" spans="1:65" s="2" customFormat="1" ht="10.199999999999999">
      <c r="A800" s="36"/>
      <c r="B800" s="37"/>
      <c r="C800" s="38"/>
      <c r="D800" s="188" t="s">
        <v>141</v>
      </c>
      <c r="E800" s="38"/>
      <c r="F800" s="189" t="s">
        <v>1008</v>
      </c>
      <c r="G800" s="38"/>
      <c r="H800" s="38"/>
      <c r="I800" s="190"/>
      <c r="J800" s="38"/>
      <c r="K800" s="38"/>
      <c r="L800" s="41"/>
      <c r="M800" s="191"/>
      <c r="N800" s="192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9" t="s">
        <v>141</v>
      </c>
      <c r="AU800" s="19" t="s">
        <v>83</v>
      </c>
    </row>
    <row r="801" spans="1:65" s="2" customFormat="1" ht="24.15" customHeight="1">
      <c r="A801" s="36"/>
      <c r="B801" s="37"/>
      <c r="C801" s="175" t="s">
        <v>1009</v>
      </c>
      <c r="D801" s="175" t="s">
        <v>134</v>
      </c>
      <c r="E801" s="176" t="s">
        <v>1010</v>
      </c>
      <c r="F801" s="177" t="s">
        <v>1011</v>
      </c>
      <c r="G801" s="178" t="s">
        <v>246</v>
      </c>
      <c r="H801" s="179">
        <v>0.124</v>
      </c>
      <c r="I801" s="180"/>
      <c r="J801" s="181">
        <f>ROUND(I801*H801,2)</f>
        <v>0</v>
      </c>
      <c r="K801" s="177" t="s">
        <v>138</v>
      </c>
      <c r="L801" s="41"/>
      <c r="M801" s="182" t="s">
        <v>19</v>
      </c>
      <c r="N801" s="183" t="s">
        <v>44</v>
      </c>
      <c r="O801" s="66"/>
      <c r="P801" s="184">
        <f>O801*H801</f>
        <v>0</v>
      </c>
      <c r="Q801" s="184">
        <v>0</v>
      </c>
      <c r="R801" s="184">
        <f>Q801*H801</f>
        <v>0</v>
      </c>
      <c r="S801" s="184">
        <v>0</v>
      </c>
      <c r="T801" s="185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86" t="s">
        <v>287</v>
      </c>
      <c r="AT801" s="186" t="s">
        <v>134</v>
      </c>
      <c r="AU801" s="186" t="s">
        <v>83</v>
      </c>
      <c r="AY801" s="19" t="s">
        <v>132</v>
      </c>
      <c r="BE801" s="187">
        <f>IF(N801="základní",J801,0)</f>
        <v>0</v>
      </c>
      <c r="BF801" s="187">
        <f>IF(N801="snížená",J801,0)</f>
        <v>0</v>
      </c>
      <c r="BG801" s="187">
        <f>IF(N801="zákl. přenesená",J801,0)</f>
        <v>0</v>
      </c>
      <c r="BH801" s="187">
        <f>IF(N801="sníž. přenesená",J801,0)</f>
        <v>0</v>
      </c>
      <c r="BI801" s="187">
        <f>IF(N801="nulová",J801,0)</f>
        <v>0</v>
      </c>
      <c r="BJ801" s="19" t="s">
        <v>81</v>
      </c>
      <c r="BK801" s="187">
        <f>ROUND(I801*H801,2)</f>
        <v>0</v>
      </c>
      <c r="BL801" s="19" t="s">
        <v>287</v>
      </c>
      <c r="BM801" s="186" t="s">
        <v>1012</v>
      </c>
    </row>
    <row r="802" spans="1:65" s="2" customFormat="1" ht="10.199999999999999">
      <c r="A802" s="36"/>
      <c r="B802" s="37"/>
      <c r="C802" s="38"/>
      <c r="D802" s="188" t="s">
        <v>141</v>
      </c>
      <c r="E802" s="38"/>
      <c r="F802" s="189" t="s">
        <v>1013</v>
      </c>
      <c r="G802" s="38"/>
      <c r="H802" s="38"/>
      <c r="I802" s="190"/>
      <c r="J802" s="38"/>
      <c r="K802" s="38"/>
      <c r="L802" s="41"/>
      <c r="M802" s="191"/>
      <c r="N802" s="192"/>
      <c r="O802" s="66"/>
      <c r="P802" s="66"/>
      <c r="Q802" s="66"/>
      <c r="R802" s="66"/>
      <c r="S802" s="66"/>
      <c r="T802" s="67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T802" s="19" t="s">
        <v>141</v>
      </c>
      <c r="AU802" s="19" t="s">
        <v>83</v>
      </c>
    </row>
    <row r="803" spans="1:65" s="12" customFormat="1" ht="22.8" customHeight="1">
      <c r="B803" s="159"/>
      <c r="C803" s="160"/>
      <c r="D803" s="161" t="s">
        <v>72</v>
      </c>
      <c r="E803" s="173" t="s">
        <v>1014</v>
      </c>
      <c r="F803" s="173" t="s">
        <v>1015</v>
      </c>
      <c r="G803" s="160"/>
      <c r="H803" s="160"/>
      <c r="I803" s="163"/>
      <c r="J803" s="174">
        <f>BK803</f>
        <v>0</v>
      </c>
      <c r="K803" s="160"/>
      <c r="L803" s="165"/>
      <c r="M803" s="166"/>
      <c r="N803" s="167"/>
      <c r="O803" s="167"/>
      <c r="P803" s="168">
        <f>SUM(P804:P822)</f>
        <v>0</v>
      </c>
      <c r="Q803" s="167"/>
      <c r="R803" s="168">
        <f>SUM(R804:R822)</f>
        <v>0.45630000000000004</v>
      </c>
      <c r="S803" s="167"/>
      <c r="T803" s="169">
        <f>SUM(T804:T822)</f>
        <v>0.1</v>
      </c>
      <c r="AR803" s="170" t="s">
        <v>83</v>
      </c>
      <c r="AT803" s="171" t="s">
        <v>72</v>
      </c>
      <c r="AU803" s="171" t="s">
        <v>81</v>
      </c>
      <c r="AY803" s="170" t="s">
        <v>132</v>
      </c>
      <c r="BK803" s="172">
        <f>SUM(BK804:BK822)</f>
        <v>0</v>
      </c>
    </row>
    <row r="804" spans="1:65" s="2" customFormat="1" ht="16.5" customHeight="1">
      <c r="A804" s="36"/>
      <c r="B804" s="37"/>
      <c r="C804" s="175" t="s">
        <v>1016</v>
      </c>
      <c r="D804" s="175" t="s">
        <v>134</v>
      </c>
      <c r="E804" s="176" t="s">
        <v>1017</v>
      </c>
      <c r="F804" s="177" t="s">
        <v>1018</v>
      </c>
      <c r="G804" s="178" t="s">
        <v>192</v>
      </c>
      <c r="H804" s="179">
        <v>10</v>
      </c>
      <c r="I804" s="180"/>
      <c r="J804" s="181">
        <f>ROUND(I804*H804,2)</f>
        <v>0</v>
      </c>
      <c r="K804" s="177" t="s">
        <v>138</v>
      </c>
      <c r="L804" s="41"/>
      <c r="M804" s="182" t="s">
        <v>19</v>
      </c>
      <c r="N804" s="183" t="s">
        <v>44</v>
      </c>
      <c r="O804" s="66"/>
      <c r="P804" s="184">
        <f>O804*H804</f>
        <v>0</v>
      </c>
      <c r="Q804" s="184">
        <v>0</v>
      </c>
      <c r="R804" s="184">
        <f>Q804*H804</f>
        <v>0</v>
      </c>
      <c r="S804" s="184">
        <v>0.01</v>
      </c>
      <c r="T804" s="185">
        <f>S804*H804</f>
        <v>0.1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186" t="s">
        <v>287</v>
      </c>
      <c r="AT804" s="186" t="s">
        <v>134</v>
      </c>
      <c r="AU804" s="186" t="s">
        <v>83</v>
      </c>
      <c r="AY804" s="19" t="s">
        <v>132</v>
      </c>
      <c r="BE804" s="187">
        <f>IF(N804="základní",J804,0)</f>
        <v>0</v>
      </c>
      <c r="BF804" s="187">
        <f>IF(N804="snížená",J804,0)</f>
        <v>0</v>
      </c>
      <c r="BG804" s="187">
        <f>IF(N804="zákl. přenesená",J804,0)</f>
        <v>0</v>
      </c>
      <c r="BH804" s="187">
        <f>IF(N804="sníž. přenesená",J804,0)</f>
        <v>0</v>
      </c>
      <c r="BI804" s="187">
        <f>IF(N804="nulová",J804,0)</f>
        <v>0</v>
      </c>
      <c r="BJ804" s="19" t="s">
        <v>81</v>
      </c>
      <c r="BK804" s="187">
        <f>ROUND(I804*H804,2)</f>
        <v>0</v>
      </c>
      <c r="BL804" s="19" t="s">
        <v>287</v>
      </c>
      <c r="BM804" s="186" t="s">
        <v>1019</v>
      </c>
    </row>
    <row r="805" spans="1:65" s="2" customFormat="1" ht="10.199999999999999">
      <c r="A805" s="36"/>
      <c r="B805" s="37"/>
      <c r="C805" s="38"/>
      <c r="D805" s="188" t="s">
        <v>141</v>
      </c>
      <c r="E805" s="38"/>
      <c r="F805" s="189" t="s">
        <v>1020</v>
      </c>
      <c r="G805" s="38"/>
      <c r="H805" s="38"/>
      <c r="I805" s="190"/>
      <c r="J805" s="38"/>
      <c r="K805" s="38"/>
      <c r="L805" s="41"/>
      <c r="M805" s="191"/>
      <c r="N805" s="192"/>
      <c r="O805" s="66"/>
      <c r="P805" s="66"/>
      <c r="Q805" s="66"/>
      <c r="R805" s="66"/>
      <c r="S805" s="66"/>
      <c r="T805" s="67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T805" s="19" t="s">
        <v>141</v>
      </c>
      <c r="AU805" s="19" t="s">
        <v>83</v>
      </c>
    </row>
    <row r="806" spans="1:65" s="13" customFormat="1" ht="10.199999999999999">
      <c r="B806" s="193"/>
      <c r="C806" s="194"/>
      <c r="D806" s="195" t="s">
        <v>143</v>
      </c>
      <c r="E806" s="196" t="s">
        <v>19</v>
      </c>
      <c r="F806" s="197" t="s">
        <v>1021</v>
      </c>
      <c r="G806" s="194"/>
      <c r="H806" s="196" t="s">
        <v>19</v>
      </c>
      <c r="I806" s="198"/>
      <c r="J806" s="194"/>
      <c r="K806" s="194"/>
      <c r="L806" s="199"/>
      <c r="M806" s="200"/>
      <c r="N806" s="201"/>
      <c r="O806" s="201"/>
      <c r="P806" s="201"/>
      <c r="Q806" s="201"/>
      <c r="R806" s="201"/>
      <c r="S806" s="201"/>
      <c r="T806" s="202"/>
      <c r="AT806" s="203" t="s">
        <v>143</v>
      </c>
      <c r="AU806" s="203" t="s">
        <v>83</v>
      </c>
      <c r="AV806" s="13" t="s">
        <v>81</v>
      </c>
      <c r="AW806" s="13" t="s">
        <v>34</v>
      </c>
      <c r="AX806" s="13" t="s">
        <v>73</v>
      </c>
      <c r="AY806" s="203" t="s">
        <v>132</v>
      </c>
    </row>
    <row r="807" spans="1:65" s="14" customFormat="1" ht="10.199999999999999">
      <c r="B807" s="204"/>
      <c r="C807" s="205"/>
      <c r="D807" s="195" t="s">
        <v>143</v>
      </c>
      <c r="E807" s="206" t="s">
        <v>19</v>
      </c>
      <c r="F807" s="207" t="s">
        <v>1022</v>
      </c>
      <c r="G807" s="205"/>
      <c r="H807" s="208">
        <v>10</v>
      </c>
      <c r="I807" s="209"/>
      <c r="J807" s="205"/>
      <c r="K807" s="205"/>
      <c r="L807" s="210"/>
      <c r="M807" s="211"/>
      <c r="N807" s="212"/>
      <c r="O807" s="212"/>
      <c r="P807" s="212"/>
      <c r="Q807" s="212"/>
      <c r="R807" s="212"/>
      <c r="S807" s="212"/>
      <c r="T807" s="213"/>
      <c r="AT807" s="214" t="s">
        <v>143</v>
      </c>
      <c r="AU807" s="214" t="s">
        <v>83</v>
      </c>
      <c r="AV807" s="14" t="s">
        <v>83</v>
      </c>
      <c r="AW807" s="14" t="s">
        <v>34</v>
      </c>
      <c r="AX807" s="14" t="s">
        <v>81</v>
      </c>
      <c r="AY807" s="214" t="s">
        <v>132</v>
      </c>
    </row>
    <row r="808" spans="1:65" s="2" customFormat="1" ht="16.5" customHeight="1">
      <c r="A808" s="36"/>
      <c r="B808" s="37"/>
      <c r="C808" s="175" t="s">
        <v>1023</v>
      </c>
      <c r="D808" s="175" t="s">
        <v>134</v>
      </c>
      <c r="E808" s="176" t="s">
        <v>1024</v>
      </c>
      <c r="F808" s="177" t="s">
        <v>1025</v>
      </c>
      <c r="G808" s="178" t="s">
        <v>1026</v>
      </c>
      <c r="H808" s="179">
        <v>310</v>
      </c>
      <c r="I808" s="180"/>
      <c r="J808" s="181">
        <f>ROUND(I808*H808,2)</f>
        <v>0</v>
      </c>
      <c r="K808" s="177" t="s">
        <v>138</v>
      </c>
      <c r="L808" s="41"/>
      <c r="M808" s="182" t="s">
        <v>19</v>
      </c>
      <c r="N808" s="183" t="s">
        <v>44</v>
      </c>
      <c r="O808" s="66"/>
      <c r="P808" s="184">
        <f>O808*H808</f>
        <v>0</v>
      </c>
      <c r="Q808" s="184">
        <v>5.0000000000000002E-5</v>
      </c>
      <c r="R808" s="184">
        <f>Q808*H808</f>
        <v>1.55E-2</v>
      </c>
      <c r="S808" s="184">
        <v>0</v>
      </c>
      <c r="T808" s="185">
        <f>S808*H808</f>
        <v>0</v>
      </c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R808" s="186" t="s">
        <v>287</v>
      </c>
      <c r="AT808" s="186" t="s">
        <v>134</v>
      </c>
      <c r="AU808" s="186" t="s">
        <v>83</v>
      </c>
      <c r="AY808" s="19" t="s">
        <v>132</v>
      </c>
      <c r="BE808" s="187">
        <f>IF(N808="základní",J808,0)</f>
        <v>0</v>
      </c>
      <c r="BF808" s="187">
        <f>IF(N808="snížená",J808,0)</f>
        <v>0</v>
      </c>
      <c r="BG808" s="187">
        <f>IF(N808="zákl. přenesená",J808,0)</f>
        <v>0</v>
      </c>
      <c r="BH808" s="187">
        <f>IF(N808="sníž. přenesená",J808,0)</f>
        <v>0</v>
      </c>
      <c r="BI808" s="187">
        <f>IF(N808="nulová",J808,0)</f>
        <v>0</v>
      </c>
      <c r="BJ808" s="19" t="s">
        <v>81</v>
      </c>
      <c r="BK808" s="187">
        <f>ROUND(I808*H808,2)</f>
        <v>0</v>
      </c>
      <c r="BL808" s="19" t="s">
        <v>287</v>
      </c>
      <c r="BM808" s="186" t="s">
        <v>1027</v>
      </c>
    </row>
    <row r="809" spans="1:65" s="2" customFormat="1" ht="10.199999999999999">
      <c r="A809" s="36"/>
      <c r="B809" s="37"/>
      <c r="C809" s="38"/>
      <c r="D809" s="188" t="s">
        <v>141</v>
      </c>
      <c r="E809" s="38"/>
      <c r="F809" s="189" t="s">
        <v>1028</v>
      </c>
      <c r="G809" s="38"/>
      <c r="H809" s="38"/>
      <c r="I809" s="190"/>
      <c r="J809" s="38"/>
      <c r="K809" s="38"/>
      <c r="L809" s="41"/>
      <c r="M809" s="191"/>
      <c r="N809" s="192"/>
      <c r="O809" s="66"/>
      <c r="P809" s="66"/>
      <c r="Q809" s="66"/>
      <c r="R809" s="66"/>
      <c r="S809" s="66"/>
      <c r="T809" s="67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T809" s="19" t="s">
        <v>141</v>
      </c>
      <c r="AU809" s="19" t="s">
        <v>83</v>
      </c>
    </row>
    <row r="810" spans="1:65" s="13" customFormat="1" ht="10.199999999999999">
      <c r="B810" s="193"/>
      <c r="C810" s="194"/>
      <c r="D810" s="195" t="s">
        <v>143</v>
      </c>
      <c r="E810" s="196" t="s">
        <v>19</v>
      </c>
      <c r="F810" s="197" t="s">
        <v>1029</v>
      </c>
      <c r="G810" s="194"/>
      <c r="H810" s="196" t="s">
        <v>19</v>
      </c>
      <c r="I810" s="198"/>
      <c r="J810" s="194"/>
      <c r="K810" s="194"/>
      <c r="L810" s="199"/>
      <c r="M810" s="200"/>
      <c r="N810" s="201"/>
      <c r="O810" s="201"/>
      <c r="P810" s="201"/>
      <c r="Q810" s="201"/>
      <c r="R810" s="201"/>
      <c r="S810" s="201"/>
      <c r="T810" s="202"/>
      <c r="AT810" s="203" t="s">
        <v>143</v>
      </c>
      <c r="AU810" s="203" t="s">
        <v>83</v>
      </c>
      <c r="AV810" s="13" t="s">
        <v>81</v>
      </c>
      <c r="AW810" s="13" t="s">
        <v>34</v>
      </c>
      <c r="AX810" s="13" t="s">
        <v>73</v>
      </c>
      <c r="AY810" s="203" t="s">
        <v>132</v>
      </c>
    </row>
    <row r="811" spans="1:65" s="14" customFormat="1" ht="10.199999999999999">
      <c r="B811" s="204"/>
      <c r="C811" s="205"/>
      <c r="D811" s="195" t="s">
        <v>143</v>
      </c>
      <c r="E811" s="206" t="s">
        <v>19</v>
      </c>
      <c r="F811" s="207" t="s">
        <v>1030</v>
      </c>
      <c r="G811" s="205"/>
      <c r="H811" s="208">
        <v>310</v>
      </c>
      <c r="I811" s="209"/>
      <c r="J811" s="205"/>
      <c r="K811" s="205"/>
      <c r="L811" s="210"/>
      <c r="M811" s="211"/>
      <c r="N811" s="212"/>
      <c r="O811" s="212"/>
      <c r="P811" s="212"/>
      <c r="Q811" s="212"/>
      <c r="R811" s="212"/>
      <c r="S811" s="212"/>
      <c r="T811" s="213"/>
      <c r="AT811" s="214" t="s">
        <v>143</v>
      </c>
      <c r="AU811" s="214" t="s">
        <v>83</v>
      </c>
      <c r="AV811" s="14" t="s">
        <v>83</v>
      </c>
      <c r="AW811" s="14" t="s">
        <v>34</v>
      </c>
      <c r="AX811" s="14" t="s">
        <v>81</v>
      </c>
      <c r="AY811" s="214" t="s">
        <v>132</v>
      </c>
    </row>
    <row r="812" spans="1:65" s="2" customFormat="1" ht="33" customHeight="1">
      <c r="A812" s="36"/>
      <c r="B812" s="37"/>
      <c r="C812" s="175" t="s">
        <v>1031</v>
      </c>
      <c r="D812" s="175" t="s">
        <v>134</v>
      </c>
      <c r="E812" s="176" t="s">
        <v>1032</v>
      </c>
      <c r="F812" s="177" t="s">
        <v>1033</v>
      </c>
      <c r="G812" s="178" t="s">
        <v>613</v>
      </c>
      <c r="H812" s="179">
        <v>12</v>
      </c>
      <c r="I812" s="180"/>
      <c r="J812" s="181">
        <f>ROUND(I812*H812,2)</f>
        <v>0</v>
      </c>
      <c r="K812" s="177" t="s">
        <v>138</v>
      </c>
      <c r="L812" s="41"/>
      <c r="M812" s="182" t="s">
        <v>19</v>
      </c>
      <c r="N812" s="183" t="s">
        <v>44</v>
      </c>
      <c r="O812" s="66"/>
      <c r="P812" s="184">
        <f>O812*H812</f>
        <v>0</v>
      </c>
      <c r="Q812" s="184">
        <v>2.3400000000000001E-2</v>
      </c>
      <c r="R812" s="184">
        <f>Q812*H812</f>
        <v>0.28079999999999999</v>
      </c>
      <c r="S812" s="184">
        <v>0</v>
      </c>
      <c r="T812" s="185">
        <f>S812*H812</f>
        <v>0</v>
      </c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R812" s="186" t="s">
        <v>287</v>
      </c>
      <c r="AT812" s="186" t="s">
        <v>134</v>
      </c>
      <c r="AU812" s="186" t="s">
        <v>83</v>
      </c>
      <c r="AY812" s="19" t="s">
        <v>132</v>
      </c>
      <c r="BE812" s="187">
        <f>IF(N812="základní",J812,0)</f>
        <v>0</v>
      </c>
      <c r="BF812" s="187">
        <f>IF(N812="snížená",J812,0)</f>
        <v>0</v>
      </c>
      <c r="BG812" s="187">
        <f>IF(N812="zákl. přenesená",J812,0)</f>
        <v>0</v>
      </c>
      <c r="BH812" s="187">
        <f>IF(N812="sníž. přenesená",J812,0)</f>
        <v>0</v>
      </c>
      <c r="BI812" s="187">
        <f>IF(N812="nulová",J812,0)</f>
        <v>0</v>
      </c>
      <c r="BJ812" s="19" t="s">
        <v>81</v>
      </c>
      <c r="BK812" s="187">
        <f>ROUND(I812*H812,2)</f>
        <v>0</v>
      </c>
      <c r="BL812" s="19" t="s">
        <v>287</v>
      </c>
      <c r="BM812" s="186" t="s">
        <v>1034</v>
      </c>
    </row>
    <row r="813" spans="1:65" s="2" customFormat="1" ht="10.199999999999999">
      <c r="A813" s="36"/>
      <c r="B813" s="37"/>
      <c r="C813" s="38"/>
      <c r="D813" s="188" t="s">
        <v>141</v>
      </c>
      <c r="E813" s="38"/>
      <c r="F813" s="189" t="s">
        <v>1035</v>
      </c>
      <c r="G813" s="38"/>
      <c r="H813" s="38"/>
      <c r="I813" s="190"/>
      <c r="J813" s="38"/>
      <c r="K813" s="38"/>
      <c r="L813" s="41"/>
      <c r="M813" s="191"/>
      <c r="N813" s="192"/>
      <c r="O813" s="66"/>
      <c r="P813" s="66"/>
      <c r="Q813" s="66"/>
      <c r="R813" s="66"/>
      <c r="S813" s="66"/>
      <c r="T813" s="67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T813" s="19" t="s">
        <v>141</v>
      </c>
      <c r="AU813" s="19" t="s">
        <v>83</v>
      </c>
    </row>
    <row r="814" spans="1:65" s="13" customFormat="1" ht="10.199999999999999">
      <c r="B814" s="193"/>
      <c r="C814" s="194"/>
      <c r="D814" s="195" t="s">
        <v>143</v>
      </c>
      <c r="E814" s="196" t="s">
        <v>19</v>
      </c>
      <c r="F814" s="197" t="s">
        <v>1036</v>
      </c>
      <c r="G814" s="194"/>
      <c r="H814" s="196" t="s">
        <v>19</v>
      </c>
      <c r="I814" s="198"/>
      <c r="J814" s="194"/>
      <c r="K814" s="194"/>
      <c r="L814" s="199"/>
      <c r="M814" s="200"/>
      <c r="N814" s="201"/>
      <c r="O814" s="201"/>
      <c r="P814" s="201"/>
      <c r="Q814" s="201"/>
      <c r="R814" s="201"/>
      <c r="S814" s="201"/>
      <c r="T814" s="202"/>
      <c r="AT814" s="203" t="s">
        <v>143</v>
      </c>
      <c r="AU814" s="203" t="s">
        <v>83</v>
      </c>
      <c r="AV814" s="13" t="s">
        <v>81</v>
      </c>
      <c r="AW814" s="13" t="s">
        <v>34</v>
      </c>
      <c r="AX814" s="13" t="s">
        <v>73</v>
      </c>
      <c r="AY814" s="203" t="s">
        <v>132</v>
      </c>
    </row>
    <row r="815" spans="1:65" s="13" customFormat="1" ht="10.199999999999999">
      <c r="B815" s="193"/>
      <c r="C815" s="194"/>
      <c r="D815" s="195" t="s">
        <v>143</v>
      </c>
      <c r="E815" s="196" t="s">
        <v>19</v>
      </c>
      <c r="F815" s="197" t="s">
        <v>849</v>
      </c>
      <c r="G815" s="194"/>
      <c r="H815" s="196" t="s">
        <v>19</v>
      </c>
      <c r="I815" s="198"/>
      <c r="J815" s="194"/>
      <c r="K815" s="194"/>
      <c r="L815" s="199"/>
      <c r="M815" s="200"/>
      <c r="N815" s="201"/>
      <c r="O815" s="201"/>
      <c r="P815" s="201"/>
      <c r="Q815" s="201"/>
      <c r="R815" s="201"/>
      <c r="S815" s="201"/>
      <c r="T815" s="202"/>
      <c r="AT815" s="203" t="s">
        <v>143</v>
      </c>
      <c r="AU815" s="203" t="s">
        <v>83</v>
      </c>
      <c r="AV815" s="13" t="s">
        <v>81</v>
      </c>
      <c r="AW815" s="13" t="s">
        <v>34</v>
      </c>
      <c r="AX815" s="13" t="s">
        <v>73</v>
      </c>
      <c r="AY815" s="203" t="s">
        <v>132</v>
      </c>
    </row>
    <row r="816" spans="1:65" s="13" customFormat="1" ht="10.199999999999999">
      <c r="B816" s="193"/>
      <c r="C816" s="194"/>
      <c r="D816" s="195" t="s">
        <v>143</v>
      </c>
      <c r="E816" s="196" t="s">
        <v>19</v>
      </c>
      <c r="F816" s="197" t="s">
        <v>144</v>
      </c>
      <c r="G816" s="194"/>
      <c r="H816" s="196" t="s">
        <v>19</v>
      </c>
      <c r="I816" s="198"/>
      <c r="J816" s="194"/>
      <c r="K816" s="194"/>
      <c r="L816" s="199"/>
      <c r="M816" s="200"/>
      <c r="N816" s="201"/>
      <c r="O816" s="201"/>
      <c r="P816" s="201"/>
      <c r="Q816" s="201"/>
      <c r="R816" s="201"/>
      <c r="S816" s="201"/>
      <c r="T816" s="202"/>
      <c r="AT816" s="203" t="s">
        <v>143</v>
      </c>
      <c r="AU816" s="203" t="s">
        <v>83</v>
      </c>
      <c r="AV816" s="13" t="s">
        <v>81</v>
      </c>
      <c r="AW816" s="13" t="s">
        <v>34</v>
      </c>
      <c r="AX816" s="13" t="s">
        <v>73</v>
      </c>
      <c r="AY816" s="203" t="s">
        <v>132</v>
      </c>
    </row>
    <row r="817" spans="1:65" s="14" customFormat="1" ht="10.199999999999999">
      <c r="B817" s="204"/>
      <c r="C817" s="205"/>
      <c r="D817" s="195" t="s">
        <v>143</v>
      </c>
      <c r="E817" s="206" t="s">
        <v>19</v>
      </c>
      <c r="F817" s="207" t="s">
        <v>243</v>
      </c>
      <c r="G817" s="205"/>
      <c r="H817" s="208">
        <v>12</v>
      </c>
      <c r="I817" s="209"/>
      <c r="J817" s="205"/>
      <c r="K817" s="205"/>
      <c r="L817" s="210"/>
      <c r="M817" s="211"/>
      <c r="N817" s="212"/>
      <c r="O817" s="212"/>
      <c r="P817" s="212"/>
      <c r="Q817" s="212"/>
      <c r="R817" s="212"/>
      <c r="S817" s="212"/>
      <c r="T817" s="213"/>
      <c r="AT817" s="214" t="s">
        <v>143</v>
      </c>
      <c r="AU817" s="214" t="s">
        <v>83</v>
      </c>
      <c r="AV817" s="14" t="s">
        <v>83</v>
      </c>
      <c r="AW817" s="14" t="s">
        <v>34</v>
      </c>
      <c r="AX817" s="14" t="s">
        <v>81</v>
      </c>
      <c r="AY817" s="214" t="s">
        <v>132</v>
      </c>
    </row>
    <row r="818" spans="1:65" s="2" customFormat="1" ht="16.5" customHeight="1">
      <c r="A818" s="36"/>
      <c r="B818" s="37"/>
      <c r="C818" s="237" t="s">
        <v>1037</v>
      </c>
      <c r="D818" s="237" t="s">
        <v>264</v>
      </c>
      <c r="E818" s="238" t="s">
        <v>1038</v>
      </c>
      <c r="F818" s="239" t="s">
        <v>1039</v>
      </c>
      <c r="G818" s="240" t="s">
        <v>1026</v>
      </c>
      <c r="H818" s="241">
        <v>160</v>
      </c>
      <c r="I818" s="242"/>
      <c r="J818" s="243">
        <f>ROUND(I818*H818,2)</f>
        <v>0</v>
      </c>
      <c r="K818" s="239" t="s">
        <v>19</v>
      </c>
      <c r="L818" s="244"/>
      <c r="M818" s="245" t="s">
        <v>19</v>
      </c>
      <c r="N818" s="246" t="s">
        <v>44</v>
      </c>
      <c r="O818" s="66"/>
      <c r="P818" s="184">
        <f>O818*H818</f>
        <v>0</v>
      </c>
      <c r="Q818" s="184">
        <v>1E-3</v>
      </c>
      <c r="R818" s="184">
        <f>Q818*H818</f>
        <v>0.16</v>
      </c>
      <c r="S818" s="184">
        <v>0</v>
      </c>
      <c r="T818" s="185">
        <f>S818*H818</f>
        <v>0</v>
      </c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R818" s="186" t="s">
        <v>409</v>
      </c>
      <c r="AT818" s="186" t="s">
        <v>264</v>
      </c>
      <c r="AU818" s="186" t="s">
        <v>83</v>
      </c>
      <c r="AY818" s="19" t="s">
        <v>132</v>
      </c>
      <c r="BE818" s="187">
        <f>IF(N818="základní",J818,0)</f>
        <v>0</v>
      </c>
      <c r="BF818" s="187">
        <f>IF(N818="snížená",J818,0)</f>
        <v>0</v>
      </c>
      <c r="BG818" s="187">
        <f>IF(N818="zákl. přenesená",J818,0)</f>
        <v>0</v>
      </c>
      <c r="BH818" s="187">
        <f>IF(N818="sníž. přenesená",J818,0)</f>
        <v>0</v>
      </c>
      <c r="BI818" s="187">
        <f>IF(N818="nulová",J818,0)</f>
        <v>0</v>
      </c>
      <c r="BJ818" s="19" t="s">
        <v>81</v>
      </c>
      <c r="BK818" s="187">
        <f>ROUND(I818*H818,2)</f>
        <v>0</v>
      </c>
      <c r="BL818" s="19" t="s">
        <v>287</v>
      </c>
      <c r="BM818" s="186" t="s">
        <v>1040</v>
      </c>
    </row>
    <row r="819" spans="1:65" s="13" customFormat="1" ht="10.199999999999999">
      <c r="B819" s="193"/>
      <c r="C819" s="194"/>
      <c r="D819" s="195" t="s">
        <v>143</v>
      </c>
      <c r="E819" s="196" t="s">
        <v>19</v>
      </c>
      <c r="F819" s="197" t="s">
        <v>1041</v>
      </c>
      <c r="G819" s="194"/>
      <c r="H819" s="196" t="s">
        <v>19</v>
      </c>
      <c r="I819" s="198"/>
      <c r="J819" s="194"/>
      <c r="K819" s="194"/>
      <c r="L819" s="199"/>
      <c r="M819" s="200"/>
      <c r="N819" s="201"/>
      <c r="O819" s="201"/>
      <c r="P819" s="201"/>
      <c r="Q819" s="201"/>
      <c r="R819" s="201"/>
      <c r="S819" s="201"/>
      <c r="T819" s="202"/>
      <c r="AT819" s="203" t="s">
        <v>143</v>
      </c>
      <c r="AU819" s="203" t="s">
        <v>83</v>
      </c>
      <c r="AV819" s="13" t="s">
        <v>81</v>
      </c>
      <c r="AW819" s="13" t="s">
        <v>34</v>
      </c>
      <c r="AX819" s="13" t="s">
        <v>73</v>
      </c>
      <c r="AY819" s="203" t="s">
        <v>132</v>
      </c>
    </row>
    <row r="820" spans="1:65" s="14" customFormat="1" ht="10.199999999999999">
      <c r="B820" s="204"/>
      <c r="C820" s="205"/>
      <c r="D820" s="195" t="s">
        <v>143</v>
      </c>
      <c r="E820" s="206" t="s">
        <v>19</v>
      </c>
      <c r="F820" s="207" t="s">
        <v>1042</v>
      </c>
      <c r="G820" s="205"/>
      <c r="H820" s="208">
        <v>160</v>
      </c>
      <c r="I820" s="209"/>
      <c r="J820" s="205"/>
      <c r="K820" s="205"/>
      <c r="L820" s="210"/>
      <c r="M820" s="211"/>
      <c r="N820" s="212"/>
      <c r="O820" s="212"/>
      <c r="P820" s="212"/>
      <c r="Q820" s="212"/>
      <c r="R820" s="212"/>
      <c r="S820" s="212"/>
      <c r="T820" s="213"/>
      <c r="AT820" s="214" t="s">
        <v>143</v>
      </c>
      <c r="AU820" s="214" t="s">
        <v>83</v>
      </c>
      <c r="AV820" s="14" t="s">
        <v>83</v>
      </c>
      <c r="AW820" s="14" t="s">
        <v>34</v>
      </c>
      <c r="AX820" s="14" t="s">
        <v>81</v>
      </c>
      <c r="AY820" s="214" t="s">
        <v>132</v>
      </c>
    </row>
    <row r="821" spans="1:65" s="2" customFormat="1" ht="24.15" customHeight="1">
      <c r="A821" s="36"/>
      <c r="B821" s="37"/>
      <c r="C821" s="175" t="s">
        <v>1043</v>
      </c>
      <c r="D821" s="175" t="s">
        <v>134</v>
      </c>
      <c r="E821" s="176" t="s">
        <v>1044</v>
      </c>
      <c r="F821" s="177" t="s">
        <v>1045</v>
      </c>
      <c r="G821" s="178" t="s">
        <v>246</v>
      </c>
      <c r="H821" s="179">
        <v>0.751</v>
      </c>
      <c r="I821" s="180"/>
      <c r="J821" s="181">
        <f>ROUND(I821*H821,2)</f>
        <v>0</v>
      </c>
      <c r="K821" s="177" t="s">
        <v>138</v>
      </c>
      <c r="L821" s="41"/>
      <c r="M821" s="182" t="s">
        <v>19</v>
      </c>
      <c r="N821" s="183" t="s">
        <v>44</v>
      </c>
      <c r="O821" s="66"/>
      <c r="P821" s="184">
        <f>O821*H821</f>
        <v>0</v>
      </c>
      <c r="Q821" s="184">
        <v>0</v>
      </c>
      <c r="R821" s="184">
        <f>Q821*H821</f>
        <v>0</v>
      </c>
      <c r="S821" s="184">
        <v>0</v>
      </c>
      <c r="T821" s="185">
        <f>S821*H821</f>
        <v>0</v>
      </c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R821" s="186" t="s">
        <v>287</v>
      </c>
      <c r="AT821" s="186" t="s">
        <v>134</v>
      </c>
      <c r="AU821" s="186" t="s">
        <v>83</v>
      </c>
      <c r="AY821" s="19" t="s">
        <v>132</v>
      </c>
      <c r="BE821" s="187">
        <f>IF(N821="základní",J821,0)</f>
        <v>0</v>
      </c>
      <c r="BF821" s="187">
        <f>IF(N821="snížená",J821,0)</f>
        <v>0</v>
      </c>
      <c r="BG821" s="187">
        <f>IF(N821="zákl. přenesená",J821,0)</f>
        <v>0</v>
      </c>
      <c r="BH821" s="187">
        <f>IF(N821="sníž. přenesená",J821,0)</f>
        <v>0</v>
      </c>
      <c r="BI821" s="187">
        <f>IF(N821="nulová",J821,0)</f>
        <v>0</v>
      </c>
      <c r="BJ821" s="19" t="s">
        <v>81</v>
      </c>
      <c r="BK821" s="187">
        <f>ROUND(I821*H821,2)</f>
        <v>0</v>
      </c>
      <c r="BL821" s="19" t="s">
        <v>287</v>
      </c>
      <c r="BM821" s="186" t="s">
        <v>1046</v>
      </c>
    </row>
    <row r="822" spans="1:65" s="2" customFormat="1" ht="10.199999999999999">
      <c r="A822" s="36"/>
      <c r="B822" s="37"/>
      <c r="C822" s="38"/>
      <c r="D822" s="188" t="s">
        <v>141</v>
      </c>
      <c r="E822" s="38"/>
      <c r="F822" s="189" t="s">
        <v>1047</v>
      </c>
      <c r="G822" s="38"/>
      <c r="H822" s="38"/>
      <c r="I822" s="190"/>
      <c r="J822" s="38"/>
      <c r="K822" s="38"/>
      <c r="L822" s="41"/>
      <c r="M822" s="191"/>
      <c r="N822" s="192"/>
      <c r="O822" s="66"/>
      <c r="P822" s="66"/>
      <c r="Q822" s="66"/>
      <c r="R822" s="66"/>
      <c r="S822" s="66"/>
      <c r="T822" s="67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T822" s="19" t="s">
        <v>141</v>
      </c>
      <c r="AU822" s="19" t="s">
        <v>83</v>
      </c>
    </row>
    <row r="823" spans="1:65" s="12" customFormat="1" ht="25.95" customHeight="1">
      <c r="B823" s="159"/>
      <c r="C823" s="160"/>
      <c r="D823" s="161" t="s">
        <v>72</v>
      </c>
      <c r="E823" s="162" t="s">
        <v>264</v>
      </c>
      <c r="F823" s="162" t="s">
        <v>1048</v>
      </c>
      <c r="G823" s="160"/>
      <c r="H823" s="160"/>
      <c r="I823" s="163"/>
      <c r="J823" s="164">
        <f>BK823</f>
        <v>0</v>
      </c>
      <c r="K823" s="160"/>
      <c r="L823" s="165"/>
      <c r="M823" s="166"/>
      <c r="N823" s="167"/>
      <c r="O823" s="167"/>
      <c r="P823" s="168">
        <f>P824</f>
        <v>0</v>
      </c>
      <c r="Q823" s="167"/>
      <c r="R823" s="168">
        <f>R824</f>
        <v>91.195999999999998</v>
      </c>
      <c r="S823" s="167"/>
      <c r="T823" s="169">
        <f>T824</f>
        <v>0</v>
      </c>
      <c r="AR823" s="170" t="s">
        <v>160</v>
      </c>
      <c r="AT823" s="171" t="s">
        <v>72</v>
      </c>
      <c r="AU823" s="171" t="s">
        <v>73</v>
      </c>
      <c r="AY823" s="170" t="s">
        <v>132</v>
      </c>
      <c r="BK823" s="172">
        <f>BK824</f>
        <v>0</v>
      </c>
    </row>
    <row r="824" spans="1:65" s="12" customFormat="1" ht="22.8" customHeight="1">
      <c r="B824" s="159"/>
      <c r="C824" s="160"/>
      <c r="D824" s="161" t="s">
        <v>72</v>
      </c>
      <c r="E824" s="173" t="s">
        <v>1049</v>
      </c>
      <c r="F824" s="173" t="s">
        <v>1050</v>
      </c>
      <c r="G824" s="160"/>
      <c r="H824" s="160"/>
      <c r="I824" s="163"/>
      <c r="J824" s="174">
        <f>BK824</f>
        <v>0</v>
      </c>
      <c r="K824" s="160"/>
      <c r="L824" s="165"/>
      <c r="M824" s="166"/>
      <c r="N824" s="167"/>
      <c r="O824" s="167"/>
      <c r="P824" s="168">
        <f>SUM(P825:P856)</f>
        <v>0</v>
      </c>
      <c r="Q824" s="167"/>
      <c r="R824" s="168">
        <f>SUM(R825:R856)</f>
        <v>91.195999999999998</v>
      </c>
      <c r="S824" s="167"/>
      <c r="T824" s="169">
        <f>SUM(T825:T856)</f>
        <v>0</v>
      </c>
      <c r="AR824" s="170" t="s">
        <v>160</v>
      </c>
      <c r="AT824" s="171" t="s">
        <v>72</v>
      </c>
      <c r="AU824" s="171" t="s">
        <v>81</v>
      </c>
      <c r="AY824" s="170" t="s">
        <v>132</v>
      </c>
      <c r="BK824" s="172">
        <f>SUM(BK825:BK856)</f>
        <v>0</v>
      </c>
    </row>
    <row r="825" spans="1:65" s="2" customFormat="1" ht="37.799999999999997" customHeight="1">
      <c r="A825" s="36"/>
      <c r="B825" s="37"/>
      <c r="C825" s="175" t="s">
        <v>1051</v>
      </c>
      <c r="D825" s="175" t="s">
        <v>134</v>
      </c>
      <c r="E825" s="176" t="s">
        <v>1052</v>
      </c>
      <c r="F825" s="177" t="s">
        <v>1053</v>
      </c>
      <c r="G825" s="178" t="s">
        <v>372</v>
      </c>
      <c r="H825" s="179">
        <v>350</v>
      </c>
      <c r="I825" s="180"/>
      <c r="J825" s="181">
        <f>ROUND(I825*H825,2)</f>
        <v>0</v>
      </c>
      <c r="K825" s="177" t="s">
        <v>138</v>
      </c>
      <c r="L825" s="41"/>
      <c r="M825" s="182" t="s">
        <v>19</v>
      </c>
      <c r="N825" s="183" t="s">
        <v>44</v>
      </c>
      <c r="O825" s="66"/>
      <c r="P825" s="184">
        <f>O825*H825</f>
        <v>0</v>
      </c>
      <c r="Q825" s="184">
        <v>0</v>
      </c>
      <c r="R825" s="184">
        <f>Q825*H825</f>
        <v>0</v>
      </c>
      <c r="S825" s="184">
        <v>0</v>
      </c>
      <c r="T825" s="185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86" t="s">
        <v>139</v>
      </c>
      <c r="AT825" s="186" t="s">
        <v>134</v>
      </c>
      <c r="AU825" s="186" t="s">
        <v>83</v>
      </c>
      <c r="AY825" s="19" t="s">
        <v>132</v>
      </c>
      <c r="BE825" s="187">
        <f>IF(N825="základní",J825,0)</f>
        <v>0</v>
      </c>
      <c r="BF825" s="187">
        <f>IF(N825="snížená",J825,0)</f>
        <v>0</v>
      </c>
      <c r="BG825" s="187">
        <f>IF(N825="zákl. přenesená",J825,0)</f>
        <v>0</v>
      </c>
      <c r="BH825" s="187">
        <f>IF(N825="sníž. přenesená",J825,0)</f>
        <v>0</v>
      </c>
      <c r="BI825" s="187">
        <f>IF(N825="nulová",J825,0)</f>
        <v>0</v>
      </c>
      <c r="BJ825" s="19" t="s">
        <v>81</v>
      </c>
      <c r="BK825" s="187">
        <f>ROUND(I825*H825,2)</f>
        <v>0</v>
      </c>
      <c r="BL825" s="19" t="s">
        <v>139</v>
      </c>
      <c r="BM825" s="186" t="s">
        <v>1054</v>
      </c>
    </row>
    <row r="826" spans="1:65" s="2" customFormat="1" ht="10.199999999999999">
      <c r="A826" s="36"/>
      <c r="B826" s="37"/>
      <c r="C826" s="38"/>
      <c r="D826" s="188" t="s">
        <v>141</v>
      </c>
      <c r="E826" s="38"/>
      <c r="F826" s="189" t="s">
        <v>1055</v>
      </c>
      <c r="G826" s="38"/>
      <c r="H826" s="38"/>
      <c r="I826" s="190"/>
      <c r="J826" s="38"/>
      <c r="K826" s="38"/>
      <c r="L826" s="41"/>
      <c r="M826" s="191"/>
      <c r="N826" s="192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141</v>
      </c>
      <c r="AU826" s="19" t="s">
        <v>83</v>
      </c>
    </row>
    <row r="827" spans="1:65" s="13" customFormat="1" ht="10.199999999999999">
      <c r="B827" s="193"/>
      <c r="C827" s="194"/>
      <c r="D827" s="195" t="s">
        <v>143</v>
      </c>
      <c r="E827" s="196" t="s">
        <v>19</v>
      </c>
      <c r="F827" s="197" t="s">
        <v>1056</v>
      </c>
      <c r="G827" s="194"/>
      <c r="H827" s="196" t="s">
        <v>19</v>
      </c>
      <c r="I827" s="198"/>
      <c r="J827" s="194"/>
      <c r="K827" s="194"/>
      <c r="L827" s="199"/>
      <c r="M827" s="200"/>
      <c r="N827" s="201"/>
      <c r="O827" s="201"/>
      <c r="P827" s="201"/>
      <c r="Q827" s="201"/>
      <c r="R827" s="201"/>
      <c r="S827" s="201"/>
      <c r="T827" s="202"/>
      <c r="AT827" s="203" t="s">
        <v>143</v>
      </c>
      <c r="AU827" s="203" t="s">
        <v>83</v>
      </c>
      <c r="AV827" s="13" t="s">
        <v>81</v>
      </c>
      <c r="AW827" s="13" t="s">
        <v>34</v>
      </c>
      <c r="AX827" s="13" t="s">
        <v>73</v>
      </c>
      <c r="AY827" s="203" t="s">
        <v>132</v>
      </c>
    </row>
    <row r="828" spans="1:65" s="14" customFormat="1" ht="10.199999999999999">
      <c r="B828" s="204"/>
      <c r="C828" s="205"/>
      <c r="D828" s="195" t="s">
        <v>143</v>
      </c>
      <c r="E828" s="206" t="s">
        <v>19</v>
      </c>
      <c r="F828" s="207" t="s">
        <v>1057</v>
      </c>
      <c r="G828" s="205"/>
      <c r="H828" s="208">
        <v>350</v>
      </c>
      <c r="I828" s="209"/>
      <c r="J828" s="205"/>
      <c r="K828" s="205"/>
      <c r="L828" s="210"/>
      <c r="M828" s="211"/>
      <c r="N828" s="212"/>
      <c r="O828" s="212"/>
      <c r="P828" s="212"/>
      <c r="Q828" s="212"/>
      <c r="R828" s="212"/>
      <c r="S828" s="212"/>
      <c r="T828" s="213"/>
      <c r="AT828" s="214" t="s">
        <v>143</v>
      </c>
      <c r="AU828" s="214" t="s">
        <v>83</v>
      </c>
      <c r="AV828" s="14" t="s">
        <v>83</v>
      </c>
      <c r="AW828" s="14" t="s">
        <v>34</v>
      </c>
      <c r="AX828" s="14" t="s">
        <v>81</v>
      </c>
      <c r="AY828" s="214" t="s">
        <v>132</v>
      </c>
    </row>
    <row r="829" spans="1:65" s="13" customFormat="1" ht="10.199999999999999">
      <c r="B829" s="193"/>
      <c r="C829" s="194"/>
      <c r="D829" s="195" t="s">
        <v>143</v>
      </c>
      <c r="E829" s="196" t="s">
        <v>19</v>
      </c>
      <c r="F829" s="197" t="s">
        <v>37</v>
      </c>
      <c r="G829" s="194"/>
      <c r="H829" s="196" t="s">
        <v>19</v>
      </c>
      <c r="I829" s="198"/>
      <c r="J829" s="194"/>
      <c r="K829" s="194"/>
      <c r="L829" s="199"/>
      <c r="M829" s="200"/>
      <c r="N829" s="201"/>
      <c r="O829" s="201"/>
      <c r="P829" s="201"/>
      <c r="Q829" s="201"/>
      <c r="R829" s="201"/>
      <c r="S829" s="201"/>
      <c r="T829" s="202"/>
      <c r="AT829" s="203" t="s">
        <v>143</v>
      </c>
      <c r="AU829" s="203" t="s">
        <v>83</v>
      </c>
      <c r="AV829" s="13" t="s">
        <v>81</v>
      </c>
      <c r="AW829" s="13" t="s">
        <v>34</v>
      </c>
      <c r="AX829" s="13" t="s">
        <v>73</v>
      </c>
      <c r="AY829" s="203" t="s">
        <v>132</v>
      </c>
    </row>
    <row r="830" spans="1:65" s="13" customFormat="1" ht="10.199999999999999">
      <c r="B830" s="193"/>
      <c r="C830" s="194"/>
      <c r="D830" s="195" t="s">
        <v>143</v>
      </c>
      <c r="E830" s="196" t="s">
        <v>19</v>
      </c>
      <c r="F830" s="197" t="s">
        <v>1058</v>
      </c>
      <c r="G830" s="194"/>
      <c r="H830" s="196" t="s">
        <v>19</v>
      </c>
      <c r="I830" s="198"/>
      <c r="J830" s="194"/>
      <c r="K830" s="194"/>
      <c r="L830" s="199"/>
      <c r="M830" s="200"/>
      <c r="N830" s="201"/>
      <c r="O830" s="201"/>
      <c r="P830" s="201"/>
      <c r="Q830" s="201"/>
      <c r="R830" s="201"/>
      <c r="S830" s="201"/>
      <c r="T830" s="202"/>
      <c r="AT830" s="203" t="s">
        <v>143</v>
      </c>
      <c r="AU830" s="203" t="s">
        <v>83</v>
      </c>
      <c r="AV830" s="13" t="s">
        <v>81</v>
      </c>
      <c r="AW830" s="13" t="s">
        <v>34</v>
      </c>
      <c r="AX830" s="13" t="s">
        <v>73</v>
      </c>
      <c r="AY830" s="203" t="s">
        <v>132</v>
      </c>
    </row>
    <row r="831" spans="1:65" s="2" customFormat="1" ht="24.15" customHeight="1">
      <c r="A831" s="36"/>
      <c r="B831" s="37"/>
      <c r="C831" s="175" t="s">
        <v>1059</v>
      </c>
      <c r="D831" s="175" t="s">
        <v>134</v>
      </c>
      <c r="E831" s="176" t="s">
        <v>1060</v>
      </c>
      <c r="F831" s="177" t="s">
        <v>1061</v>
      </c>
      <c r="G831" s="178" t="s">
        <v>372</v>
      </c>
      <c r="H831" s="179">
        <v>350</v>
      </c>
      <c r="I831" s="180"/>
      <c r="J831" s="181">
        <f>ROUND(I831*H831,2)</f>
        <v>0</v>
      </c>
      <c r="K831" s="177" t="s">
        <v>138</v>
      </c>
      <c r="L831" s="41"/>
      <c r="M831" s="182" t="s">
        <v>19</v>
      </c>
      <c r="N831" s="183" t="s">
        <v>44</v>
      </c>
      <c r="O831" s="66"/>
      <c r="P831" s="184">
        <f>O831*H831</f>
        <v>0</v>
      </c>
      <c r="Q831" s="184">
        <v>0.26</v>
      </c>
      <c r="R831" s="184">
        <f>Q831*H831</f>
        <v>91</v>
      </c>
      <c r="S831" s="184">
        <v>0</v>
      </c>
      <c r="T831" s="185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186" t="s">
        <v>139</v>
      </c>
      <c r="AT831" s="186" t="s">
        <v>134</v>
      </c>
      <c r="AU831" s="186" t="s">
        <v>83</v>
      </c>
      <c r="AY831" s="19" t="s">
        <v>132</v>
      </c>
      <c r="BE831" s="187">
        <f>IF(N831="základní",J831,0)</f>
        <v>0</v>
      </c>
      <c r="BF831" s="187">
        <f>IF(N831="snížená",J831,0)</f>
        <v>0</v>
      </c>
      <c r="BG831" s="187">
        <f>IF(N831="zákl. přenesená",J831,0)</f>
        <v>0</v>
      </c>
      <c r="BH831" s="187">
        <f>IF(N831="sníž. přenesená",J831,0)</f>
        <v>0</v>
      </c>
      <c r="BI831" s="187">
        <f>IF(N831="nulová",J831,0)</f>
        <v>0</v>
      </c>
      <c r="BJ831" s="19" t="s">
        <v>81</v>
      </c>
      <c r="BK831" s="187">
        <f>ROUND(I831*H831,2)</f>
        <v>0</v>
      </c>
      <c r="BL831" s="19" t="s">
        <v>139</v>
      </c>
      <c r="BM831" s="186" t="s">
        <v>1062</v>
      </c>
    </row>
    <row r="832" spans="1:65" s="2" customFormat="1" ht="10.199999999999999">
      <c r="A832" s="36"/>
      <c r="B832" s="37"/>
      <c r="C832" s="38"/>
      <c r="D832" s="188" t="s">
        <v>141</v>
      </c>
      <c r="E832" s="38"/>
      <c r="F832" s="189" t="s">
        <v>1063</v>
      </c>
      <c r="G832" s="38"/>
      <c r="H832" s="38"/>
      <c r="I832" s="190"/>
      <c r="J832" s="38"/>
      <c r="K832" s="38"/>
      <c r="L832" s="41"/>
      <c r="M832" s="191"/>
      <c r="N832" s="192"/>
      <c r="O832" s="66"/>
      <c r="P832" s="66"/>
      <c r="Q832" s="66"/>
      <c r="R832" s="66"/>
      <c r="S832" s="66"/>
      <c r="T832" s="67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9" t="s">
        <v>141</v>
      </c>
      <c r="AU832" s="19" t="s">
        <v>83</v>
      </c>
    </row>
    <row r="833" spans="1:65" s="13" customFormat="1" ht="10.199999999999999">
      <c r="B833" s="193"/>
      <c r="C833" s="194"/>
      <c r="D833" s="195" t="s">
        <v>143</v>
      </c>
      <c r="E833" s="196" t="s">
        <v>19</v>
      </c>
      <c r="F833" s="197" t="s">
        <v>1064</v>
      </c>
      <c r="G833" s="194"/>
      <c r="H833" s="196" t="s">
        <v>19</v>
      </c>
      <c r="I833" s="198"/>
      <c r="J833" s="194"/>
      <c r="K833" s="194"/>
      <c r="L833" s="199"/>
      <c r="M833" s="200"/>
      <c r="N833" s="201"/>
      <c r="O833" s="201"/>
      <c r="P833" s="201"/>
      <c r="Q833" s="201"/>
      <c r="R833" s="201"/>
      <c r="S833" s="201"/>
      <c r="T833" s="202"/>
      <c r="AT833" s="203" t="s">
        <v>143</v>
      </c>
      <c r="AU833" s="203" t="s">
        <v>83</v>
      </c>
      <c r="AV833" s="13" t="s">
        <v>81</v>
      </c>
      <c r="AW833" s="13" t="s">
        <v>34</v>
      </c>
      <c r="AX833" s="13" t="s">
        <v>73</v>
      </c>
      <c r="AY833" s="203" t="s">
        <v>132</v>
      </c>
    </row>
    <row r="834" spans="1:65" s="14" customFormat="1" ht="10.199999999999999">
      <c r="B834" s="204"/>
      <c r="C834" s="205"/>
      <c r="D834" s="195" t="s">
        <v>143</v>
      </c>
      <c r="E834" s="206" t="s">
        <v>19</v>
      </c>
      <c r="F834" s="207" t="s">
        <v>1057</v>
      </c>
      <c r="G834" s="205"/>
      <c r="H834" s="208">
        <v>350</v>
      </c>
      <c r="I834" s="209"/>
      <c r="J834" s="205"/>
      <c r="K834" s="205"/>
      <c r="L834" s="210"/>
      <c r="M834" s="211"/>
      <c r="N834" s="212"/>
      <c r="O834" s="212"/>
      <c r="P834" s="212"/>
      <c r="Q834" s="212"/>
      <c r="R834" s="212"/>
      <c r="S834" s="212"/>
      <c r="T834" s="213"/>
      <c r="AT834" s="214" t="s">
        <v>143</v>
      </c>
      <c r="AU834" s="214" t="s">
        <v>83</v>
      </c>
      <c r="AV834" s="14" t="s">
        <v>83</v>
      </c>
      <c r="AW834" s="14" t="s">
        <v>34</v>
      </c>
      <c r="AX834" s="14" t="s">
        <v>81</v>
      </c>
      <c r="AY834" s="214" t="s">
        <v>132</v>
      </c>
    </row>
    <row r="835" spans="1:65" s="13" customFormat="1" ht="10.199999999999999">
      <c r="B835" s="193"/>
      <c r="C835" s="194"/>
      <c r="D835" s="195" t="s">
        <v>143</v>
      </c>
      <c r="E835" s="196" t="s">
        <v>19</v>
      </c>
      <c r="F835" s="197" t="s">
        <v>37</v>
      </c>
      <c r="G835" s="194"/>
      <c r="H835" s="196" t="s">
        <v>19</v>
      </c>
      <c r="I835" s="198"/>
      <c r="J835" s="194"/>
      <c r="K835" s="194"/>
      <c r="L835" s="199"/>
      <c r="M835" s="200"/>
      <c r="N835" s="201"/>
      <c r="O835" s="201"/>
      <c r="P835" s="201"/>
      <c r="Q835" s="201"/>
      <c r="R835" s="201"/>
      <c r="S835" s="201"/>
      <c r="T835" s="202"/>
      <c r="AT835" s="203" t="s">
        <v>143</v>
      </c>
      <c r="AU835" s="203" t="s">
        <v>83</v>
      </c>
      <c r="AV835" s="13" t="s">
        <v>81</v>
      </c>
      <c r="AW835" s="13" t="s">
        <v>34</v>
      </c>
      <c r="AX835" s="13" t="s">
        <v>73</v>
      </c>
      <c r="AY835" s="203" t="s">
        <v>132</v>
      </c>
    </row>
    <row r="836" spans="1:65" s="13" customFormat="1" ht="10.199999999999999">
      <c r="B836" s="193"/>
      <c r="C836" s="194"/>
      <c r="D836" s="195" t="s">
        <v>143</v>
      </c>
      <c r="E836" s="196" t="s">
        <v>19</v>
      </c>
      <c r="F836" s="197" t="s">
        <v>1058</v>
      </c>
      <c r="G836" s="194"/>
      <c r="H836" s="196" t="s">
        <v>19</v>
      </c>
      <c r="I836" s="198"/>
      <c r="J836" s="194"/>
      <c r="K836" s="194"/>
      <c r="L836" s="199"/>
      <c r="M836" s="200"/>
      <c r="N836" s="201"/>
      <c r="O836" s="201"/>
      <c r="P836" s="201"/>
      <c r="Q836" s="201"/>
      <c r="R836" s="201"/>
      <c r="S836" s="201"/>
      <c r="T836" s="202"/>
      <c r="AT836" s="203" t="s">
        <v>143</v>
      </c>
      <c r="AU836" s="203" t="s">
        <v>83</v>
      </c>
      <c r="AV836" s="13" t="s">
        <v>81</v>
      </c>
      <c r="AW836" s="13" t="s">
        <v>34</v>
      </c>
      <c r="AX836" s="13" t="s">
        <v>73</v>
      </c>
      <c r="AY836" s="203" t="s">
        <v>132</v>
      </c>
    </row>
    <row r="837" spans="1:65" s="2" customFormat="1" ht="21.75" customHeight="1">
      <c r="A837" s="36"/>
      <c r="B837" s="37"/>
      <c r="C837" s="175" t="s">
        <v>1065</v>
      </c>
      <c r="D837" s="175" t="s">
        <v>134</v>
      </c>
      <c r="E837" s="176" t="s">
        <v>1066</v>
      </c>
      <c r="F837" s="177" t="s">
        <v>1067</v>
      </c>
      <c r="G837" s="178" t="s">
        <v>372</v>
      </c>
      <c r="H837" s="179">
        <v>350</v>
      </c>
      <c r="I837" s="180"/>
      <c r="J837" s="181">
        <f>ROUND(I837*H837,2)</f>
        <v>0</v>
      </c>
      <c r="K837" s="177" t="s">
        <v>138</v>
      </c>
      <c r="L837" s="41"/>
      <c r="M837" s="182" t="s">
        <v>19</v>
      </c>
      <c r="N837" s="183" t="s">
        <v>44</v>
      </c>
      <c r="O837" s="66"/>
      <c r="P837" s="184">
        <f>O837*H837</f>
        <v>0</v>
      </c>
      <c r="Q837" s="184">
        <v>6.0000000000000002E-5</v>
      </c>
      <c r="R837" s="184">
        <f>Q837*H837</f>
        <v>2.1000000000000001E-2</v>
      </c>
      <c r="S837" s="184">
        <v>0</v>
      </c>
      <c r="T837" s="185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86" t="s">
        <v>139</v>
      </c>
      <c r="AT837" s="186" t="s">
        <v>134</v>
      </c>
      <c r="AU837" s="186" t="s">
        <v>83</v>
      </c>
      <c r="AY837" s="19" t="s">
        <v>132</v>
      </c>
      <c r="BE837" s="187">
        <f>IF(N837="základní",J837,0)</f>
        <v>0</v>
      </c>
      <c r="BF837" s="187">
        <f>IF(N837="snížená",J837,0)</f>
        <v>0</v>
      </c>
      <c r="BG837" s="187">
        <f>IF(N837="zákl. přenesená",J837,0)</f>
        <v>0</v>
      </c>
      <c r="BH837" s="187">
        <f>IF(N837="sníž. přenesená",J837,0)</f>
        <v>0</v>
      </c>
      <c r="BI837" s="187">
        <f>IF(N837="nulová",J837,0)</f>
        <v>0</v>
      </c>
      <c r="BJ837" s="19" t="s">
        <v>81</v>
      </c>
      <c r="BK837" s="187">
        <f>ROUND(I837*H837,2)</f>
        <v>0</v>
      </c>
      <c r="BL837" s="19" t="s">
        <v>139</v>
      </c>
      <c r="BM837" s="186" t="s">
        <v>1068</v>
      </c>
    </row>
    <row r="838" spans="1:65" s="2" customFormat="1" ht="10.199999999999999">
      <c r="A838" s="36"/>
      <c r="B838" s="37"/>
      <c r="C838" s="38"/>
      <c r="D838" s="188" t="s">
        <v>141</v>
      </c>
      <c r="E838" s="38"/>
      <c r="F838" s="189" t="s">
        <v>1069</v>
      </c>
      <c r="G838" s="38"/>
      <c r="H838" s="38"/>
      <c r="I838" s="190"/>
      <c r="J838" s="38"/>
      <c r="K838" s="38"/>
      <c r="L838" s="41"/>
      <c r="M838" s="191"/>
      <c r="N838" s="192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141</v>
      </c>
      <c r="AU838" s="19" t="s">
        <v>83</v>
      </c>
    </row>
    <row r="839" spans="1:65" s="13" customFormat="1" ht="10.199999999999999">
      <c r="B839" s="193"/>
      <c r="C839" s="194"/>
      <c r="D839" s="195" t="s">
        <v>143</v>
      </c>
      <c r="E839" s="196" t="s">
        <v>19</v>
      </c>
      <c r="F839" s="197" t="s">
        <v>1064</v>
      </c>
      <c r="G839" s="194"/>
      <c r="H839" s="196" t="s">
        <v>19</v>
      </c>
      <c r="I839" s="198"/>
      <c r="J839" s="194"/>
      <c r="K839" s="194"/>
      <c r="L839" s="199"/>
      <c r="M839" s="200"/>
      <c r="N839" s="201"/>
      <c r="O839" s="201"/>
      <c r="P839" s="201"/>
      <c r="Q839" s="201"/>
      <c r="R839" s="201"/>
      <c r="S839" s="201"/>
      <c r="T839" s="202"/>
      <c r="AT839" s="203" t="s">
        <v>143</v>
      </c>
      <c r="AU839" s="203" t="s">
        <v>83</v>
      </c>
      <c r="AV839" s="13" t="s">
        <v>81</v>
      </c>
      <c r="AW839" s="13" t="s">
        <v>34</v>
      </c>
      <c r="AX839" s="13" t="s">
        <v>73</v>
      </c>
      <c r="AY839" s="203" t="s">
        <v>132</v>
      </c>
    </row>
    <row r="840" spans="1:65" s="14" customFormat="1" ht="10.199999999999999">
      <c r="B840" s="204"/>
      <c r="C840" s="205"/>
      <c r="D840" s="195" t="s">
        <v>143</v>
      </c>
      <c r="E840" s="206" t="s">
        <v>19</v>
      </c>
      <c r="F840" s="207" t="s">
        <v>1057</v>
      </c>
      <c r="G840" s="205"/>
      <c r="H840" s="208">
        <v>350</v>
      </c>
      <c r="I840" s="209"/>
      <c r="J840" s="205"/>
      <c r="K840" s="205"/>
      <c r="L840" s="210"/>
      <c r="M840" s="211"/>
      <c r="N840" s="212"/>
      <c r="O840" s="212"/>
      <c r="P840" s="212"/>
      <c r="Q840" s="212"/>
      <c r="R840" s="212"/>
      <c r="S840" s="212"/>
      <c r="T840" s="213"/>
      <c r="AT840" s="214" t="s">
        <v>143</v>
      </c>
      <c r="AU840" s="214" t="s">
        <v>83</v>
      </c>
      <c r="AV840" s="14" t="s">
        <v>83</v>
      </c>
      <c r="AW840" s="14" t="s">
        <v>34</v>
      </c>
      <c r="AX840" s="14" t="s">
        <v>81</v>
      </c>
      <c r="AY840" s="214" t="s">
        <v>132</v>
      </c>
    </row>
    <row r="841" spans="1:65" s="13" customFormat="1" ht="10.199999999999999">
      <c r="B841" s="193"/>
      <c r="C841" s="194"/>
      <c r="D841" s="195" t="s">
        <v>143</v>
      </c>
      <c r="E841" s="196" t="s">
        <v>19</v>
      </c>
      <c r="F841" s="197" t="s">
        <v>37</v>
      </c>
      <c r="G841" s="194"/>
      <c r="H841" s="196" t="s">
        <v>19</v>
      </c>
      <c r="I841" s="198"/>
      <c r="J841" s="194"/>
      <c r="K841" s="194"/>
      <c r="L841" s="199"/>
      <c r="M841" s="200"/>
      <c r="N841" s="201"/>
      <c r="O841" s="201"/>
      <c r="P841" s="201"/>
      <c r="Q841" s="201"/>
      <c r="R841" s="201"/>
      <c r="S841" s="201"/>
      <c r="T841" s="202"/>
      <c r="AT841" s="203" t="s">
        <v>143</v>
      </c>
      <c r="AU841" s="203" t="s">
        <v>83</v>
      </c>
      <c r="AV841" s="13" t="s">
        <v>81</v>
      </c>
      <c r="AW841" s="13" t="s">
        <v>34</v>
      </c>
      <c r="AX841" s="13" t="s">
        <v>73</v>
      </c>
      <c r="AY841" s="203" t="s">
        <v>132</v>
      </c>
    </row>
    <row r="842" spans="1:65" s="13" customFormat="1" ht="10.199999999999999">
      <c r="B842" s="193"/>
      <c r="C842" s="194"/>
      <c r="D842" s="195" t="s">
        <v>143</v>
      </c>
      <c r="E842" s="196" t="s">
        <v>19</v>
      </c>
      <c r="F842" s="197" t="s">
        <v>1058</v>
      </c>
      <c r="G842" s="194"/>
      <c r="H842" s="196" t="s">
        <v>19</v>
      </c>
      <c r="I842" s="198"/>
      <c r="J842" s="194"/>
      <c r="K842" s="194"/>
      <c r="L842" s="199"/>
      <c r="M842" s="200"/>
      <c r="N842" s="201"/>
      <c r="O842" s="201"/>
      <c r="P842" s="201"/>
      <c r="Q842" s="201"/>
      <c r="R842" s="201"/>
      <c r="S842" s="201"/>
      <c r="T842" s="202"/>
      <c r="AT842" s="203" t="s">
        <v>143</v>
      </c>
      <c r="AU842" s="203" t="s">
        <v>83</v>
      </c>
      <c r="AV842" s="13" t="s">
        <v>81</v>
      </c>
      <c r="AW842" s="13" t="s">
        <v>34</v>
      </c>
      <c r="AX842" s="13" t="s">
        <v>73</v>
      </c>
      <c r="AY842" s="203" t="s">
        <v>132</v>
      </c>
    </row>
    <row r="843" spans="1:65" s="2" customFormat="1" ht="33" customHeight="1">
      <c r="A843" s="36"/>
      <c r="B843" s="37"/>
      <c r="C843" s="175" t="s">
        <v>1070</v>
      </c>
      <c r="D843" s="175" t="s">
        <v>134</v>
      </c>
      <c r="E843" s="176" t="s">
        <v>1071</v>
      </c>
      <c r="F843" s="177" t="s">
        <v>1072</v>
      </c>
      <c r="G843" s="178" t="s">
        <v>372</v>
      </c>
      <c r="H843" s="179">
        <v>350</v>
      </c>
      <c r="I843" s="180"/>
      <c r="J843" s="181">
        <f>ROUND(I843*H843,2)</f>
        <v>0</v>
      </c>
      <c r="K843" s="177" t="s">
        <v>138</v>
      </c>
      <c r="L843" s="41"/>
      <c r="M843" s="182" t="s">
        <v>19</v>
      </c>
      <c r="N843" s="183" t="s">
        <v>44</v>
      </c>
      <c r="O843" s="66"/>
      <c r="P843" s="184">
        <f>O843*H843</f>
        <v>0</v>
      </c>
      <c r="Q843" s="184">
        <v>0</v>
      </c>
      <c r="R843" s="184">
        <f>Q843*H843</f>
        <v>0</v>
      </c>
      <c r="S843" s="184">
        <v>0</v>
      </c>
      <c r="T843" s="185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186" t="s">
        <v>139</v>
      </c>
      <c r="AT843" s="186" t="s">
        <v>134</v>
      </c>
      <c r="AU843" s="186" t="s">
        <v>83</v>
      </c>
      <c r="AY843" s="19" t="s">
        <v>132</v>
      </c>
      <c r="BE843" s="187">
        <f>IF(N843="základní",J843,0)</f>
        <v>0</v>
      </c>
      <c r="BF843" s="187">
        <f>IF(N843="snížená",J843,0)</f>
        <v>0</v>
      </c>
      <c r="BG843" s="187">
        <f>IF(N843="zákl. přenesená",J843,0)</f>
        <v>0</v>
      </c>
      <c r="BH843" s="187">
        <f>IF(N843="sníž. přenesená",J843,0)</f>
        <v>0</v>
      </c>
      <c r="BI843" s="187">
        <f>IF(N843="nulová",J843,0)</f>
        <v>0</v>
      </c>
      <c r="BJ843" s="19" t="s">
        <v>81</v>
      </c>
      <c r="BK843" s="187">
        <f>ROUND(I843*H843,2)</f>
        <v>0</v>
      </c>
      <c r="BL843" s="19" t="s">
        <v>139</v>
      </c>
      <c r="BM843" s="186" t="s">
        <v>1073</v>
      </c>
    </row>
    <row r="844" spans="1:65" s="2" customFormat="1" ht="10.199999999999999">
      <c r="A844" s="36"/>
      <c r="B844" s="37"/>
      <c r="C844" s="38"/>
      <c r="D844" s="188" t="s">
        <v>141</v>
      </c>
      <c r="E844" s="38"/>
      <c r="F844" s="189" t="s">
        <v>1074</v>
      </c>
      <c r="G844" s="38"/>
      <c r="H844" s="38"/>
      <c r="I844" s="190"/>
      <c r="J844" s="38"/>
      <c r="K844" s="38"/>
      <c r="L844" s="41"/>
      <c r="M844" s="191"/>
      <c r="N844" s="192"/>
      <c r="O844" s="66"/>
      <c r="P844" s="66"/>
      <c r="Q844" s="66"/>
      <c r="R844" s="66"/>
      <c r="S844" s="66"/>
      <c r="T844" s="67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T844" s="19" t="s">
        <v>141</v>
      </c>
      <c r="AU844" s="19" t="s">
        <v>83</v>
      </c>
    </row>
    <row r="845" spans="1:65" s="13" customFormat="1" ht="10.199999999999999">
      <c r="B845" s="193"/>
      <c r="C845" s="194"/>
      <c r="D845" s="195" t="s">
        <v>143</v>
      </c>
      <c r="E845" s="196" t="s">
        <v>19</v>
      </c>
      <c r="F845" s="197" t="s">
        <v>1064</v>
      </c>
      <c r="G845" s="194"/>
      <c r="H845" s="196" t="s">
        <v>19</v>
      </c>
      <c r="I845" s="198"/>
      <c r="J845" s="194"/>
      <c r="K845" s="194"/>
      <c r="L845" s="199"/>
      <c r="M845" s="200"/>
      <c r="N845" s="201"/>
      <c r="O845" s="201"/>
      <c r="P845" s="201"/>
      <c r="Q845" s="201"/>
      <c r="R845" s="201"/>
      <c r="S845" s="201"/>
      <c r="T845" s="202"/>
      <c r="AT845" s="203" t="s">
        <v>143</v>
      </c>
      <c r="AU845" s="203" t="s">
        <v>83</v>
      </c>
      <c r="AV845" s="13" t="s">
        <v>81</v>
      </c>
      <c r="AW845" s="13" t="s">
        <v>34</v>
      </c>
      <c r="AX845" s="13" t="s">
        <v>73</v>
      </c>
      <c r="AY845" s="203" t="s">
        <v>132</v>
      </c>
    </row>
    <row r="846" spans="1:65" s="14" customFormat="1" ht="10.199999999999999">
      <c r="B846" s="204"/>
      <c r="C846" s="205"/>
      <c r="D846" s="195" t="s">
        <v>143</v>
      </c>
      <c r="E846" s="206" t="s">
        <v>19</v>
      </c>
      <c r="F846" s="207" t="s">
        <v>1057</v>
      </c>
      <c r="G846" s="205"/>
      <c r="H846" s="208">
        <v>350</v>
      </c>
      <c r="I846" s="209"/>
      <c r="J846" s="205"/>
      <c r="K846" s="205"/>
      <c r="L846" s="210"/>
      <c r="M846" s="211"/>
      <c r="N846" s="212"/>
      <c r="O846" s="212"/>
      <c r="P846" s="212"/>
      <c r="Q846" s="212"/>
      <c r="R846" s="212"/>
      <c r="S846" s="212"/>
      <c r="T846" s="213"/>
      <c r="AT846" s="214" t="s">
        <v>143</v>
      </c>
      <c r="AU846" s="214" t="s">
        <v>83</v>
      </c>
      <c r="AV846" s="14" t="s">
        <v>83</v>
      </c>
      <c r="AW846" s="14" t="s">
        <v>34</v>
      </c>
      <c r="AX846" s="14" t="s">
        <v>81</v>
      </c>
      <c r="AY846" s="214" t="s">
        <v>132</v>
      </c>
    </row>
    <row r="847" spans="1:65" s="13" customFormat="1" ht="10.199999999999999">
      <c r="B847" s="193"/>
      <c r="C847" s="194"/>
      <c r="D847" s="195" t="s">
        <v>143</v>
      </c>
      <c r="E847" s="196" t="s">
        <v>19</v>
      </c>
      <c r="F847" s="197" t="s">
        <v>37</v>
      </c>
      <c r="G847" s="194"/>
      <c r="H847" s="196" t="s">
        <v>19</v>
      </c>
      <c r="I847" s="198"/>
      <c r="J847" s="194"/>
      <c r="K847" s="194"/>
      <c r="L847" s="199"/>
      <c r="M847" s="200"/>
      <c r="N847" s="201"/>
      <c r="O847" s="201"/>
      <c r="P847" s="201"/>
      <c r="Q847" s="201"/>
      <c r="R847" s="201"/>
      <c r="S847" s="201"/>
      <c r="T847" s="202"/>
      <c r="AT847" s="203" t="s">
        <v>143</v>
      </c>
      <c r="AU847" s="203" t="s">
        <v>83</v>
      </c>
      <c r="AV847" s="13" t="s">
        <v>81</v>
      </c>
      <c r="AW847" s="13" t="s">
        <v>34</v>
      </c>
      <c r="AX847" s="13" t="s">
        <v>73</v>
      </c>
      <c r="AY847" s="203" t="s">
        <v>132</v>
      </c>
    </row>
    <row r="848" spans="1:65" s="13" customFormat="1" ht="10.199999999999999">
      <c r="B848" s="193"/>
      <c r="C848" s="194"/>
      <c r="D848" s="195" t="s">
        <v>143</v>
      </c>
      <c r="E848" s="196" t="s">
        <v>19</v>
      </c>
      <c r="F848" s="197" t="s">
        <v>1058</v>
      </c>
      <c r="G848" s="194"/>
      <c r="H848" s="196" t="s">
        <v>19</v>
      </c>
      <c r="I848" s="198"/>
      <c r="J848" s="194"/>
      <c r="K848" s="194"/>
      <c r="L848" s="199"/>
      <c r="M848" s="200"/>
      <c r="N848" s="201"/>
      <c r="O848" s="201"/>
      <c r="P848" s="201"/>
      <c r="Q848" s="201"/>
      <c r="R848" s="201"/>
      <c r="S848" s="201"/>
      <c r="T848" s="202"/>
      <c r="AT848" s="203" t="s">
        <v>143</v>
      </c>
      <c r="AU848" s="203" t="s">
        <v>83</v>
      </c>
      <c r="AV848" s="13" t="s">
        <v>81</v>
      </c>
      <c r="AW848" s="13" t="s">
        <v>34</v>
      </c>
      <c r="AX848" s="13" t="s">
        <v>73</v>
      </c>
      <c r="AY848" s="203" t="s">
        <v>132</v>
      </c>
    </row>
    <row r="849" spans="1:65" s="2" customFormat="1" ht="16.5" customHeight="1">
      <c r="A849" s="36"/>
      <c r="B849" s="37"/>
      <c r="C849" s="175" t="s">
        <v>1075</v>
      </c>
      <c r="D849" s="175" t="s">
        <v>134</v>
      </c>
      <c r="E849" s="176" t="s">
        <v>1076</v>
      </c>
      <c r="F849" s="177" t="s">
        <v>1077</v>
      </c>
      <c r="G849" s="178" t="s">
        <v>372</v>
      </c>
      <c r="H849" s="179">
        <v>350</v>
      </c>
      <c r="I849" s="180"/>
      <c r="J849" s="181">
        <f>ROUND(I849*H849,2)</f>
        <v>0</v>
      </c>
      <c r="K849" s="177" t="s">
        <v>19</v>
      </c>
      <c r="L849" s="41"/>
      <c r="M849" s="182" t="s">
        <v>19</v>
      </c>
      <c r="N849" s="183" t="s">
        <v>44</v>
      </c>
      <c r="O849" s="66"/>
      <c r="P849" s="184">
        <f>O849*H849</f>
        <v>0</v>
      </c>
      <c r="Q849" s="184">
        <v>0</v>
      </c>
      <c r="R849" s="184">
        <f>Q849*H849</f>
        <v>0</v>
      </c>
      <c r="S849" s="184">
        <v>0</v>
      </c>
      <c r="T849" s="185">
        <f>S849*H849</f>
        <v>0</v>
      </c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R849" s="186" t="s">
        <v>139</v>
      </c>
      <c r="AT849" s="186" t="s">
        <v>134</v>
      </c>
      <c r="AU849" s="186" t="s">
        <v>83</v>
      </c>
      <c r="AY849" s="19" t="s">
        <v>132</v>
      </c>
      <c r="BE849" s="187">
        <f>IF(N849="základní",J849,0)</f>
        <v>0</v>
      </c>
      <c r="BF849" s="187">
        <f>IF(N849="snížená",J849,0)</f>
        <v>0</v>
      </c>
      <c r="BG849" s="187">
        <f>IF(N849="zákl. přenesená",J849,0)</f>
        <v>0</v>
      </c>
      <c r="BH849" s="187">
        <f>IF(N849="sníž. přenesená",J849,0)</f>
        <v>0</v>
      </c>
      <c r="BI849" s="187">
        <f>IF(N849="nulová",J849,0)</f>
        <v>0</v>
      </c>
      <c r="BJ849" s="19" t="s">
        <v>81</v>
      </c>
      <c r="BK849" s="187">
        <f>ROUND(I849*H849,2)</f>
        <v>0</v>
      </c>
      <c r="BL849" s="19" t="s">
        <v>139</v>
      </c>
      <c r="BM849" s="186" t="s">
        <v>1078</v>
      </c>
    </row>
    <row r="850" spans="1:65" s="13" customFormat="1" ht="10.199999999999999">
      <c r="B850" s="193"/>
      <c r="C850" s="194"/>
      <c r="D850" s="195" t="s">
        <v>143</v>
      </c>
      <c r="E850" s="196" t="s">
        <v>19</v>
      </c>
      <c r="F850" s="197" t="s">
        <v>1079</v>
      </c>
      <c r="G850" s="194"/>
      <c r="H850" s="196" t="s">
        <v>19</v>
      </c>
      <c r="I850" s="198"/>
      <c r="J850" s="194"/>
      <c r="K850" s="194"/>
      <c r="L850" s="199"/>
      <c r="M850" s="200"/>
      <c r="N850" s="201"/>
      <c r="O850" s="201"/>
      <c r="P850" s="201"/>
      <c r="Q850" s="201"/>
      <c r="R850" s="201"/>
      <c r="S850" s="201"/>
      <c r="T850" s="202"/>
      <c r="AT850" s="203" t="s">
        <v>143</v>
      </c>
      <c r="AU850" s="203" t="s">
        <v>83</v>
      </c>
      <c r="AV850" s="13" t="s">
        <v>81</v>
      </c>
      <c r="AW850" s="13" t="s">
        <v>34</v>
      </c>
      <c r="AX850" s="13" t="s">
        <v>73</v>
      </c>
      <c r="AY850" s="203" t="s">
        <v>132</v>
      </c>
    </row>
    <row r="851" spans="1:65" s="14" customFormat="1" ht="10.199999999999999">
      <c r="B851" s="204"/>
      <c r="C851" s="205"/>
      <c r="D851" s="195" t="s">
        <v>143</v>
      </c>
      <c r="E851" s="206" t="s">
        <v>19</v>
      </c>
      <c r="F851" s="207" t="s">
        <v>1057</v>
      </c>
      <c r="G851" s="205"/>
      <c r="H851" s="208">
        <v>350</v>
      </c>
      <c r="I851" s="209"/>
      <c r="J851" s="205"/>
      <c r="K851" s="205"/>
      <c r="L851" s="210"/>
      <c r="M851" s="211"/>
      <c r="N851" s="212"/>
      <c r="O851" s="212"/>
      <c r="P851" s="212"/>
      <c r="Q851" s="212"/>
      <c r="R851" s="212"/>
      <c r="S851" s="212"/>
      <c r="T851" s="213"/>
      <c r="AT851" s="214" t="s">
        <v>143</v>
      </c>
      <c r="AU851" s="214" t="s">
        <v>83</v>
      </c>
      <c r="AV851" s="14" t="s">
        <v>83</v>
      </c>
      <c r="AW851" s="14" t="s">
        <v>34</v>
      </c>
      <c r="AX851" s="14" t="s">
        <v>81</v>
      </c>
      <c r="AY851" s="214" t="s">
        <v>132</v>
      </c>
    </row>
    <row r="852" spans="1:65" s="13" customFormat="1" ht="10.199999999999999">
      <c r="B852" s="193"/>
      <c r="C852" s="194"/>
      <c r="D852" s="195" t="s">
        <v>143</v>
      </c>
      <c r="E852" s="196" t="s">
        <v>19</v>
      </c>
      <c r="F852" s="197" t="s">
        <v>37</v>
      </c>
      <c r="G852" s="194"/>
      <c r="H852" s="196" t="s">
        <v>19</v>
      </c>
      <c r="I852" s="198"/>
      <c r="J852" s="194"/>
      <c r="K852" s="194"/>
      <c r="L852" s="199"/>
      <c r="M852" s="200"/>
      <c r="N852" s="201"/>
      <c r="O852" s="201"/>
      <c r="P852" s="201"/>
      <c r="Q852" s="201"/>
      <c r="R852" s="201"/>
      <c r="S852" s="201"/>
      <c r="T852" s="202"/>
      <c r="AT852" s="203" t="s">
        <v>143</v>
      </c>
      <c r="AU852" s="203" t="s">
        <v>83</v>
      </c>
      <c r="AV852" s="13" t="s">
        <v>81</v>
      </c>
      <c r="AW852" s="13" t="s">
        <v>34</v>
      </c>
      <c r="AX852" s="13" t="s">
        <v>73</v>
      </c>
      <c r="AY852" s="203" t="s">
        <v>132</v>
      </c>
    </row>
    <row r="853" spans="1:65" s="13" customFormat="1" ht="10.199999999999999">
      <c r="B853" s="193"/>
      <c r="C853" s="194"/>
      <c r="D853" s="195" t="s">
        <v>143</v>
      </c>
      <c r="E853" s="196" t="s">
        <v>19</v>
      </c>
      <c r="F853" s="197" t="s">
        <v>1058</v>
      </c>
      <c r="G853" s="194"/>
      <c r="H853" s="196" t="s">
        <v>19</v>
      </c>
      <c r="I853" s="198"/>
      <c r="J853" s="194"/>
      <c r="K853" s="194"/>
      <c r="L853" s="199"/>
      <c r="M853" s="200"/>
      <c r="N853" s="201"/>
      <c r="O853" s="201"/>
      <c r="P853" s="201"/>
      <c r="Q853" s="201"/>
      <c r="R853" s="201"/>
      <c r="S853" s="201"/>
      <c r="T853" s="202"/>
      <c r="AT853" s="203" t="s">
        <v>143</v>
      </c>
      <c r="AU853" s="203" t="s">
        <v>83</v>
      </c>
      <c r="AV853" s="13" t="s">
        <v>81</v>
      </c>
      <c r="AW853" s="13" t="s">
        <v>34</v>
      </c>
      <c r="AX853" s="13" t="s">
        <v>73</v>
      </c>
      <c r="AY853" s="203" t="s">
        <v>132</v>
      </c>
    </row>
    <row r="854" spans="1:65" s="2" customFormat="1" ht="16.5" customHeight="1">
      <c r="A854" s="36"/>
      <c r="B854" s="37"/>
      <c r="C854" s="237" t="s">
        <v>1080</v>
      </c>
      <c r="D854" s="237" t="s">
        <v>264</v>
      </c>
      <c r="E854" s="238" t="s">
        <v>1081</v>
      </c>
      <c r="F854" s="239" t="s">
        <v>1082</v>
      </c>
      <c r="G854" s="240" t="s">
        <v>372</v>
      </c>
      <c r="H854" s="241">
        <v>350</v>
      </c>
      <c r="I854" s="242"/>
      <c r="J854" s="243">
        <f>ROUND(I854*H854,2)</f>
        <v>0</v>
      </c>
      <c r="K854" s="239" t="s">
        <v>19</v>
      </c>
      <c r="L854" s="244"/>
      <c r="M854" s="245" t="s">
        <v>19</v>
      </c>
      <c r="N854" s="246" t="s">
        <v>44</v>
      </c>
      <c r="O854" s="66"/>
      <c r="P854" s="184">
        <f>O854*H854</f>
        <v>0</v>
      </c>
      <c r="Q854" s="184">
        <v>5.0000000000000001E-4</v>
      </c>
      <c r="R854" s="184">
        <f>Q854*H854</f>
        <v>0.17500000000000002</v>
      </c>
      <c r="S854" s="184">
        <v>0</v>
      </c>
      <c r="T854" s="185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86" t="s">
        <v>203</v>
      </c>
      <c r="AT854" s="186" t="s">
        <v>264</v>
      </c>
      <c r="AU854" s="186" t="s">
        <v>83</v>
      </c>
      <c r="AY854" s="19" t="s">
        <v>132</v>
      </c>
      <c r="BE854" s="187">
        <f>IF(N854="základní",J854,0)</f>
        <v>0</v>
      </c>
      <c r="BF854" s="187">
        <f>IF(N854="snížená",J854,0)</f>
        <v>0</v>
      </c>
      <c r="BG854" s="187">
        <f>IF(N854="zákl. přenesená",J854,0)</f>
        <v>0</v>
      </c>
      <c r="BH854" s="187">
        <f>IF(N854="sníž. přenesená",J854,0)</f>
        <v>0</v>
      </c>
      <c r="BI854" s="187">
        <f>IF(N854="nulová",J854,0)</f>
        <v>0</v>
      </c>
      <c r="BJ854" s="19" t="s">
        <v>81</v>
      </c>
      <c r="BK854" s="187">
        <f>ROUND(I854*H854,2)</f>
        <v>0</v>
      </c>
      <c r="BL854" s="19" t="s">
        <v>139</v>
      </c>
      <c r="BM854" s="186" t="s">
        <v>1083</v>
      </c>
    </row>
    <row r="855" spans="1:65" s="13" customFormat="1" ht="10.199999999999999">
      <c r="B855" s="193"/>
      <c r="C855" s="194"/>
      <c r="D855" s="195" t="s">
        <v>143</v>
      </c>
      <c r="E855" s="196" t="s">
        <v>19</v>
      </c>
      <c r="F855" s="197" t="s">
        <v>1084</v>
      </c>
      <c r="G855" s="194"/>
      <c r="H855" s="196" t="s">
        <v>19</v>
      </c>
      <c r="I855" s="198"/>
      <c r="J855" s="194"/>
      <c r="K855" s="194"/>
      <c r="L855" s="199"/>
      <c r="M855" s="200"/>
      <c r="N855" s="201"/>
      <c r="O855" s="201"/>
      <c r="P855" s="201"/>
      <c r="Q855" s="201"/>
      <c r="R855" s="201"/>
      <c r="S855" s="201"/>
      <c r="T855" s="202"/>
      <c r="AT855" s="203" t="s">
        <v>143</v>
      </c>
      <c r="AU855" s="203" t="s">
        <v>83</v>
      </c>
      <c r="AV855" s="13" t="s">
        <v>81</v>
      </c>
      <c r="AW855" s="13" t="s">
        <v>34</v>
      </c>
      <c r="AX855" s="13" t="s">
        <v>73</v>
      </c>
      <c r="AY855" s="203" t="s">
        <v>132</v>
      </c>
    </row>
    <row r="856" spans="1:65" s="14" customFormat="1" ht="10.199999999999999">
      <c r="B856" s="204"/>
      <c r="C856" s="205"/>
      <c r="D856" s="195" t="s">
        <v>143</v>
      </c>
      <c r="E856" s="206" t="s">
        <v>19</v>
      </c>
      <c r="F856" s="207" t="s">
        <v>1057</v>
      </c>
      <c r="G856" s="205"/>
      <c r="H856" s="208">
        <v>350</v>
      </c>
      <c r="I856" s="209"/>
      <c r="J856" s="205"/>
      <c r="K856" s="205"/>
      <c r="L856" s="210"/>
      <c r="M856" s="248"/>
      <c r="N856" s="249"/>
      <c r="O856" s="249"/>
      <c r="P856" s="249"/>
      <c r="Q856" s="249"/>
      <c r="R856" s="249"/>
      <c r="S856" s="249"/>
      <c r="T856" s="250"/>
      <c r="AT856" s="214" t="s">
        <v>143</v>
      </c>
      <c r="AU856" s="214" t="s">
        <v>83</v>
      </c>
      <c r="AV856" s="14" t="s">
        <v>83</v>
      </c>
      <c r="AW856" s="14" t="s">
        <v>34</v>
      </c>
      <c r="AX856" s="14" t="s">
        <v>81</v>
      </c>
      <c r="AY856" s="214" t="s">
        <v>132</v>
      </c>
    </row>
    <row r="857" spans="1:65" s="2" customFormat="1" ht="6.9" customHeight="1">
      <c r="A857" s="36"/>
      <c r="B857" s="49"/>
      <c r="C857" s="50"/>
      <c r="D857" s="50"/>
      <c r="E857" s="50"/>
      <c r="F857" s="50"/>
      <c r="G857" s="50"/>
      <c r="H857" s="50"/>
      <c r="I857" s="50"/>
      <c r="J857" s="50"/>
      <c r="K857" s="50"/>
      <c r="L857" s="41"/>
      <c r="M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</row>
  </sheetData>
  <sheetProtection algorithmName="SHA-512" hashValue="NJm5/WLC0Cvnu7sdWU0Vk8XtPApPbiRnaERVY9zl0aGjUHUZ/1u27FEMAE/oKULf4T6to1eZ4H5ac3+RqWr0lg==" saltValue="jB6ueSjEo4GYWawzGrRkf5V/HaIjaTcfHKQEcS9qYivpur5VZuLJtHZ7P/CwYOpJPNrCyxqsNwSpFA6dUtNeCQ==" spinCount="100000" sheet="1" objects="1" scenarios="1" formatColumns="0" formatRows="0" autoFilter="0"/>
  <autoFilter ref="C101:K856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6" r:id="rId1"/>
    <hyperlink ref="F115" r:id="rId2"/>
    <hyperlink ref="F122" r:id="rId3"/>
    <hyperlink ref="F126" r:id="rId4"/>
    <hyperlink ref="F133" r:id="rId5"/>
    <hyperlink ref="F145" r:id="rId6"/>
    <hyperlink ref="F158" r:id="rId7"/>
    <hyperlink ref="F160" r:id="rId8"/>
    <hyperlink ref="F174" r:id="rId9"/>
    <hyperlink ref="F182" r:id="rId10"/>
    <hyperlink ref="F186" r:id="rId11"/>
    <hyperlink ref="F192" r:id="rId12"/>
    <hyperlink ref="F217" r:id="rId13"/>
    <hyperlink ref="F239" r:id="rId14"/>
    <hyperlink ref="F243" r:id="rId15"/>
    <hyperlink ref="F260" r:id="rId16"/>
    <hyperlink ref="F266" r:id="rId17"/>
    <hyperlink ref="F272" r:id="rId18"/>
    <hyperlink ref="F279" r:id="rId19"/>
    <hyperlink ref="F284" r:id="rId20"/>
    <hyperlink ref="F289" r:id="rId21"/>
    <hyperlink ref="F292" r:id="rId22"/>
    <hyperlink ref="F297" r:id="rId23"/>
    <hyperlink ref="F302" r:id="rId24"/>
    <hyperlink ref="F309" r:id="rId25"/>
    <hyperlink ref="F315" r:id="rId26"/>
    <hyperlink ref="F319" r:id="rId27"/>
    <hyperlink ref="F323" r:id="rId28"/>
    <hyperlink ref="F326" r:id="rId29"/>
    <hyperlink ref="F339" r:id="rId30"/>
    <hyperlink ref="F343" r:id="rId31"/>
    <hyperlink ref="F345" r:id="rId32"/>
    <hyperlink ref="F347" r:id="rId33"/>
    <hyperlink ref="F349" r:id="rId34"/>
    <hyperlink ref="F351" r:id="rId35"/>
    <hyperlink ref="F357" r:id="rId36"/>
    <hyperlink ref="F360" r:id="rId37"/>
    <hyperlink ref="F364" r:id="rId38"/>
    <hyperlink ref="F366" r:id="rId39"/>
    <hyperlink ref="F368" r:id="rId40"/>
    <hyperlink ref="F370" r:id="rId41"/>
    <hyperlink ref="F372" r:id="rId42"/>
    <hyperlink ref="F378" r:id="rId43"/>
    <hyperlink ref="F381" r:id="rId44"/>
    <hyperlink ref="F387" r:id="rId45"/>
    <hyperlink ref="F389" r:id="rId46"/>
    <hyperlink ref="F395" r:id="rId47"/>
    <hyperlink ref="F397" r:id="rId48"/>
    <hyperlink ref="F401" r:id="rId49"/>
    <hyperlink ref="F404" r:id="rId50"/>
    <hyperlink ref="F414" r:id="rId51"/>
    <hyperlink ref="F419" r:id="rId52"/>
    <hyperlink ref="F445" r:id="rId53"/>
    <hyperlink ref="F454" r:id="rId54"/>
    <hyperlink ref="F464" r:id="rId55"/>
    <hyperlink ref="F472" r:id="rId56"/>
    <hyperlink ref="F488" r:id="rId57"/>
    <hyperlink ref="F501" r:id="rId58"/>
    <hyperlink ref="F518" r:id="rId59"/>
    <hyperlink ref="F525" r:id="rId60"/>
    <hyperlink ref="F536" r:id="rId61"/>
    <hyperlink ref="F548" r:id="rId62"/>
    <hyperlink ref="F597" r:id="rId63"/>
    <hyperlink ref="F615" r:id="rId64"/>
    <hyperlink ref="F620" r:id="rId65"/>
    <hyperlink ref="F624" r:id="rId66"/>
    <hyperlink ref="F630" r:id="rId67"/>
    <hyperlink ref="F636" r:id="rId68"/>
    <hyperlink ref="F639" r:id="rId69"/>
    <hyperlink ref="F642" r:id="rId70"/>
    <hyperlink ref="F646" r:id="rId71"/>
    <hyperlink ref="F651" r:id="rId72"/>
    <hyperlink ref="F662" r:id="rId73"/>
    <hyperlink ref="F667" r:id="rId74"/>
    <hyperlink ref="F673" r:id="rId75"/>
    <hyperlink ref="F677" r:id="rId76"/>
    <hyperlink ref="F684" r:id="rId77"/>
    <hyperlink ref="F689" r:id="rId78"/>
    <hyperlink ref="F693" r:id="rId79"/>
    <hyperlink ref="F697" r:id="rId80"/>
    <hyperlink ref="F701" r:id="rId81"/>
    <hyperlink ref="F705" r:id="rId82"/>
    <hyperlink ref="F710" r:id="rId83"/>
    <hyperlink ref="F723" r:id="rId84"/>
    <hyperlink ref="F730" r:id="rId85"/>
    <hyperlink ref="F739" r:id="rId86"/>
    <hyperlink ref="F756" r:id="rId87"/>
    <hyperlink ref="F760" r:id="rId88"/>
    <hyperlink ref="F768" r:id="rId89"/>
    <hyperlink ref="F772" r:id="rId90"/>
    <hyperlink ref="F781" r:id="rId91"/>
    <hyperlink ref="F789" r:id="rId92"/>
    <hyperlink ref="F797" r:id="rId93"/>
    <hyperlink ref="F800" r:id="rId94"/>
    <hyperlink ref="F802" r:id="rId95"/>
    <hyperlink ref="F805" r:id="rId96"/>
    <hyperlink ref="F809" r:id="rId97"/>
    <hyperlink ref="F813" r:id="rId98"/>
    <hyperlink ref="F822" r:id="rId99"/>
    <hyperlink ref="F826" r:id="rId100"/>
    <hyperlink ref="F832" r:id="rId101"/>
    <hyperlink ref="F838" r:id="rId102"/>
    <hyperlink ref="F844" r:id="rId10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86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4.9" customHeight="1">
      <c r="B4" s="22"/>
      <c r="D4" s="105" t="s">
        <v>87</v>
      </c>
      <c r="L4" s="22"/>
      <c r="M4" s="106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6" t="str">
        <f>'Rekapitulace stavby'!K6</f>
        <v>Karlovy Vary - Rekonstrukce ulice U Spořitelny - Dopravní část (2023)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7" t="s">
        <v>88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1085</v>
      </c>
      <c r="F9" s="379"/>
      <c r="G9" s="379"/>
      <c r="H9" s="379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21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12. 10. 2023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27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33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35</v>
      </c>
      <c r="E23" s="36"/>
      <c r="F23" s="36"/>
      <c r="G23" s="36"/>
      <c r="H23" s="36"/>
      <c r="I23" s="107" t="s">
        <v>27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29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2" t="s">
        <v>19</v>
      </c>
      <c r="F27" s="382"/>
      <c r="G27" s="382"/>
      <c r="H27" s="38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ROUND(J84,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43</v>
      </c>
      <c r="E33" s="107" t="s">
        <v>44</v>
      </c>
      <c r="F33" s="119">
        <f>ROUND((SUM(BE84:BE124)),  2)</f>
        <v>0</v>
      </c>
      <c r="G33" s="36"/>
      <c r="H33" s="36"/>
      <c r="I33" s="120">
        <v>0.21</v>
      </c>
      <c r="J33" s="119">
        <f>ROUND(((SUM(BE84:BE124))*I33),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45</v>
      </c>
      <c r="F34" s="119">
        <f>ROUND((SUM(BF84:BF124)),  2)</f>
        <v>0</v>
      </c>
      <c r="G34" s="36"/>
      <c r="H34" s="36"/>
      <c r="I34" s="120">
        <v>0.15</v>
      </c>
      <c r="J34" s="119">
        <f>ROUND(((SUM(BF84:BF124))*I34),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46</v>
      </c>
      <c r="F35" s="119">
        <f>ROUND((SUM(BG84:BG124)),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47</v>
      </c>
      <c r="F36" s="119">
        <f>ROUND((SUM(BH84:BH124)),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48</v>
      </c>
      <c r="F37" s="119">
        <f>ROUND((SUM(BI84:BI124)),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90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Karlovy Vary - Rekonstrukce ulice U Spořitelny - Dopravní část (2023)</v>
      </c>
      <c r="F48" s="384"/>
      <c r="G48" s="384"/>
      <c r="H48" s="384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88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B - VRN</v>
      </c>
      <c r="F50" s="385"/>
      <c r="G50" s="385"/>
      <c r="H50" s="38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31" t="s">
        <v>24</v>
      </c>
      <c r="J52" s="61" t="str">
        <f>IF(J12="","",J12)</f>
        <v>12. 10. 2023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1" t="s">
        <v>26</v>
      </c>
      <c r="D54" s="38"/>
      <c r="E54" s="38"/>
      <c r="F54" s="29" t="str">
        <f>E15</f>
        <v>Statutární město Karlovy Vary</v>
      </c>
      <c r="G54" s="38"/>
      <c r="H54" s="38"/>
      <c r="I54" s="31" t="s">
        <v>32</v>
      </c>
      <c r="J54" s="34" t="str">
        <f>E21</f>
        <v>DPT projekty Ostrov s.r.o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Tomanová Ing.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91</v>
      </c>
      <c r="D57" s="133"/>
      <c r="E57" s="133"/>
      <c r="F57" s="133"/>
      <c r="G57" s="133"/>
      <c r="H57" s="133"/>
      <c r="I57" s="133"/>
      <c r="J57" s="134" t="s">
        <v>92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93</v>
      </c>
    </row>
    <row r="60" spans="1:47" s="9" customFormat="1" ht="24.9" customHeight="1">
      <c r="B60" s="136"/>
      <c r="C60" s="137"/>
      <c r="D60" s="138" t="s">
        <v>1086</v>
      </c>
      <c r="E60" s="139"/>
      <c r="F60" s="139"/>
      <c r="G60" s="139"/>
      <c r="H60" s="139"/>
      <c r="I60" s="139"/>
      <c r="J60" s="140">
        <f>J85</f>
        <v>0</v>
      </c>
      <c r="K60" s="137"/>
      <c r="L60" s="141"/>
    </row>
    <row r="61" spans="1:47" s="10" customFormat="1" ht="19.95" customHeight="1">
      <c r="B61" s="142"/>
      <c r="C61" s="143"/>
      <c r="D61" s="144" t="s">
        <v>1087</v>
      </c>
      <c r="E61" s="145"/>
      <c r="F61" s="145"/>
      <c r="G61" s="145"/>
      <c r="H61" s="145"/>
      <c r="I61" s="145"/>
      <c r="J61" s="146">
        <f>J86</f>
        <v>0</v>
      </c>
      <c r="K61" s="143"/>
      <c r="L61" s="147"/>
    </row>
    <row r="62" spans="1:47" s="10" customFormat="1" ht="19.95" customHeight="1">
      <c r="B62" s="142"/>
      <c r="C62" s="143"/>
      <c r="D62" s="144" t="s">
        <v>1088</v>
      </c>
      <c r="E62" s="145"/>
      <c r="F62" s="145"/>
      <c r="G62" s="145"/>
      <c r="H62" s="145"/>
      <c r="I62" s="145"/>
      <c r="J62" s="146">
        <f>J96</f>
        <v>0</v>
      </c>
      <c r="K62" s="143"/>
      <c r="L62" s="147"/>
    </row>
    <row r="63" spans="1:47" s="10" customFormat="1" ht="19.95" customHeight="1">
      <c r="B63" s="142"/>
      <c r="C63" s="143"/>
      <c r="D63" s="144" t="s">
        <v>1089</v>
      </c>
      <c r="E63" s="145"/>
      <c r="F63" s="145"/>
      <c r="G63" s="145"/>
      <c r="H63" s="145"/>
      <c r="I63" s="145"/>
      <c r="J63" s="146">
        <f>J108</f>
        <v>0</v>
      </c>
      <c r="K63" s="143"/>
      <c r="L63" s="147"/>
    </row>
    <row r="64" spans="1:47" s="10" customFormat="1" ht="19.95" customHeight="1">
      <c r="B64" s="142"/>
      <c r="C64" s="143"/>
      <c r="D64" s="144" t="s">
        <v>1090</v>
      </c>
      <c r="E64" s="145"/>
      <c r="F64" s="145"/>
      <c r="G64" s="145"/>
      <c r="H64" s="145"/>
      <c r="I64" s="145"/>
      <c r="J64" s="146">
        <f>J121</f>
        <v>0</v>
      </c>
      <c r="K64" s="143"/>
      <c r="L64" s="147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" customHeight="1">
      <c r="A71" s="36"/>
      <c r="B71" s="37"/>
      <c r="C71" s="25" t="s">
        <v>117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83" t="str">
        <f>E7</f>
        <v>Karlovy Vary - Rekonstrukce ulice U Spořitelny - Dopravní část (2023)</v>
      </c>
      <c r="F74" s="384"/>
      <c r="G74" s="384"/>
      <c r="H74" s="384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88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55" t="str">
        <f>E9</f>
        <v>B - VRN</v>
      </c>
      <c r="F76" s="385"/>
      <c r="G76" s="385"/>
      <c r="H76" s="385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22</v>
      </c>
      <c r="D78" s="38"/>
      <c r="E78" s="38"/>
      <c r="F78" s="29" t="str">
        <f>F12</f>
        <v xml:space="preserve"> </v>
      </c>
      <c r="G78" s="38"/>
      <c r="H78" s="38"/>
      <c r="I78" s="31" t="s">
        <v>24</v>
      </c>
      <c r="J78" s="61" t="str">
        <f>IF(J12="","",J12)</f>
        <v>12. 10. 2023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65" customHeight="1">
      <c r="A80" s="36"/>
      <c r="B80" s="37"/>
      <c r="C80" s="31" t="s">
        <v>26</v>
      </c>
      <c r="D80" s="38"/>
      <c r="E80" s="38"/>
      <c r="F80" s="29" t="str">
        <f>E15</f>
        <v>Statutární město Karlovy Vary</v>
      </c>
      <c r="G80" s="38"/>
      <c r="H80" s="38"/>
      <c r="I80" s="31" t="s">
        <v>32</v>
      </c>
      <c r="J80" s="34" t="str">
        <f>E21</f>
        <v>DPT projekty Ostrov s.r.o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>
      <c r="A81" s="36"/>
      <c r="B81" s="37"/>
      <c r="C81" s="31" t="s">
        <v>30</v>
      </c>
      <c r="D81" s="38"/>
      <c r="E81" s="38"/>
      <c r="F81" s="29" t="str">
        <f>IF(E18="","",E18)</f>
        <v>Vyplň údaj</v>
      </c>
      <c r="G81" s="38"/>
      <c r="H81" s="38"/>
      <c r="I81" s="31" t="s">
        <v>35</v>
      </c>
      <c r="J81" s="34" t="str">
        <f>E24</f>
        <v>Tomanová Ing.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8"/>
      <c r="B83" s="149"/>
      <c r="C83" s="150" t="s">
        <v>118</v>
      </c>
      <c r="D83" s="151" t="s">
        <v>58</v>
      </c>
      <c r="E83" s="151" t="s">
        <v>54</v>
      </c>
      <c r="F83" s="151" t="s">
        <v>55</v>
      </c>
      <c r="G83" s="151" t="s">
        <v>119</v>
      </c>
      <c r="H83" s="151" t="s">
        <v>120</v>
      </c>
      <c r="I83" s="151" t="s">
        <v>121</v>
      </c>
      <c r="J83" s="151" t="s">
        <v>92</v>
      </c>
      <c r="K83" s="152" t="s">
        <v>122</v>
      </c>
      <c r="L83" s="153"/>
      <c r="M83" s="70" t="s">
        <v>19</v>
      </c>
      <c r="N83" s="71" t="s">
        <v>43</v>
      </c>
      <c r="O83" s="71" t="s">
        <v>123</v>
      </c>
      <c r="P83" s="71" t="s">
        <v>124</v>
      </c>
      <c r="Q83" s="71" t="s">
        <v>125</v>
      </c>
      <c r="R83" s="71" t="s">
        <v>126</v>
      </c>
      <c r="S83" s="71" t="s">
        <v>127</v>
      </c>
      <c r="T83" s="72" t="s">
        <v>128</v>
      </c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65" s="2" customFormat="1" ht="22.8" customHeight="1">
      <c r="A84" s="36"/>
      <c r="B84" s="37"/>
      <c r="C84" s="77" t="s">
        <v>129</v>
      </c>
      <c r="D84" s="38"/>
      <c r="E84" s="38"/>
      <c r="F84" s="38"/>
      <c r="G84" s="38"/>
      <c r="H84" s="38"/>
      <c r="I84" s="38"/>
      <c r="J84" s="154">
        <f>BK84</f>
        <v>0</v>
      </c>
      <c r="K84" s="38"/>
      <c r="L84" s="41"/>
      <c r="M84" s="73"/>
      <c r="N84" s="155"/>
      <c r="O84" s="74"/>
      <c r="P84" s="156">
        <f>P85</f>
        <v>0</v>
      </c>
      <c r="Q84" s="74"/>
      <c r="R84" s="156">
        <f>R85</f>
        <v>0</v>
      </c>
      <c r="S84" s="74"/>
      <c r="T84" s="157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72</v>
      </c>
      <c r="AU84" s="19" t="s">
        <v>93</v>
      </c>
      <c r="BK84" s="158">
        <f>BK85</f>
        <v>0</v>
      </c>
    </row>
    <row r="85" spans="1:65" s="12" customFormat="1" ht="25.95" customHeight="1">
      <c r="B85" s="159"/>
      <c r="C85" s="160"/>
      <c r="D85" s="161" t="s">
        <v>72</v>
      </c>
      <c r="E85" s="162" t="s">
        <v>85</v>
      </c>
      <c r="F85" s="162" t="s">
        <v>1091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P86+P96+P108+P121</f>
        <v>0</v>
      </c>
      <c r="Q85" s="167"/>
      <c r="R85" s="168">
        <f>R86+R96+R108+R121</f>
        <v>0</v>
      </c>
      <c r="S85" s="167"/>
      <c r="T85" s="169">
        <f>T86+T96+T108+T121</f>
        <v>0</v>
      </c>
      <c r="AR85" s="170" t="s">
        <v>176</v>
      </c>
      <c r="AT85" s="171" t="s">
        <v>72</v>
      </c>
      <c r="AU85" s="171" t="s">
        <v>73</v>
      </c>
      <c r="AY85" s="170" t="s">
        <v>132</v>
      </c>
      <c r="BK85" s="172">
        <f>BK86+BK96+BK108+BK121</f>
        <v>0</v>
      </c>
    </row>
    <row r="86" spans="1:65" s="12" customFormat="1" ht="22.8" customHeight="1">
      <c r="B86" s="159"/>
      <c r="C86" s="160"/>
      <c r="D86" s="161" t="s">
        <v>72</v>
      </c>
      <c r="E86" s="173" t="s">
        <v>1092</v>
      </c>
      <c r="F86" s="173" t="s">
        <v>1093</v>
      </c>
      <c r="G86" s="160"/>
      <c r="H86" s="160"/>
      <c r="I86" s="163"/>
      <c r="J86" s="174">
        <f>BK86</f>
        <v>0</v>
      </c>
      <c r="K86" s="160"/>
      <c r="L86" s="165"/>
      <c r="M86" s="166"/>
      <c r="N86" s="167"/>
      <c r="O86" s="167"/>
      <c r="P86" s="168">
        <f>SUM(P87:P95)</f>
        <v>0</v>
      </c>
      <c r="Q86" s="167"/>
      <c r="R86" s="168">
        <f>SUM(R87:R95)</f>
        <v>0</v>
      </c>
      <c r="S86" s="167"/>
      <c r="T86" s="169">
        <f>SUM(T87:T95)</f>
        <v>0</v>
      </c>
      <c r="AR86" s="170" t="s">
        <v>176</v>
      </c>
      <c r="AT86" s="171" t="s">
        <v>72</v>
      </c>
      <c r="AU86" s="171" t="s">
        <v>81</v>
      </c>
      <c r="AY86" s="170" t="s">
        <v>132</v>
      </c>
      <c r="BK86" s="172">
        <f>SUM(BK87:BK95)</f>
        <v>0</v>
      </c>
    </row>
    <row r="87" spans="1:65" s="2" customFormat="1" ht="16.5" customHeight="1">
      <c r="A87" s="36"/>
      <c r="B87" s="37"/>
      <c r="C87" s="175" t="s">
        <v>81</v>
      </c>
      <c r="D87" s="175" t="s">
        <v>134</v>
      </c>
      <c r="E87" s="176" t="s">
        <v>1094</v>
      </c>
      <c r="F87" s="177" t="s">
        <v>1095</v>
      </c>
      <c r="G87" s="178" t="s">
        <v>394</v>
      </c>
      <c r="H87" s="179">
        <v>1</v>
      </c>
      <c r="I87" s="180"/>
      <c r="J87" s="181">
        <f>ROUND(I87*H87,2)</f>
        <v>0</v>
      </c>
      <c r="K87" s="177" t="s">
        <v>19</v>
      </c>
      <c r="L87" s="41"/>
      <c r="M87" s="182" t="s">
        <v>19</v>
      </c>
      <c r="N87" s="183" t="s">
        <v>44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1096</v>
      </c>
      <c r="AT87" s="186" t="s">
        <v>134</v>
      </c>
      <c r="AU87" s="186" t="s">
        <v>83</v>
      </c>
      <c r="AY87" s="19" t="s">
        <v>132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81</v>
      </c>
      <c r="BK87" s="187">
        <f>ROUND(I87*H87,2)</f>
        <v>0</v>
      </c>
      <c r="BL87" s="19" t="s">
        <v>1096</v>
      </c>
      <c r="BM87" s="186" t="s">
        <v>1097</v>
      </c>
    </row>
    <row r="88" spans="1:65" s="2" customFormat="1" ht="16.5" customHeight="1">
      <c r="A88" s="36"/>
      <c r="B88" s="37"/>
      <c r="C88" s="175" t="s">
        <v>83</v>
      </c>
      <c r="D88" s="175" t="s">
        <v>134</v>
      </c>
      <c r="E88" s="176" t="s">
        <v>1098</v>
      </c>
      <c r="F88" s="177" t="s">
        <v>1099</v>
      </c>
      <c r="G88" s="178" t="s">
        <v>394</v>
      </c>
      <c r="H88" s="179">
        <v>1</v>
      </c>
      <c r="I88" s="180"/>
      <c r="J88" s="181">
        <f>ROUND(I88*H88,2)</f>
        <v>0</v>
      </c>
      <c r="K88" s="177" t="s">
        <v>19</v>
      </c>
      <c r="L88" s="41"/>
      <c r="M88" s="182" t="s">
        <v>19</v>
      </c>
      <c r="N88" s="183" t="s">
        <v>44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1096</v>
      </c>
      <c r="AT88" s="186" t="s">
        <v>134</v>
      </c>
      <c r="AU88" s="186" t="s">
        <v>83</v>
      </c>
      <c r="AY88" s="19" t="s">
        <v>132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81</v>
      </c>
      <c r="BK88" s="187">
        <f>ROUND(I88*H88,2)</f>
        <v>0</v>
      </c>
      <c r="BL88" s="19" t="s">
        <v>1096</v>
      </c>
      <c r="BM88" s="186" t="s">
        <v>1100</v>
      </c>
    </row>
    <row r="89" spans="1:65" s="2" customFormat="1" ht="16.5" customHeight="1">
      <c r="A89" s="36"/>
      <c r="B89" s="37"/>
      <c r="C89" s="175" t="s">
        <v>160</v>
      </c>
      <c r="D89" s="175" t="s">
        <v>134</v>
      </c>
      <c r="E89" s="176" t="s">
        <v>1101</v>
      </c>
      <c r="F89" s="177" t="s">
        <v>1102</v>
      </c>
      <c r="G89" s="178" t="s">
        <v>394</v>
      </c>
      <c r="H89" s="179">
        <v>1</v>
      </c>
      <c r="I89" s="180"/>
      <c r="J89" s="181">
        <f>ROUND(I89*H89,2)</f>
        <v>0</v>
      </c>
      <c r="K89" s="177" t="s">
        <v>138</v>
      </c>
      <c r="L89" s="41"/>
      <c r="M89" s="182" t="s">
        <v>19</v>
      </c>
      <c r="N89" s="183" t="s">
        <v>44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1096</v>
      </c>
      <c r="AT89" s="186" t="s">
        <v>134</v>
      </c>
      <c r="AU89" s="186" t="s">
        <v>83</v>
      </c>
      <c r="AY89" s="19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81</v>
      </c>
      <c r="BK89" s="187">
        <f>ROUND(I89*H89,2)</f>
        <v>0</v>
      </c>
      <c r="BL89" s="19" t="s">
        <v>1096</v>
      </c>
      <c r="BM89" s="186" t="s">
        <v>1103</v>
      </c>
    </row>
    <row r="90" spans="1:65" s="2" customFormat="1" ht="10.199999999999999">
      <c r="A90" s="36"/>
      <c r="B90" s="37"/>
      <c r="C90" s="38"/>
      <c r="D90" s="188" t="s">
        <v>141</v>
      </c>
      <c r="E90" s="38"/>
      <c r="F90" s="189" t="s">
        <v>1104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141</v>
      </c>
      <c r="AU90" s="19" t="s">
        <v>83</v>
      </c>
    </row>
    <row r="91" spans="1:65" s="13" customFormat="1" ht="10.199999999999999">
      <c r="B91" s="193"/>
      <c r="C91" s="194"/>
      <c r="D91" s="195" t="s">
        <v>143</v>
      </c>
      <c r="E91" s="196" t="s">
        <v>19</v>
      </c>
      <c r="F91" s="197" t="s">
        <v>1105</v>
      </c>
      <c r="G91" s="194"/>
      <c r="H91" s="196" t="s">
        <v>19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143</v>
      </c>
      <c r="AU91" s="203" t="s">
        <v>83</v>
      </c>
      <c r="AV91" s="13" t="s">
        <v>81</v>
      </c>
      <c r="AW91" s="13" t="s">
        <v>34</v>
      </c>
      <c r="AX91" s="13" t="s">
        <v>73</v>
      </c>
      <c r="AY91" s="203" t="s">
        <v>132</v>
      </c>
    </row>
    <row r="92" spans="1:65" s="13" customFormat="1" ht="10.199999999999999">
      <c r="B92" s="193"/>
      <c r="C92" s="194"/>
      <c r="D92" s="195" t="s">
        <v>143</v>
      </c>
      <c r="E92" s="196" t="s">
        <v>19</v>
      </c>
      <c r="F92" s="197" t="s">
        <v>1106</v>
      </c>
      <c r="G92" s="194"/>
      <c r="H92" s="196" t="s">
        <v>19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143</v>
      </c>
      <c r="AU92" s="203" t="s">
        <v>83</v>
      </c>
      <c r="AV92" s="13" t="s">
        <v>81</v>
      </c>
      <c r="AW92" s="13" t="s">
        <v>34</v>
      </c>
      <c r="AX92" s="13" t="s">
        <v>73</v>
      </c>
      <c r="AY92" s="203" t="s">
        <v>132</v>
      </c>
    </row>
    <row r="93" spans="1:65" s="14" customFormat="1" ht="10.199999999999999">
      <c r="B93" s="204"/>
      <c r="C93" s="205"/>
      <c r="D93" s="195" t="s">
        <v>143</v>
      </c>
      <c r="E93" s="206" t="s">
        <v>19</v>
      </c>
      <c r="F93" s="207" t="s">
        <v>1107</v>
      </c>
      <c r="G93" s="205"/>
      <c r="H93" s="208">
        <v>1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143</v>
      </c>
      <c r="AU93" s="214" t="s">
        <v>83</v>
      </c>
      <c r="AV93" s="14" t="s">
        <v>83</v>
      </c>
      <c r="AW93" s="14" t="s">
        <v>34</v>
      </c>
      <c r="AX93" s="14" t="s">
        <v>81</v>
      </c>
      <c r="AY93" s="214" t="s">
        <v>132</v>
      </c>
    </row>
    <row r="94" spans="1:65" s="2" customFormat="1" ht="16.5" customHeight="1">
      <c r="A94" s="36"/>
      <c r="B94" s="37"/>
      <c r="C94" s="175" t="s">
        <v>139</v>
      </c>
      <c r="D94" s="175" t="s">
        <v>134</v>
      </c>
      <c r="E94" s="176" t="s">
        <v>1108</v>
      </c>
      <c r="F94" s="177" t="s">
        <v>1109</v>
      </c>
      <c r="G94" s="178" t="s">
        <v>1110</v>
      </c>
      <c r="H94" s="179">
        <v>1</v>
      </c>
      <c r="I94" s="180"/>
      <c r="J94" s="181">
        <f>ROUND(I94*H94,2)</f>
        <v>0</v>
      </c>
      <c r="K94" s="177" t="s">
        <v>138</v>
      </c>
      <c r="L94" s="41"/>
      <c r="M94" s="182" t="s">
        <v>19</v>
      </c>
      <c r="N94" s="183" t="s">
        <v>44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1096</v>
      </c>
      <c r="AT94" s="186" t="s">
        <v>134</v>
      </c>
      <c r="AU94" s="186" t="s">
        <v>83</v>
      </c>
      <c r="AY94" s="19" t="s">
        <v>132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81</v>
      </c>
      <c r="BK94" s="187">
        <f>ROUND(I94*H94,2)</f>
        <v>0</v>
      </c>
      <c r="BL94" s="19" t="s">
        <v>1096</v>
      </c>
      <c r="BM94" s="186" t="s">
        <v>1111</v>
      </c>
    </row>
    <row r="95" spans="1:65" s="2" customFormat="1" ht="10.199999999999999">
      <c r="A95" s="36"/>
      <c r="B95" s="37"/>
      <c r="C95" s="38"/>
      <c r="D95" s="188" t="s">
        <v>141</v>
      </c>
      <c r="E95" s="38"/>
      <c r="F95" s="189" t="s">
        <v>1112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141</v>
      </c>
      <c r="AU95" s="19" t="s">
        <v>83</v>
      </c>
    </row>
    <row r="96" spans="1:65" s="12" customFormat="1" ht="22.8" customHeight="1">
      <c r="B96" s="159"/>
      <c r="C96" s="160"/>
      <c r="D96" s="161" t="s">
        <v>72</v>
      </c>
      <c r="E96" s="173" t="s">
        <v>1113</v>
      </c>
      <c r="F96" s="173" t="s">
        <v>1114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SUM(P97:P107)</f>
        <v>0</v>
      </c>
      <c r="Q96" s="167"/>
      <c r="R96" s="168">
        <f>SUM(R97:R107)</f>
        <v>0</v>
      </c>
      <c r="S96" s="167"/>
      <c r="T96" s="169">
        <f>SUM(T97:T107)</f>
        <v>0</v>
      </c>
      <c r="AR96" s="170" t="s">
        <v>176</v>
      </c>
      <c r="AT96" s="171" t="s">
        <v>72</v>
      </c>
      <c r="AU96" s="171" t="s">
        <v>81</v>
      </c>
      <c r="AY96" s="170" t="s">
        <v>132</v>
      </c>
      <c r="BK96" s="172">
        <f>SUM(BK97:BK107)</f>
        <v>0</v>
      </c>
    </row>
    <row r="97" spans="1:65" s="2" customFormat="1" ht="16.5" customHeight="1">
      <c r="A97" s="36"/>
      <c r="B97" s="37"/>
      <c r="C97" s="175" t="s">
        <v>176</v>
      </c>
      <c r="D97" s="175" t="s">
        <v>134</v>
      </c>
      <c r="E97" s="176" t="s">
        <v>1115</v>
      </c>
      <c r="F97" s="177" t="s">
        <v>1114</v>
      </c>
      <c r="G97" s="178" t="s">
        <v>1116</v>
      </c>
      <c r="H97" s="179">
        <v>1</v>
      </c>
      <c r="I97" s="180"/>
      <c r="J97" s="181">
        <f>ROUND(I97*H97,2)</f>
        <v>0</v>
      </c>
      <c r="K97" s="177" t="s">
        <v>138</v>
      </c>
      <c r="L97" s="41"/>
      <c r="M97" s="182" t="s">
        <v>19</v>
      </c>
      <c r="N97" s="183" t="s">
        <v>44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1096</v>
      </c>
      <c r="AT97" s="186" t="s">
        <v>134</v>
      </c>
      <c r="AU97" s="186" t="s">
        <v>83</v>
      </c>
      <c r="AY97" s="19" t="s">
        <v>132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81</v>
      </c>
      <c r="BK97" s="187">
        <f>ROUND(I97*H97,2)</f>
        <v>0</v>
      </c>
      <c r="BL97" s="19" t="s">
        <v>1096</v>
      </c>
      <c r="BM97" s="186" t="s">
        <v>1117</v>
      </c>
    </row>
    <row r="98" spans="1:65" s="2" customFormat="1" ht="10.199999999999999">
      <c r="A98" s="36"/>
      <c r="B98" s="37"/>
      <c r="C98" s="38"/>
      <c r="D98" s="188" t="s">
        <v>141</v>
      </c>
      <c r="E98" s="38"/>
      <c r="F98" s="189" t="s">
        <v>1118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141</v>
      </c>
      <c r="AU98" s="19" t="s">
        <v>83</v>
      </c>
    </row>
    <row r="99" spans="1:65" s="2" customFormat="1" ht="16.5" customHeight="1">
      <c r="A99" s="36"/>
      <c r="B99" s="37"/>
      <c r="C99" s="175" t="s">
        <v>189</v>
      </c>
      <c r="D99" s="175" t="s">
        <v>134</v>
      </c>
      <c r="E99" s="176" t="s">
        <v>1119</v>
      </c>
      <c r="F99" s="177" t="s">
        <v>1120</v>
      </c>
      <c r="G99" s="178" t="s">
        <v>1116</v>
      </c>
      <c r="H99" s="179">
        <v>1</v>
      </c>
      <c r="I99" s="180"/>
      <c r="J99" s="181">
        <f>ROUND(I99*H99,2)</f>
        <v>0</v>
      </c>
      <c r="K99" s="177" t="s">
        <v>138</v>
      </c>
      <c r="L99" s="41"/>
      <c r="M99" s="182" t="s">
        <v>19</v>
      </c>
      <c r="N99" s="183" t="s">
        <v>44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1096</v>
      </c>
      <c r="AT99" s="186" t="s">
        <v>134</v>
      </c>
      <c r="AU99" s="186" t="s">
        <v>83</v>
      </c>
      <c r="AY99" s="19" t="s">
        <v>132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81</v>
      </c>
      <c r="BK99" s="187">
        <f>ROUND(I99*H99,2)</f>
        <v>0</v>
      </c>
      <c r="BL99" s="19" t="s">
        <v>1096</v>
      </c>
      <c r="BM99" s="186" t="s">
        <v>1121</v>
      </c>
    </row>
    <row r="100" spans="1:65" s="2" customFormat="1" ht="10.199999999999999">
      <c r="A100" s="36"/>
      <c r="B100" s="37"/>
      <c r="C100" s="38"/>
      <c r="D100" s="188" t="s">
        <v>141</v>
      </c>
      <c r="E100" s="38"/>
      <c r="F100" s="189" t="s">
        <v>1122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141</v>
      </c>
      <c r="AU100" s="19" t="s">
        <v>83</v>
      </c>
    </row>
    <row r="101" spans="1:65" s="2" customFormat="1" ht="28.8">
      <c r="A101" s="36"/>
      <c r="B101" s="37"/>
      <c r="C101" s="38"/>
      <c r="D101" s="195" t="s">
        <v>705</v>
      </c>
      <c r="E101" s="38"/>
      <c r="F101" s="247" t="s">
        <v>1123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705</v>
      </c>
      <c r="AU101" s="19" t="s">
        <v>83</v>
      </c>
    </row>
    <row r="102" spans="1:65" s="2" customFormat="1" ht="16.5" customHeight="1">
      <c r="A102" s="36"/>
      <c r="B102" s="37"/>
      <c r="C102" s="175" t="s">
        <v>198</v>
      </c>
      <c r="D102" s="175" t="s">
        <v>134</v>
      </c>
      <c r="E102" s="176" t="s">
        <v>1124</v>
      </c>
      <c r="F102" s="177" t="s">
        <v>1125</v>
      </c>
      <c r="G102" s="178" t="s">
        <v>1116</v>
      </c>
      <c r="H102" s="179">
        <v>1</v>
      </c>
      <c r="I102" s="180"/>
      <c r="J102" s="181">
        <f>ROUND(I102*H102,2)</f>
        <v>0</v>
      </c>
      <c r="K102" s="177" t="s">
        <v>138</v>
      </c>
      <c r="L102" s="41"/>
      <c r="M102" s="182" t="s">
        <v>19</v>
      </c>
      <c r="N102" s="183" t="s">
        <v>44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1096</v>
      </c>
      <c r="AT102" s="186" t="s">
        <v>134</v>
      </c>
      <c r="AU102" s="186" t="s">
        <v>83</v>
      </c>
      <c r="AY102" s="19" t="s">
        <v>132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81</v>
      </c>
      <c r="BK102" s="187">
        <f>ROUND(I102*H102,2)</f>
        <v>0</v>
      </c>
      <c r="BL102" s="19" t="s">
        <v>1096</v>
      </c>
      <c r="BM102" s="186" t="s">
        <v>1126</v>
      </c>
    </row>
    <row r="103" spans="1:65" s="2" customFormat="1" ht="10.199999999999999">
      <c r="A103" s="36"/>
      <c r="B103" s="37"/>
      <c r="C103" s="38"/>
      <c r="D103" s="188" t="s">
        <v>141</v>
      </c>
      <c r="E103" s="38"/>
      <c r="F103" s="189" t="s">
        <v>1127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141</v>
      </c>
      <c r="AU103" s="19" t="s">
        <v>83</v>
      </c>
    </row>
    <row r="104" spans="1:65" s="2" customFormat="1" ht="19.2">
      <c r="A104" s="36"/>
      <c r="B104" s="37"/>
      <c r="C104" s="38"/>
      <c r="D104" s="195" t="s">
        <v>705</v>
      </c>
      <c r="E104" s="38"/>
      <c r="F104" s="247" t="s">
        <v>1128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705</v>
      </c>
      <c r="AU104" s="19" t="s">
        <v>83</v>
      </c>
    </row>
    <row r="105" spans="1:65" s="2" customFormat="1" ht="16.5" customHeight="1">
      <c r="A105" s="36"/>
      <c r="B105" s="37"/>
      <c r="C105" s="175" t="s">
        <v>203</v>
      </c>
      <c r="D105" s="175" t="s">
        <v>134</v>
      </c>
      <c r="E105" s="176" t="s">
        <v>1129</v>
      </c>
      <c r="F105" s="177" t="s">
        <v>1130</v>
      </c>
      <c r="G105" s="178" t="s">
        <v>1116</v>
      </c>
      <c r="H105" s="179">
        <v>1</v>
      </c>
      <c r="I105" s="180"/>
      <c r="J105" s="181">
        <f>ROUND(I105*H105,2)</f>
        <v>0</v>
      </c>
      <c r="K105" s="177" t="s">
        <v>138</v>
      </c>
      <c r="L105" s="41"/>
      <c r="M105" s="182" t="s">
        <v>19</v>
      </c>
      <c r="N105" s="183" t="s">
        <v>44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1096</v>
      </c>
      <c r="AT105" s="186" t="s">
        <v>134</v>
      </c>
      <c r="AU105" s="186" t="s">
        <v>83</v>
      </c>
      <c r="AY105" s="19" t="s">
        <v>132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81</v>
      </c>
      <c r="BK105" s="187">
        <f>ROUND(I105*H105,2)</f>
        <v>0</v>
      </c>
      <c r="BL105" s="19" t="s">
        <v>1096</v>
      </c>
      <c r="BM105" s="186" t="s">
        <v>1131</v>
      </c>
    </row>
    <row r="106" spans="1:65" s="2" customFormat="1" ht="10.199999999999999">
      <c r="A106" s="36"/>
      <c r="B106" s="37"/>
      <c r="C106" s="38"/>
      <c r="D106" s="188" t="s">
        <v>141</v>
      </c>
      <c r="E106" s="38"/>
      <c r="F106" s="189" t="s">
        <v>1132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141</v>
      </c>
      <c r="AU106" s="19" t="s">
        <v>83</v>
      </c>
    </row>
    <row r="107" spans="1:65" s="2" customFormat="1" ht="19.2">
      <c r="A107" s="36"/>
      <c r="B107" s="37"/>
      <c r="C107" s="38"/>
      <c r="D107" s="195" t="s">
        <v>705</v>
      </c>
      <c r="E107" s="38"/>
      <c r="F107" s="247" t="s">
        <v>1133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705</v>
      </c>
      <c r="AU107" s="19" t="s">
        <v>83</v>
      </c>
    </row>
    <row r="108" spans="1:65" s="12" customFormat="1" ht="22.8" customHeight="1">
      <c r="B108" s="159"/>
      <c r="C108" s="160"/>
      <c r="D108" s="161" t="s">
        <v>72</v>
      </c>
      <c r="E108" s="173" t="s">
        <v>1134</v>
      </c>
      <c r="F108" s="173" t="s">
        <v>1135</v>
      </c>
      <c r="G108" s="160"/>
      <c r="H108" s="160"/>
      <c r="I108" s="163"/>
      <c r="J108" s="174">
        <f>BK108</f>
        <v>0</v>
      </c>
      <c r="K108" s="160"/>
      <c r="L108" s="165"/>
      <c r="M108" s="166"/>
      <c r="N108" s="167"/>
      <c r="O108" s="167"/>
      <c r="P108" s="168">
        <f>SUM(P109:P120)</f>
        <v>0</v>
      </c>
      <c r="Q108" s="167"/>
      <c r="R108" s="168">
        <f>SUM(R109:R120)</f>
        <v>0</v>
      </c>
      <c r="S108" s="167"/>
      <c r="T108" s="169">
        <f>SUM(T109:T120)</f>
        <v>0</v>
      </c>
      <c r="AR108" s="170" t="s">
        <v>176</v>
      </c>
      <c r="AT108" s="171" t="s">
        <v>72</v>
      </c>
      <c r="AU108" s="171" t="s">
        <v>81</v>
      </c>
      <c r="AY108" s="170" t="s">
        <v>132</v>
      </c>
      <c r="BK108" s="172">
        <f>SUM(BK109:BK120)</f>
        <v>0</v>
      </c>
    </row>
    <row r="109" spans="1:65" s="2" customFormat="1" ht="16.5" customHeight="1">
      <c r="A109" s="36"/>
      <c r="B109" s="37"/>
      <c r="C109" s="175" t="s">
        <v>219</v>
      </c>
      <c r="D109" s="175" t="s">
        <v>134</v>
      </c>
      <c r="E109" s="176" t="s">
        <v>1136</v>
      </c>
      <c r="F109" s="177" t="s">
        <v>1137</v>
      </c>
      <c r="G109" s="178" t="s">
        <v>1116</v>
      </c>
      <c r="H109" s="179">
        <v>1</v>
      </c>
      <c r="I109" s="180"/>
      <c r="J109" s="181">
        <f>ROUND(I109*H109,2)</f>
        <v>0</v>
      </c>
      <c r="K109" s="177" t="s">
        <v>138</v>
      </c>
      <c r="L109" s="41"/>
      <c r="M109" s="182" t="s">
        <v>19</v>
      </c>
      <c r="N109" s="183" t="s">
        <v>44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1096</v>
      </c>
      <c r="AT109" s="186" t="s">
        <v>134</v>
      </c>
      <c r="AU109" s="186" t="s">
        <v>83</v>
      </c>
      <c r="AY109" s="19" t="s">
        <v>132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81</v>
      </c>
      <c r="BK109" s="187">
        <f>ROUND(I109*H109,2)</f>
        <v>0</v>
      </c>
      <c r="BL109" s="19" t="s">
        <v>1096</v>
      </c>
      <c r="BM109" s="186" t="s">
        <v>1138</v>
      </c>
    </row>
    <row r="110" spans="1:65" s="2" customFormat="1" ht="10.199999999999999">
      <c r="A110" s="36"/>
      <c r="B110" s="37"/>
      <c r="C110" s="38"/>
      <c r="D110" s="188" t="s">
        <v>141</v>
      </c>
      <c r="E110" s="38"/>
      <c r="F110" s="189" t="s">
        <v>1139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141</v>
      </c>
      <c r="AU110" s="19" t="s">
        <v>83</v>
      </c>
    </row>
    <row r="111" spans="1:65" s="2" customFormat="1" ht="16.5" customHeight="1">
      <c r="A111" s="36"/>
      <c r="B111" s="37"/>
      <c r="C111" s="175" t="s">
        <v>229</v>
      </c>
      <c r="D111" s="175" t="s">
        <v>134</v>
      </c>
      <c r="E111" s="176" t="s">
        <v>1140</v>
      </c>
      <c r="F111" s="177" t="s">
        <v>1141</v>
      </c>
      <c r="G111" s="178" t="s">
        <v>1116</v>
      </c>
      <c r="H111" s="179">
        <v>1</v>
      </c>
      <c r="I111" s="180"/>
      <c r="J111" s="181">
        <f>ROUND(I111*H111,2)</f>
        <v>0</v>
      </c>
      <c r="K111" s="177" t="s">
        <v>138</v>
      </c>
      <c r="L111" s="41"/>
      <c r="M111" s="182" t="s">
        <v>19</v>
      </c>
      <c r="N111" s="183" t="s">
        <v>44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1096</v>
      </c>
      <c r="AT111" s="186" t="s">
        <v>134</v>
      </c>
      <c r="AU111" s="186" t="s">
        <v>83</v>
      </c>
      <c r="AY111" s="19" t="s">
        <v>132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81</v>
      </c>
      <c r="BK111" s="187">
        <f>ROUND(I111*H111,2)</f>
        <v>0</v>
      </c>
      <c r="BL111" s="19" t="s">
        <v>1096</v>
      </c>
      <c r="BM111" s="186" t="s">
        <v>1142</v>
      </c>
    </row>
    <row r="112" spans="1:65" s="2" customFormat="1" ht="10.199999999999999">
      <c r="A112" s="36"/>
      <c r="B112" s="37"/>
      <c r="C112" s="38"/>
      <c r="D112" s="188" t="s">
        <v>141</v>
      </c>
      <c r="E112" s="38"/>
      <c r="F112" s="189" t="s">
        <v>1143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141</v>
      </c>
      <c r="AU112" s="19" t="s">
        <v>83</v>
      </c>
    </row>
    <row r="113" spans="1:65" s="13" customFormat="1" ht="10.199999999999999">
      <c r="B113" s="193"/>
      <c r="C113" s="194"/>
      <c r="D113" s="195" t="s">
        <v>143</v>
      </c>
      <c r="E113" s="196" t="s">
        <v>19</v>
      </c>
      <c r="F113" s="197" t="s">
        <v>1144</v>
      </c>
      <c r="G113" s="194"/>
      <c r="H113" s="196" t="s">
        <v>19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143</v>
      </c>
      <c r="AU113" s="203" t="s">
        <v>83</v>
      </c>
      <c r="AV113" s="13" t="s">
        <v>81</v>
      </c>
      <c r="AW113" s="13" t="s">
        <v>34</v>
      </c>
      <c r="AX113" s="13" t="s">
        <v>73</v>
      </c>
      <c r="AY113" s="203" t="s">
        <v>132</v>
      </c>
    </row>
    <row r="114" spans="1:65" s="14" customFormat="1" ht="10.199999999999999">
      <c r="B114" s="204"/>
      <c r="C114" s="205"/>
      <c r="D114" s="195" t="s">
        <v>143</v>
      </c>
      <c r="E114" s="206" t="s">
        <v>19</v>
      </c>
      <c r="F114" s="207" t="s">
        <v>81</v>
      </c>
      <c r="G114" s="205"/>
      <c r="H114" s="208">
        <v>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143</v>
      </c>
      <c r="AU114" s="214" t="s">
        <v>83</v>
      </c>
      <c r="AV114" s="14" t="s">
        <v>83</v>
      </c>
      <c r="AW114" s="14" t="s">
        <v>34</v>
      </c>
      <c r="AX114" s="14" t="s">
        <v>73</v>
      </c>
      <c r="AY114" s="214" t="s">
        <v>132</v>
      </c>
    </row>
    <row r="115" spans="1:65" s="15" customFormat="1" ht="10.199999999999999">
      <c r="B115" s="215"/>
      <c r="C115" s="216"/>
      <c r="D115" s="195" t="s">
        <v>143</v>
      </c>
      <c r="E115" s="217" t="s">
        <v>19</v>
      </c>
      <c r="F115" s="218" t="s">
        <v>149</v>
      </c>
      <c r="G115" s="216"/>
      <c r="H115" s="219">
        <v>1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143</v>
      </c>
      <c r="AU115" s="225" t="s">
        <v>83</v>
      </c>
      <c r="AV115" s="15" t="s">
        <v>139</v>
      </c>
      <c r="AW115" s="15" t="s">
        <v>4</v>
      </c>
      <c r="AX115" s="15" t="s">
        <v>81</v>
      </c>
      <c r="AY115" s="225" t="s">
        <v>132</v>
      </c>
    </row>
    <row r="116" spans="1:65" s="2" customFormat="1" ht="16.5" customHeight="1">
      <c r="A116" s="36"/>
      <c r="B116" s="37"/>
      <c r="C116" s="175" t="s">
        <v>236</v>
      </c>
      <c r="D116" s="175" t="s">
        <v>134</v>
      </c>
      <c r="E116" s="176" t="s">
        <v>1145</v>
      </c>
      <c r="F116" s="177" t="s">
        <v>1146</v>
      </c>
      <c r="G116" s="178" t="s">
        <v>1116</v>
      </c>
      <c r="H116" s="179">
        <v>1</v>
      </c>
      <c r="I116" s="180"/>
      <c r="J116" s="181">
        <f>ROUND(I116*H116,2)</f>
        <v>0</v>
      </c>
      <c r="K116" s="177" t="s">
        <v>138</v>
      </c>
      <c r="L116" s="41"/>
      <c r="M116" s="182" t="s">
        <v>19</v>
      </c>
      <c r="N116" s="183" t="s">
        <v>44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1096</v>
      </c>
      <c r="AT116" s="186" t="s">
        <v>134</v>
      </c>
      <c r="AU116" s="186" t="s">
        <v>83</v>
      </c>
      <c r="AY116" s="19" t="s">
        <v>132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81</v>
      </c>
      <c r="BK116" s="187">
        <f>ROUND(I116*H116,2)</f>
        <v>0</v>
      </c>
      <c r="BL116" s="19" t="s">
        <v>1096</v>
      </c>
      <c r="BM116" s="186" t="s">
        <v>1147</v>
      </c>
    </row>
    <row r="117" spans="1:65" s="2" customFormat="1" ht="10.199999999999999">
      <c r="A117" s="36"/>
      <c r="B117" s="37"/>
      <c r="C117" s="38"/>
      <c r="D117" s="188" t="s">
        <v>141</v>
      </c>
      <c r="E117" s="38"/>
      <c r="F117" s="189" t="s">
        <v>1148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141</v>
      </c>
      <c r="AU117" s="19" t="s">
        <v>83</v>
      </c>
    </row>
    <row r="118" spans="1:65" s="2" customFormat="1" ht="16.5" customHeight="1">
      <c r="A118" s="36"/>
      <c r="B118" s="37"/>
      <c r="C118" s="175" t="s">
        <v>243</v>
      </c>
      <c r="D118" s="175" t="s">
        <v>134</v>
      </c>
      <c r="E118" s="176" t="s">
        <v>1149</v>
      </c>
      <c r="F118" s="177" t="s">
        <v>1150</v>
      </c>
      <c r="G118" s="178" t="s">
        <v>1116</v>
      </c>
      <c r="H118" s="179">
        <v>1</v>
      </c>
      <c r="I118" s="180"/>
      <c r="J118" s="181">
        <f>ROUND(I118*H118,2)</f>
        <v>0</v>
      </c>
      <c r="K118" s="177" t="s">
        <v>138</v>
      </c>
      <c r="L118" s="41"/>
      <c r="M118" s="182" t="s">
        <v>19</v>
      </c>
      <c r="N118" s="183" t="s">
        <v>44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1096</v>
      </c>
      <c r="AT118" s="186" t="s">
        <v>134</v>
      </c>
      <c r="AU118" s="186" t="s">
        <v>83</v>
      </c>
      <c r="AY118" s="19" t="s">
        <v>132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81</v>
      </c>
      <c r="BK118" s="187">
        <f>ROUND(I118*H118,2)</f>
        <v>0</v>
      </c>
      <c r="BL118" s="19" t="s">
        <v>1096</v>
      </c>
      <c r="BM118" s="186" t="s">
        <v>1151</v>
      </c>
    </row>
    <row r="119" spans="1:65" s="2" customFormat="1" ht="10.199999999999999">
      <c r="A119" s="36"/>
      <c r="B119" s="37"/>
      <c r="C119" s="38"/>
      <c r="D119" s="188" t="s">
        <v>141</v>
      </c>
      <c r="E119" s="38"/>
      <c r="F119" s="189" t="s">
        <v>1152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141</v>
      </c>
      <c r="AU119" s="19" t="s">
        <v>83</v>
      </c>
    </row>
    <row r="120" spans="1:65" s="2" customFormat="1" ht="19.2">
      <c r="A120" s="36"/>
      <c r="B120" s="37"/>
      <c r="C120" s="38"/>
      <c r="D120" s="195" t="s">
        <v>705</v>
      </c>
      <c r="E120" s="38"/>
      <c r="F120" s="247" t="s">
        <v>1153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705</v>
      </c>
      <c r="AU120" s="19" t="s">
        <v>83</v>
      </c>
    </row>
    <row r="121" spans="1:65" s="12" customFormat="1" ht="22.8" customHeight="1">
      <c r="B121" s="159"/>
      <c r="C121" s="160"/>
      <c r="D121" s="161" t="s">
        <v>72</v>
      </c>
      <c r="E121" s="173" t="s">
        <v>1154</v>
      </c>
      <c r="F121" s="173" t="s">
        <v>1155</v>
      </c>
      <c r="G121" s="160"/>
      <c r="H121" s="160"/>
      <c r="I121" s="163"/>
      <c r="J121" s="174">
        <f>BK121</f>
        <v>0</v>
      </c>
      <c r="K121" s="160"/>
      <c r="L121" s="165"/>
      <c r="M121" s="166"/>
      <c r="N121" s="167"/>
      <c r="O121" s="167"/>
      <c r="P121" s="168">
        <f>SUM(P122:P124)</f>
        <v>0</v>
      </c>
      <c r="Q121" s="167"/>
      <c r="R121" s="168">
        <f>SUM(R122:R124)</f>
        <v>0</v>
      </c>
      <c r="S121" s="167"/>
      <c r="T121" s="169">
        <f>SUM(T122:T124)</f>
        <v>0</v>
      </c>
      <c r="AR121" s="170" t="s">
        <v>176</v>
      </c>
      <c r="AT121" s="171" t="s">
        <v>72</v>
      </c>
      <c r="AU121" s="171" t="s">
        <v>81</v>
      </c>
      <c r="AY121" s="170" t="s">
        <v>132</v>
      </c>
      <c r="BK121" s="172">
        <f>SUM(BK122:BK124)</f>
        <v>0</v>
      </c>
    </row>
    <row r="122" spans="1:65" s="2" customFormat="1" ht="16.5" customHeight="1">
      <c r="A122" s="36"/>
      <c r="B122" s="37"/>
      <c r="C122" s="175" t="s">
        <v>249</v>
      </c>
      <c r="D122" s="175" t="s">
        <v>134</v>
      </c>
      <c r="E122" s="176" t="s">
        <v>1156</v>
      </c>
      <c r="F122" s="177" t="s">
        <v>1157</v>
      </c>
      <c r="G122" s="178" t="s">
        <v>1116</v>
      </c>
      <c r="H122" s="179">
        <v>1</v>
      </c>
      <c r="I122" s="180"/>
      <c r="J122" s="181">
        <f>ROUND(I122*H122,2)</f>
        <v>0</v>
      </c>
      <c r="K122" s="177" t="s">
        <v>138</v>
      </c>
      <c r="L122" s="41"/>
      <c r="M122" s="182" t="s">
        <v>19</v>
      </c>
      <c r="N122" s="183" t="s">
        <v>44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1096</v>
      </c>
      <c r="AT122" s="186" t="s">
        <v>134</v>
      </c>
      <c r="AU122" s="186" t="s">
        <v>83</v>
      </c>
      <c r="AY122" s="19" t="s">
        <v>132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81</v>
      </c>
      <c r="BK122" s="187">
        <f>ROUND(I122*H122,2)</f>
        <v>0</v>
      </c>
      <c r="BL122" s="19" t="s">
        <v>1096</v>
      </c>
      <c r="BM122" s="186" t="s">
        <v>1158</v>
      </c>
    </row>
    <row r="123" spans="1:65" s="2" customFormat="1" ht="10.199999999999999">
      <c r="A123" s="36"/>
      <c r="B123" s="37"/>
      <c r="C123" s="38"/>
      <c r="D123" s="188" t="s">
        <v>141</v>
      </c>
      <c r="E123" s="38"/>
      <c r="F123" s="189" t="s">
        <v>1159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141</v>
      </c>
      <c r="AU123" s="19" t="s">
        <v>83</v>
      </c>
    </row>
    <row r="124" spans="1:65" s="2" customFormat="1" ht="19.2">
      <c r="A124" s="36"/>
      <c r="B124" s="37"/>
      <c r="C124" s="38"/>
      <c r="D124" s="195" t="s">
        <v>705</v>
      </c>
      <c r="E124" s="38"/>
      <c r="F124" s="247" t="s">
        <v>1160</v>
      </c>
      <c r="G124" s="38"/>
      <c r="H124" s="38"/>
      <c r="I124" s="190"/>
      <c r="J124" s="38"/>
      <c r="K124" s="38"/>
      <c r="L124" s="41"/>
      <c r="M124" s="251"/>
      <c r="N124" s="252"/>
      <c r="O124" s="253"/>
      <c r="P124" s="253"/>
      <c r="Q124" s="253"/>
      <c r="R124" s="253"/>
      <c r="S124" s="253"/>
      <c r="T124" s="254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705</v>
      </c>
      <c r="AU124" s="19" t="s">
        <v>83</v>
      </c>
    </row>
    <row r="125" spans="1:65" s="2" customFormat="1" ht="6.9" customHeight="1">
      <c r="A125" s="36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41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algorithmName="SHA-512" hashValue="sp6AV74t6ukBrYNi8Afavr0tw9A8+VZw4RpkfyZ4GYj1hMz5X4MUOKkqv0GBee+2j6Ds1giDcmoQ+rABqmhQfg==" saltValue="C7ibqQXfpWfB2wNyxyeqISr41bJ6RPaH9zQu5/02W7goIgdgMDFrpt2696GnLencbcGvjjTD4tIwSCpjROvgLg==" spinCount="100000" sheet="1" objects="1" scenarios="1" formatColumns="0" formatRows="0" autoFilter="0"/>
  <autoFilter ref="C83:K12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98" r:id="rId3"/>
    <hyperlink ref="F100" r:id="rId4"/>
    <hyperlink ref="F103" r:id="rId5"/>
    <hyperlink ref="F106" r:id="rId6"/>
    <hyperlink ref="F110" r:id="rId7"/>
    <hyperlink ref="F112" r:id="rId8"/>
    <hyperlink ref="F117" r:id="rId9"/>
    <hyperlink ref="F119" r:id="rId10"/>
    <hyperlink ref="F123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55" customWidth="1"/>
    <col min="2" max="2" width="1.7109375" style="255" customWidth="1"/>
    <col min="3" max="4" width="5" style="255" customWidth="1"/>
    <col min="5" max="5" width="11.7109375" style="255" customWidth="1"/>
    <col min="6" max="6" width="9.140625" style="255" customWidth="1"/>
    <col min="7" max="7" width="5" style="255" customWidth="1"/>
    <col min="8" max="8" width="77.85546875" style="255" customWidth="1"/>
    <col min="9" max="10" width="20" style="255" customWidth="1"/>
    <col min="11" max="11" width="1.710937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7" customFormat="1" ht="45" customHeight="1">
      <c r="B3" s="259"/>
      <c r="C3" s="387" t="s">
        <v>1161</v>
      </c>
      <c r="D3" s="387"/>
      <c r="E3" s="387"/>
      <c r="F3" s="387"/>
      <c r="G3" s="387"/>
      <c r="H3" s="387"/>
      <c r="I3" s="387"/>
      <c r="J3" s="387"/>
      <c r="K3" s="260"/>
    </row>
    <row r="4" spans="2:11" s="1" customFormat="1" ht="25.5" customHeight="1">
      <c r="B4" s="261"/>
      <c r="C4" s="392" t="s">
        <v>1162</v>
      </c>
      <c r="D4" s="392"/>
      <c r="E4" s="392"/>
      <c r="F4" s="392"/>
      <c r="G4" s="392"/>
      <c r="H4" s="392"/>
      <c r="I4" s="392"/>
      <c r="J4" s="392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91" t="s">
        <v>1163</v>
      </c>
      <c r="D6" s="391"/>
      <c r="E6" s="391"/>
      <c r="F6" s="391"/>
      <c r="G6" s="391"/>
      <c r="H6" s="391"/>
      <c r="I6" s="391"/>
      <c r="J6" s="391"/>
      <c r="K6" s="262"/>
    </row>
    <row r="7" spans="2:11" s="1" customFormat="1" ht="15" customHeight="1">
      <c r="B7" s="265"/>
      <c r="C7" s="391" t="s">
        <v>1164</v>
      </c>
      <c r="D7" s="391"/>
      <c r="E7" s="391"/>
      <c r="F7" s="391"/>
      <c r="G7" s="391"/>
      <c r="H7" s="391"/>
      <c r="I7" s="391"/>
      <c r="J7" s="391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91" t="s">
        <v>1165</v>
      </c>
      <c r="D9" s="391"/>
      <c r="E9" s="391"/>
      <c r="F9" s="391"/>
      <c r="G9" s="391"/>
      <c r="H9" s="391"/>
      <c r="I9" s="391"/>
      <c r="J9" s="391"/>
      <c r="K9" s="262"/>
    </row>
    <row r="10" spans="2:11" s="1" customFormat="1" ht="15" customHeight="1">
      <c r="B10" s="265"/>
      <c r="C10" s="264"/>
      <c r="D10" s="391" t="s">
        <v>1166</v>
      </c>
      <c r="E10" s="391"/>
      <c r="F10" s="391"/>
      <c r="G10" s="391"/>
      <c r="H10" s="391"/>
      <c r="I10" s="391"/>
      <c r="J10" s="391"/>
      <c r="K10" s="262"/>
    </row>
    <row r="11" spans="2:11" s="1" customFormat="1" ht="15" customHeight="1">
      <c r="B11" s="265"/>
      <c r="C11" s="266"/>
      <c r="D11" s="391" t="s">
        <v>1167</v>
      </c>
      <c r="E11" s="391"/>
      <c r="F11" s="391"/>
      <c r="G11" s="391"/>
      <c r="H11" s="391"/>
      <c r="I11" s="391"/>
      <c r="J11" s="391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1168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91" t="s">
        <v>1169</v>
      </c>
      <c r="E15" s="391"/>
      <c r="F15" s="391"/>
      <c r="G15" s="391"/>
      <c r="H15" s="391"/>
      <c r="I15" s="391"/>
      <c r="J15" s="391"/>
      <c r="K15" s="262"/>
    </row>
    <row r="16" spans="2:11" s="1" customFormat="1" ht="15" customHeight="1">
      <c r="B16" s="265"/>
      <c r="C16" s="266"/>
      <c r="D16" s="391" t="s">
        <v>1170</v>
      </c>
      <c r="E16" s="391"/>
      <c r="F16" s="391"/>
      <c r="G16" s="391"/>
      <c r="H16" s="391"/>
      <c r="I16" s="391"/>
      <c r="J16" s="391"/>
      <c r="K16" s="262"/>
    </row>
    <row r="17" spans="2:11" s="1" customFormat="1" ht="15" customHeight="1">
      <c r="B17" s="265"/>
      <c r="C17" s="266"/>
      <c r="D17" s="391" t="s">
        <v>1171</v>
      </c>
      <c r="E17" s="391"/>
      <c r="F17" s="391"/>
      <c r="G17" s="391"/>
      <c r="H17" s="391"/>
      <c r="I17" s="391"/>
      <c r="J17" s="391"/>
      <c r="K17" s="262"/>
    </row>
    <row r="18" spans="2:11" s="1" customFormat="1" ht="15" customHeight="1">
      <c r="B18" s="265"/>
      <c r="C18" s="266"/>
      <c r="D18" s="266"/>
      <c r="E18" s="268" t="s">
        <v>80</v>
      </c>
      <c r="F18" s="391" t="s">
        <v>1172</v>
      </c>
      <c r="G18" s="391"/>
      <c r="H18" s="391"/>
      <c r="I18" s="391"/>
      <c r="J18" s="391"/>
      <c r="K18" s="262"/>
    </row>
    <row r="19" spans="2:11" s="1" customFormat="1" ht="15" customHeight="1">
      <c r="B19" s="265"/>
      <c r="C19" s="266"/>
      <c r="D19" s="266"/>
      <c r="E19" s="268" t="s">
        <v>1173</v>
      </c>
      <c r="F19" s="391" t="s">
        <v>1174</v>
      </c>
      <c r="G19" s="391"/>
      <c r="H19" s="391"/>
      <c r="I19" s="391"/>
      <c r="J19" s="391"/>
      <c r="K19" s="262"/>
    </row>
    <row r="20" spans="2:11" s="1" customFormat="1" ht="15" customHeight="1">
      <c r="B20" s="265"/>
      <c r="C20" s="266"/>
      <c r="D20" s="266"/>
      <c r="E20" s="268" t="s">
        <v>1175</v>
      </c>
      <c r="F20" s="391" t="s">
        <v>1176</v>
      </c>
      <c r="G20" s="391"/>
      <c r="H20" s="391"/>
      <c r="I20" s="391"/>
      <c r="J20" s="391"/>
      <c r="K20" s="262"/>
    </row>
    <row r="21" spans="2:11" s="1" customFormat="1" ht="15" customHeight="1">
      <c r="B21" s="265"/>
      <c r="C21" s="266"/>
      <c r="D21" s="266"/>
      <c r="E21" s="268" t="s">
        <v>1177</v>
      </c>
      <c r="F21" s="391" t="s">
        <v>1178</v>
      </c>
      <c r="G21" s="391"/>
      <c r="H21" s="391"/>
      <c r="I21" s="391"/>
      <c r="J21" s="391"/>
      <c r="K21" s="262"/>
    </row>
    <row r="22" spans="2:11" s="1" customFormat="1" ht="15" customHeight="1">
      <c r="B22" s="265"/>
      <c r="C22" s="266"/>
      <c r="D22" s="266"/>
      <c r="E22" s="268" t="s">
        <v>1179</v>
      </c>
      <c r="F22" s="391" t="s">
        <v>1180</v>
      </c>
      <c r="G22" s="391"/>
      <c r="H22" s="391"/>
      <c r="I22" s="391"/>
      <c r="J22" s="391"/>
      <c r="K22" s="262"/>
    </row>
    <row r="23" spans="2:11" s="1" customFormat="1" ht="15" customHeight="1">
      <c r="B23" s="265"/>
      <c r="C23" s="266"/>
      <c r="D23" s="266"/>
      <c r="E23" s="268" t="s">
        <v>1181</v>
      </c>
      <c r="F23" s="391" t="s">
        <v>1182</v>
      </c>
      <c r="G23" s="391"/>
      <c r="H23" s="391"/>
      <c r="I23" s="391"/>
      <c r="J23" s="391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91" t="s">
        <v>1183</v>
      </c>
      <c r="D25" s="391"/>
      <c r="E25" s="391"/>
      <c r="F25" s="391"/>
      <c r="G25" s="391"/>
      <c r="H25" s="391"/>
      <c r="I25" s="391"/>
      <c r="J25" s="391"/>
      <c r="K25" s="262"/>
    </row>
    <row r="26" spans="2:11" s="1" customFormat="1" ht="15" customHeight="1">
      <c r="B26" s="265"/>
      <c r="C26" s="391" t="s">
        <v>1184</v>
      </c>
      <c r="D26" s="391"/>
      <c r="E26" s="391"/>
      <c r="F26" s="391"/>
      <c r="G26" s="391"/>
      <c r="H26" s="391"/>
      <c r="I26" s="391"/>
      <c r="J26" s="391"/>
      <c r="K26" s="262"/>
    </row>
    <row r="27" spans="2:11" s="1" customFormat="1" ht="15" customHeight="1">
      <c r="B27" s="265"/>
      <c r="C27" s="264"/>
      <c r="D27" s="391" t="s">
        <v>1185</v>
      </c>
      <c r="E27" s="391"/>
      <c r="F27" s="391"/>
      <c r="G27" s="391"/>
      <c r="H27" s="391"/>
      <c r="I27" s="391"/>
      <c r="J27" s="391"/>
      <c r="K27" s="262"/>
    </row>
    <row r="28" spans="2:11" s="1" customFormat="1" ht="15" customHeight="1">
      <c r="B28" s="265"/>
      <c r="C28" s="266"/>
      <c r="D28" s="391" t="s">
        <v>1186</v>
      </c>
      <c r="E28" s="391"/>
      <c r="F28" s="391"/>
      <c r="G28" s="391"/>
      <c r="H28" s="391"/>
      <c r="I28" s="391"/>
      <c r="J28" s="391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91" t="s">
        <v>1187</v>
      </c>
      <c r="E30" s="391"/>
      <c r="F30" s="391"/>
      <c r="G30" s="391"/>
      <c r="H30" s="391"/>
      <c r="I30" s="391"/>
      <c r="J30" s="391"/>
      <c r="K30" s="262"/>
    </row>
    <row r="31" spans="2:11" s="1" customFormat="1" ht="15" customHeight="1">
      <c r="B31" s="265"/>
      <c r="C31" s="266"/>
      <c r="D31" s="391" t="s">
        <v>1188</v>
      </c>
      <c r="E31" s="391"/>
      <c r="F31" s="391"/>
      <c r="G31" s="391"/>
      <c r="H31" s="391"/>
      <c r="I31" s="391"/>
      <c r="J31" s="391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91" t="s">
        <v>1189</v>
      </c>
      <c r="E33" s="391"/>
      <c r="F33" s="391"/>
      <c r="G33" s="391"/>
      <c r="H33" s="391"/>
      <c r="I33" s="391"/>
      <c r="J33" s="391"/>
      <c r="K33" s="262"/>
    </row>
    <row r="34" spans="2:11" s="1" customFormat="1" ht="15" customHeight="1">
      <c r="B34" s="265"/>
      <c r="C34" s="266"/>
      <c r="D34" s="391" t="s">
        <v>1190</v>
      </c>
      <c r="E34" s="391"/>
      <c r="F34" s="391"/>
      <c r="G34" s="391"/>
      <c r="H34" s="391"/>
      <c r="I34" s="391"/>
      <c r="J34" s="391"/>
      <c r="K34" s="262"/>
    </row>
    <row r="35" spans="2:11" s="1" customFormat="1" ht="15" customHeight="1">
      <c r="B35" s="265"/>
      <c r="C35" s="266"/>
      <c r="D35" s="391" t="s">
        <v>1191</v>
      </c>
      <c r="E35" s="391"/>
      <c r="F35" s="391"/>
      <c r="G35" s="391"/>
      <c r="H35" s="391"/>
      <c r="I35" s="391"/>
      <c r="J35" s="391"/>
      <c r="K35" s="262"/>
    </row>
    <row r="36" spans="2:11" s="1" customFormat="1" ht="15" customHeight="1">
      <c r="B36" s="265"/>
      <c r="C36" s="266"/>
      <c r="D36" s="264"/>
      <c r="E36" s="267" t="s">
        <v>118</v>
      </c>
      <c r="F36" s="264"/>
      <c r="G36" s="391" t="s">
        <v>1192</v>
      </c>
      <c r="H36" s="391"/>
      <c r="I36" s="391"/>
      <c r="J36" s="391"/>
      <c r="K36" s="262"/>
    </row>
    <row r="37" spans="2:11" s="1" customFormat="1" ht="30.75" customHeight="1">
      <c r="B37" s="265"/>
      <c r="C37" s="266"/>
      <c r="D37" s="264"/>
      <c r="E37" s="267" t="s">
        <v>1193</v>
      </c>
      <c r="F37" s="264"/>
      <c r="G37" s="391" t="s">
        <v>1194</v>
      </c>
      <c r="H37" s="391"/>
      <c r="I37" s="391"/>
      <c r="J37" s="391"/>
      <c r="K37" s="262"/>
    </row>
    <row r="38" spans="2:11" s="1" customFormat="1" ht="15" customHeight="1">
      <c r="B38" s="265"/>
      <c r="C38" s="266"/>
      <c r="D38" s="264"/>
      <c r="E38" s="267" t="s">
        <v>54</v>
      </c>
      <c r="F38" s="264"/>
      <c r="G38" s="391" t="s">
        <v>1195</v>
      </c>
      <c r="H38" s="391"/>
      <c r="I38" s="391"/>
      <c r="J38" s="391"/>
      <c r="K38" s="262"/>
    </row>
    <row r="39" spans="2:11" s="1" customFormat="1" ht="15" customHeight="1">
      <c r="B39" s="265"/>
      <c r="C39" s="266"/>
      <c r="D39" s="264"/>
      <c r="E39" s="267" t="s">
        <v>55</v>
      </c>
      <c r="F39" s="264"/>
      <c r="G39" s="391" t="s">
        <v>1196</v>
      </c>
      <c r="H39" s="391"/>
      <c r="I39" s="391"/>
      <c r="J39" s="391"/>
      <c r="K39" s="262"/>
    </row>
    <row r="40" spans="2:11" s="1" customFormat="1" ht="15" customHeight="1">
      <c r="B40" s="265"/>
      <c r="C40" s="266"/>
      <c r="D40" s="264"/>
      <c r="E40" s="267" t="s">
        <v>119</v>
      </c>
      <c r="F40" s="264"/>
      <c r="G40" s="391" t="s">
        <v>1197</v>
      </c>
      <c r="H40" s="391"/>
      <c r="I40" s="391"/>
      <c r="J40" s="391"/>
      <c r="K40" s="262"/>
    </row>
    <row r="41" spans="2:11" s="1" customFormat="1" ht="15" customHeight="1">
      <c r="B41" s="265"/>
      <c r="C41" s="266"/>
      <c r="D41" s="264"/>
      <c r="E41" s="267" t="s">
        <v>120</v>
      </c>
      <c r="F41" s="264"/>
      <c r="G41" s="391" t="s">
        <v>1198</v>
      </c>
      <c r="H41" s="391"/>
      <c r="I41" s="391"/>
      <c r="J41" s="391"/>
      <c r="K41" s="262"/>
    </row>
    <row r="42" spans="2:11" s="1" customFormat="1" ht="15" customHeight="1">
      <c r="B42" s="265"/>
      <c r="C42" s="266"/>
      <c r="D42" s="264"/>
      <c r="E42" s="267" t="s">
        <v>1199</v>
      </c>
      <c r="F42" s="264"/>
      <c r="G42" s="391" t="s">
        <v>1200</v>
      </c>
      <c r="H42" s="391"/>
      <c r="I42" s="391"/>
      <c r="J42" s="391"/>
      <c r="K42" s="262"/>
    </row>
    <row r="43" spans="2:11" s="1" customFormat="1" ht="15" customHeight="1">
      <c r="B43" s="265"/>
      <c r="C43" s="266"/>
      <c r="D43" s="264"/>
      <c r="E43" s="267"/>
      <c r="F43" s="264"/>
      <c r="G43" s="391" t="s">
        <v>1201</v>
      </c>
      <c r="H43" s="391"/>
      <c r="I43" s="391"/>
      <c r="J43" s="391"/>
      <c r="K43" s="262"/>
    </row>
    <row r="44" spans="2:11" s="1" customFormat="1" ht="15" customHeight="1">
      <c r="B44" s="265"/>
      <c r="C44" s="266"/>
      <c r="D44" s="264"/>
      <c r="E44" s="267" t="s">
        <v>1202</v>
      </c>
      <c r="F44" s="264"/>
      <c r="G44" s="391" t="s">
        <v>1203</v>
      </c>
      <c r="H44" s="391"/>
      <c r="I44" s="391"/>
      <c r="J44" s="391"/>
      <c r="K44" s="262"/>
    </row>
    <row r="45" spans="2:11" s="1" customFormat="1" ht="15" customHeight="1">
      <c r="B45" s="265"/>
      <c r="C45" s="266"/>
      <c r="D45" s="264"/>
      <c r="E45" s="267" t="s">
        <v>122</v>
      </c>
      <c r="F45" s="264"/>
      <c r="G45" s="391" t="s">
        <v>1204</v>
      </c>
      <c r="H45" s="391"/>
      <c r="I45" s="391"/>
      <c r="J45" s="391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91" t="s">
        <v>1205</v>
      </c>
      <c r="E47" s="391"/>
      <c r="F47" s="391"/>
      <c r="G47" s="391"/>
      <c r="H47" s="391"/>
      <c r="I47" s="391"/>
      <c r="J47" s="391"/>
      <c r="K47" s="262"/>
    </row>
    <row r="48" spans="2:11" s="1" customFormat="1" ht="15" customHeight="1">
      <c r="B48" s="265"/>
      <c r="C48" s="266"/>
      <c r="D48" s="266"/>
      <c r="E48" s="391" t="s">
        <v>1206</v>
      </c>
      <c r="F48" s="391"/>
      <c r="G48" s="391"/>
      <c r="H48" s="391"/>
      <c r="I48" s="391"/>
      <c r="J48" s="391"/>
      <c r="K48" s="262"/>
    </row>
    <row r="49" spans="2:11" s="1" customFormat="1" ht="15" customHeight="1">
      <c r="B49" s="265"/>
      <c r="C49" s="266"/>
      <c r="D49" s="266"/>
      <c r="E49" s="391" t="s">
        <v>1207</v>
      </c>
      <c r="F49" s="391"/>
      <c r="G49" s="391"/>
      <c r="H49" s="391"/>
      <c r="I49" s="391"/>
      <c r="J49" s="391"/>
      <c r="K49" s="262"/>
    </row>
    <row r="50" spans="2:11" s="1" customFormat="1" ht="15" customHeight="1">
      <c r="B50" s="265"/>
      <c r="C50" s="266"/>
      <c r="D50" s="266"/>
      <c r="E50" s="391" t="s">
        <v>1208</v>
      </c>
      <c r="F50" s="391"/>
      <c r="G50" s="391"/>
      <c r="H50" s="391"/>
      <c r="I50" s="391"/>
      <c r="J50" s="391"/>
      <c r="K50" s="262"/>
    </row>
    <row r="51" spans="2:11" s="1" customFormat="1" ht="15" customHeight="1">
      <c r="B51" s="265"/>
      <c r="C51" s="266"/>
      <c r="D51" s="391" t="s">
        <v>1209</v>
      </c>
      <c r="E51" s="391"/>
      <c r="F51" s="391"/>
      <c r="G51" s="391"/>
      <c r="H51" s="391"/>
      <c r="I51" s="391"/>
      <c r="J51" s="391"/>
      <c r="K51" s="262"/>
    </row>
    <row r="52" spans="2:11" s="1" customFormat="1" ht="25.5" customHeight="1">
      <c r="B52" s="261"/>
      <c r="C52" s="392" t="s">
        <v>1210</v>
      </c>
      <c r="D52" s="392"/>
      <c r="E52" s="392"/>
      <c r="F52" s="392"/>
      <c r="G52" s="392"/>
      <c r="H52" s="392"/>
      <c r="I52" s="392"/>
      <c r="J52" s="392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91" t="s">
        <v>1211</v>
      </c>
      <c r="D54" s="391"/>
      <c r="E54" s="391"/>
      <c r="F54" s="391"/>
      <c r="G54" s="391"/>
      <c r="H54" s="391"/>
      <c r="I54" s="391"/>
      <c r="J54" s="391"/>
      <c r="K54" s="262"/>
    </row>
    <row r="55" spans="2:11" s="1" customFormat="1" ht="15" customHeight="1">
      <c r="B55" s="261"/>
      <c r="C55" s="391" t="s">
        <v>1212</v>
      </c>
      <c r="D55" s="391"/>
      <c r="E55" s="391"/>
      <c r="F55" s="391"/>
      <c r="G55" s="391"/>
      <c r="H55" s="391"/>
      <c r="I55" s="391"/>
      <c r="J55" s="391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91" t="s">
        <v>1213</v>
      </c>
      <c r="D57" s="391"/>
      <c r="E57" s="391"/>
      <c r="F57" s="391"/>
      <c r="G57" s="391"/>
      <c r="H57" s="391"/>
      <c r="I57" s="391"/>
      <c r="J57" s="391"/>
      <c r="K57" s="262"/>
    </row>
    <row r="58" spans="2:11" s="1" customFormat="1" ht="15" customHeight="1">
      <c r="B58" s="261"/>
      <c r="C58" s="266"/>
      <c r="D58" s="391" t="s">
        <v>1214</v>
      </c>
      <c r="E58" s="391"/>
      <c r="F58" s="391"/>
      <c r="G58" s="391"/>
      <c r="H58" s="391"/>
      <c r="I58" s="391"/>
      <c r="J58" s="391"/>
      <c r="K58" s="262"/>
    </row>
    <row r="59" spans="2:11" s="1" customFormat="1" ht="15" customHeight="1">
      <c r="B59" s="261"/>
      <c r="C59" s="266"/>
      <c r="D59" s="391" t="s">
        <v>1215</v>
      </c>
      <c r="E59" s="391"/>
      <c r="F59" s="391"/>
      <c r="G59" s="391"/>
      <c r="H59" s="391"/>
      <c r="I59" s="391"/>
      <c r="J59" s="391"/>
      <c r="K59" s="262"/>
    </row>
    <row r="60" spans="2:11" s="1" customFormat="1" ht="15" customHeight="1">
      <c r="B60" s="261"/>
      <c r="C60" s="266"/>
      <c r="D60" s="391" t="s">
        <v>1216</v>
      </c>
      <c r="E60" s="391"/>
      <c r="F60" s="391"/>
      <c r="G60" s="391"/>
      <c r="H60" s="391"/>
      <c r="I60" s="391"/>
      <c r="J60" s="391"/>
      <c r="K60" s="262"/>
    </row>
    <row r="61" spans="2:11" s="1" customFormat="1" ht="15" customHeight="1">
      <c r="B61" s="261"/>
      <c r="C61" s="266"/>
      <c r="D61" s="391" t="s">
        <v>1217</v>
      </c>
      <c r="E61" s="391"/>
      <c r="F61" s="391"/>
      <c r="G61" s="391"/>
      <c r="H61" s="391"/>
      <c r="I61" s="391"/>
      <c r="J61" s="391"/>
      <c r="K61" s="262"/>
    </row>
    <row r="62" spans="2:11" s="1" customFormat="1" ht="15" customHeight="1">
      <c r="B62" s="261"/>
      <c r="C62" s="266"/>
      <c r="D62" s="393" t="s">
        <v>1218</v>
      </c>
      <c r="E62" s="393"/>
      <c r="F62" s="393"/>
      <c r="G62" s="393"/>
      <c r="H62" s="393"/>
      <c r="I62" s="393"/>
      <c r="J62" s="393"/>
      <c r="K62" s="262"/>
    </row>
    <row r="63" spans="2:11" s="1" customFormat="1" ht="15" customHeight="1">
      <c r="B63" s="261"/>
      <c r="C63" s="266"/>
      <c r="D63" s="391" t="s">
        <v>1219</v>
      </c>
      <c r="E63" s="391"/>
      <c r="F63" s="391"/>
      <c r="G63" s="391"/>
      <c r="H63" s="391"/>
      <c r="I63" s="391"/>
      <c r="J63" s="391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91" t="s">
        <v>1220</v>
      </c>
      <c r="E65" s="391"/>
      <c r="F65" s="391"/>
      <c r="G65" s="391"/>
      <c r="H65" s="391"/>
      <c r="I65" s="391"/>
      <c r="J65" s="391"/>
      <c r="K65" s="262"/>
    </row>
    <row r="66" spans="2:11" s="1" customFormat="1" ht="15" customHeight="1">
      <c r="B66" s="261"/>
      <c r="C66" s="266"/>
      <c r="D66" s="393" t="s">
        <v>1221</v>
      </c>
      <c r="E66" s="393"/>
      <c r="F66" s="393"/>
      <c r="G66" s="393"/>
      <c r="H66" s="393"/>
      <c r="I66" s="393"/>
      <c r="J66" s="393"/>
      <c r="K66" s="262"/>
    </row>
    <row r="67" spans="2:11" s="1" customFormat="1" ht="15" customHeight="1">
      <c r="B67" s="261"/>
      <c r="C67" s="266"/>
      <c r="D67" s="391" t="s">
        <v>1222</v>
      </c>
      <c r="E67" s="391"/>
      <c r="F67" s="391"/>
      <c r="G67" s="391"/>
      <c r="H67" s="391"/>
      <c r="I67" s="391"/>
      <c r="J67" s="391"/>
      <c r="K67" s="262"/>
    </row>
    <row r="68" spans="2:11" s="1" customFormat="1" ht="15" customHeight="1">
      <c r="B68" s="261"/>
      <c r="C68" s="266"/>
      <c r="D68" s="391" t="s">
        <v>1223</v>
      </c>
      <c r="E68" s="391"/>
      <c r="F68" s="391"/>
      <c r="G68" s="391"/>
      <c r="H68" s="391"/>
      <c r="I68" s="391"/>
      <c r="J68" s="391"/>
      <c r="K68" s="262"/>
    </row>
    <row r="69" spans="2:11" s="1" customFormat="1" ht="15" customHeight="1">
      <c r="B69" s="261"/>
      <c r="C69" s="266"/>
      <c r="D69" s="391" t="s">
        <v>1224</v>
      </c>
      <c r="E69" s="391"/>
      <c r="F69" s="391"/>
      <c r="G69" s="391"/>
      <c r="H69" s="391"/>
      <c r="I69" s="391"/>
      <c r="J69" s="391"/>
      <c r="K69" s="262"/>
    </row>
    <row r="70" spans="2:11" s="1" customFormat="1" ht="15" customHeight="1">
      <c r="B70" s="261"/>
      <c r="C70" s="266"/>
      <c r="D70" s="391" t="s">
        <v>1225</v>
      </c>
      <c r="E70" s="391"/>
      <c r="F70" s="391"/>
      <c r="G70" s="391"/>
      <c r="H70" s="391"/>
      <c r="I70" s="391"/>
      <c r="J70" s="391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86" t="s">
        <v>1226</v>
      </c>
      <c r="D75" s="386"/>
      <c r="E75" s="386"/>
      <c r="F75" s="386"/>
      <c r="G75" s="386"/>
      <c r="H75" s="386"/>
      <c r="I75" s="386"/>
      <c r="J75" s="386"/>
      <c r="K75" s="279"/>
    </row>
    <row r="76" spans="2:11" s="1" customFormat="1" ht="17.25" customHeight="1">
      <c r="B76" s="278"/>
      <c r="C76" s="280" t="s">
        <v>1227</v>
      </c>
      <c r="D76" s="280"/>
      <c r="E76" s="280"/>
      <c r="F76" s="280" t="s">
        <v>1228</v>
      </c>
      <c r="G76" s="281"/>
      <c r="H76" s="280" t="s">
        <v>55</v>
      </c>
      <c r="I76" s="280" t="s">
        <v>58</v>
      </c>
      <c r="J76" s="280" t="s">
        <v>1229</v>
      </c>
      <c r="K76" s="279"/>
    </row>
    <row r="77" spans="2:11" s="1" customFormat="1" ht="17.25" customHeight="1">
      <c r="B77" s="278"/>
      <c r="C77" s="282" t="s">
        <v>1230</v>
      </c>
      <c r="D77" s="282"/>
      <c r="E77" s="282"/>
      <c r="F77" s="283" t="s">
        <v>1231</v>
      </c>
      <c r="G77" s="284"/>
      <c r="H77" s="282"/>
      <c r="I77" s="282"/>
      <c r="J77" s="282" t="s">
        <v>1232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54</v>
      </c>
      <c r="D79" s="287"/>
      <c r="E79" s="287"/>
      <c r="F79" s="288" t="s">
        <v>78</v>
      </c>
      <c r="G79" s="289"/>
      <c r="H79" s="267" t="s">
        <v>1233</v>
      </c>
      <c r="I79" s="267" t="s">
        <v>1234</v>
      </c>
      <c r="J79" s="267">
        <v>20</v>
      </c>
      <c r="K79" s="279"/>
    </row>
    <row r="80" spans="2:11" s="1" customFormat="1" ht="15" customHeight="1">
      <c r="B80" s="278"/>
      <c r="C80" s="267" t="s">
        <v>1235</v>
      </c>
      <c r="D80" s="267"/>
      <c r="E80" s="267"/>
      <c r="F80" s="288" t="s">
        <v>78</v>
      </c>
      <c r="G80" s="289"/>
      <c r="H80" s="267" t="s">
        <v>1236</v>
      </c>
      <c r="I80" s="267" t="s">
        <v>1234</v>
      </c>
      <c r="J80" s="267">
        <v>120</v>
      </c>
      <c r="K80" s="279"/>
    </row>
    <row r="81" spans="2:11" s="1" customFormat="1" ht="15" customHeight="1">
      <c r="B81" s="290"/>
      <c r="C81" s="267" t="s">
        <v>1237</v>
      </c>
      <c r="D81" s="267"/>
      <c r="E81" s="267"/>
      <c r="F81" s="288" t="s">
        <v>1238</v>
      </c>
      <c r="G81" s="289"/>
      <c r="H81" s="267" t="s">
        <v>1239</v>
      </c>
      <c r="I81" s="267" t="s">
        <v>1234</v>
      </c>
      <c r="J81" s="267">
        <v>50</v>
      </c>
      <c r="K81" s="279"/>
    </row>
    <row r="82" spans="2:11" s="1" customFormat="1" ht="15" customHeight="1">
      <c r="B82" s="290"/>
      <c r="C82" s="267" t="s">
        <v>1240</v>
      </c>
      <c r="D82" s="267"/>
      <c r="E82" s="267"/>
      <c r="F82" s="288" t="s">
        <v>78</v>
      </c>
      <c r="G82" s="289"/>
      <c r="H82" s="267" t="s">
        <v>1241</v>
      </c>
      <c r="I82" s="267" t="s">
        <v>1242</v>
      </c>
      <c r="J82" s="267"/>
      <c r="K82" s="279"/>
    </row>
    <row r="83" spans="2:11" s="1" customFormat="1" ht="15" customHeight="1">
      <c r="B83" s="290"/>
      <c r="C83" s="291" t="s">
        <v>1243</v>
      </c>
      <c r="D83" s="291"/>
      <c r="E83" s="291"/>
      <c r="F83" s="292" t="s">
        <v>1238</v>
      </c>
      <c r="G83" s="291"/>
      <c r="H83" s="291" t="s">
        <v>1244</v>
      </c>
      <c r="I83" s="291" t="s">
        <v>1234</v>
      </c>
      <c r="J83" s="291">
        <v>15</v>
      </c>
      <c r="K83" s="279"/>
    </row>
    <row r="84" spans="2:11" s="1" customFormat="1" ht="15" customHeight="1">
      <c r="B84" s="290"/>
      <c r="C84" s="291" t="s">
        <v>1245</v>
      </c>
      <c r="D84" s="291"/>
      <c r="E84" s="291"/>
      <c r="F84" s="292" t="s">
        <v>1238</v>
      </c>
      <c r="G84" s="291"/>
      <c r="H84" s="291" t="s">
        <v>1246</v>
      </c>
      <c r="I84" s="291" t="s">
        <v>1234</v>
      </c>
      <c r="J84" s="291">
        <v>15</v>
      </c>
      <c r="K84" s="279"/>
    </row>
    <row r="85" spans="2:11" s="1" customFormat="1" ht="15" customHeight="1">
      <c r="B85" s="290"/>
      <c r="C85" s="291" t="s">
        <v>1247</v>
      </c>
      <c r="D85" s="291"/>
      <c r="E85" s="291"/>
      <c r="F85" s="292" t="s">
        <v>1238</v>
      </c>
      <c r="G85" s="291"/>
      <c r="H85" s="291" t="s">
        <v>1248</v>
      </c>
      <c r="I85" s="291" t="s">
        <v>1234</v>
      </c>
      <c r="J85" s="291">
        <v>20</v>
      </c>
      <c r="K85" s="279"/>
    </row>
    <row r="86" spans="2:11" s="1" customFormat="1" ht="15" customHeight="1">
      <c r="B86" s="290"/>
      <c r="C86" s="291" t="s">
        <v>1249</v>
      </c>
      <c r="D86" s="291"/>
      <c r="E86" s="291"/>
      <c r="F86" s="292" t="s">
        <v>1238</v>
      </c>
      <c r="G86" s="291"/>
      <c r="H86" s="291" t="s">
        <v>1250</v>
      </c>
      <c r="I86" s="291" t="s">
        <v>1234</v>
      </c>
      <c r="J86" s="291">
        <v>20</v>
      </c>
      <c r="K86" s="279"/>
    </row>
    <row r="87" spans="2:11" s="1" customFormat="1" ht="15" customHeight="1">
      <c r="B87" s="290"/>
      <c r="C87" s="267" t="s">
        <v>1251</v>
      </c>
      <c r="D87" s="267"/>
      <c r="E87" s="267"/>
      <c r="F87" s="288" t="s">
        <v>1238</v>
      </c>
      <c r="G87" s="289"/>
      <c r="H87" s="267" t="s">
        <v>1252</v>
      </c>
      <c r="I87" s="267" t="s">
        <v>1234</v>
      </c>
      <c r="J87" s="267">
        <v>50</v>
      </c>
      <c r="K87" s="279"/>
    </row>
    <row r="88" spans="2:11" s="1" customFormat="1" ht="15" customHeight="1">
      <c r="B88" s="290"/>
      <c r="C88" s="267" t="s">
        <v>1253</v>
      </c>
      <c r="D88" s="267"/>
      <c r="E88" s="267"/>
      <c r="F88" s="288" t="s">
        <v>1238</v>
      </c>
      <c r="G88" s="289"/>
      <c r="H88" s="267" t="s">
        <v>1254</v>
      </c>
      <c r="I88" s="267" t="s">
        <v>1234</v>
      </c>
      <c r="J88" s="267">
        <v>20</v>
      </c>
      <c r="K88" s="279"/>
    </row>
    <row r="89" spans="2:11" s="1" customFormat="1" ht="15" customHeight="1">
      <c r="B89" s="290"/>
      <c r="C89" s="267" t="s">
        <v>1255</v>
      </c>
      <c r="D89" s="267"/>
      <c r="E89" s="267"/>
      <c r="F89" s="288" t="s">
        <v>1238</v>
      </c>
      <c r="G89" s="289"/>
      <c r="H89" s="267" t="s">
        <v>1256</v>
      </c>
      <c r="I89" s="267" t="s">
        <v>1234</v>
      </c>
      <c r="J89" s="267">
        <v>20</v>
      </c>
      <c r="K89" s="279"/>
    </row>
    <row r="90" spans="2:11" s="1" customFormat="1" ht="15" customHeight="1">
      <c r="B90" s="290"/>
      <c r="C90" s="267" t="s">
        <v>1257</v>
      </c>
      <c r="D90" s="267"/>
      <c r="E90" s="267"/>
      <c r="F90" s="288" t="s">
        <v>1238</v>
      </c>
      <c r="G90" s="289"/>
      <c r="H90" s="267" t="s">
        <v>1258</v>
      </c>
      <c r="I90" s="267" t="s">
        <v>1234</v>
      </c>
      <c r="J90" s="267">
        <v>50</v>
      </c>
      <c r="K90" s="279"/>
    </row>
    <row r="91" spans="2:11" s="1" customFormat="1" ht="15" customHeight="1">
      <c r="B91" s="290"/>
      <c r="C91" s="267" t="s">
        <v>1259</v>
      </c>
      <c r="D91" s="267"/>
      <c r="E91" s="267"/>
      <c r="F91" s="288" t="s">
        <v>1238</v>
      </c>
      <c r="G91" s="289"/>
      <c r="H91" s="267" t="s">
        <v>1259</v>
      </c>
      <c r="I91" s="267" t="s">
        <v>1234</v>
      </c>
      <c r="J91" s="267">
        <v>50</v>
      </c>
      <c r="K91" s="279"/>
    </row>
    <row r="92" spans="2:11" s="1" customFormat="1" ht="15" customHeight="1">
      <c r="B92" s="290"/>
      <c r="C92" s="267" t="s">
        <v>1260</v>
      </c>
      <c r="D92" s="267"/>
      <c r="E92" s="267"/>
      <c r="F92" s="288" t="s">
        <v>1238</v>
      </c>
      <c r="G92" s="289"/>
      <c r="H92" s="267" t="s">
        <v>1261</v>
      </c>
      <c r="I92" s="267" t="s">
        <v>1234</v>
      </c>
      <c r="J92" s="267">
        <v>255</v>
      </c>
      <c r="K92" s="279"/>
    </row>
    <row r="93" spans="2:11" s="1" customFormat="1" ht="15" customHeight="1">
      <c r="B93" s="290"/>
      <c r="C93" s="267" t="s">
        <v>1262</v>
      </c>
      <c r="D93" s="267"/>
      <c r="E93" s="267"/>
      <c r="F93" s="288" t="s">
        <v>78</v>
      </c>
      <c r="G93" s="289"/>
      <c r="H93" s="267" t="s">
        <v>1263</v>
      </c>
      <c r="I93" s="267" t="s">
        <v>1264</v>
      </c>
      <c r="J93" s="267"/>
      <c r="K93" s="279"/>
    </row>
    <row r="94" spans="2:11" s="1" customFormat="1" ht="15" customHeight="1">
      <c r="B94" s="290"/>
      <c r="C94" s="267" t="s">
        <v>1265</v>
      </c>
      <c r="D94" s="267"/>
      <c r="E94" s="267"/>
      <c r="F94" s="288" t="s">
        <v>78</v>
      </c>
      <c r="G94" s="289"/>
      <c r="H94" s="267" t="s">
        <v>1266</v>
      </c>
      <c r="I94" s="267" t="s">
        <v>1267</v>
      </c>
      <c r="J94" s="267"/>
      <c r="K94" s="279"/>
    </row>
    <row r="95" spans="2:11" s="1" customFormat="1" ht="15" customHeight="1">
      <c r="B95" s="290"/>
      <c r="C95" s="267" t="s">
        <v>1268</v>
      </c>
      <c r="D95" s="267"/>
      <c r="E95" s="267"/>
      <c r="F95" s="288" t="s">
        <v>78</v>
      </c>
      <c r="G95" s="289"/>
      <c r="H95" s="267" t="s">
        <v>1268</v>
      </c>
      <c r="I95" s="267" t="s">
        <v>1267</v>
      </c>
      <c r="J95" s="267"/>
      <c r="K95" s="279"/>
    </row>
    <row r="96" spans="2:11" s="1" customFormat="1" ht="15" customHeight="1">
      <c r="B96" s="290"/>
      <c r="C96" s="267" t="s">
        <v>39</v>
      </c>
      <c r="D96" s="267"/>
      <c r="E96" s="267"/>
      <c r="F96" s="288" t="s">
        <v>78</v>
      </c>
      <c r="G96" s="289"/>
      <c r="H96" s="267" t="s">
        <v>1269</v>
      </c>
      <c r="I96" s="267" t="s">
        <v>1267</v>
      </c>
      <c r="J96" s="267"/>
      <c r="K96" s="279"/>
    </row>
    <row r="97" spans="2:11" s="1" customFormat="1" ht="15" customHeight="1">
      <c r="B97" s="290"/>
      <c r="C97" s="267" t="s">
        <v>49</v>
      </c>
      <c r="D97" s="267"/>
      <c r="E97" s="267"/>
      <c r="F97" s="288" t="s">
        <v>78</v>
      </c>
      <c r="G97" s="289"/>
      <c r="H97" s="267" t="s">
        <v>1270</v>
      </c>
      <c r="I97" s="267" t="s">
        <v>1267</v>
      </c>
      <c r="J97" s="267"/>
      <c r="K97" s="279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86" t="s">
        <v>1271</v>
      </c>
      <c r="D102" s="386"/>
      <c r="E102" s="386"/>
      <c r="F102" s="386"/>
      <c r="G102" s="386"/>
      <c r="H102" s="386"/>
      <c r="I102" s="386"/>
      <c r="J102" s="386"/>
      <c r="K102" s="279"/>
    </row>
    <row r="103" spans="2:11" s="1" customFormat="1" ht="17.25" customHeight="1">
      <c r="B103" s="278"/>
      <c r="C103" s="280" t="s">
        <v>1227</v>
      </c>
      <c r="D103" s="280"/>
      <c r="E103" s="280"/>
      <c r="F103" s="280" t="s">
        <v>1228</v>
      </c>
      <c r="G103" s="281"/>
      <c r="H103" s="280" t="s">
        <v>55</v>
      </c>
      <c r="I103" s="280" t="s">
        <v>58</v>
      </c>
      <c r="J103" s="280" t="s">
        <v>1229</v>
      </c>
      <c r="K103" s="279"/>
    </row>
    <row r="104" spans="2:11" s="1" customFormat="1" ht="17.25" customHeight="1">
      <c r="B104" s="278"/>
      <c r="C104" s="282" t="s">
        <v>1230</v>
      </c>
      <c r="D104" s="282"/>
      <c r="E104" s="282"/>
      <c r="F104" s="283" t="s">
        <v>1231</v>
      </c>
      <c r="G104" s="284"/>
      <c r="H104" s="282"/>
      <c r="I104" s="282"/>
      <c r="J104" s="282" t="s">
        <v>1232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pans="2:11" s="1" customFormat="1" ht="15" customHeight="1">
      <c r="B106" s="278"/>
      <c r="C106" s="267" t="s">
        <v>54</v>
      </c>
      <c r="D106" s="287"/>
      <c r="E106" s="287"/>
      <c r="F106" s="288" t="s">
        <v>78</v>
      </c>
      <c r="G106" s="267"/>
      <c r="H106" s="267" t="s">
        <v>1272</v>
      </c>
      <c r="I106" s="267" t="s">
        <v>1234</v>
      </c>
      <c r="J106" s="267">
        <v>20</v>
      </c>
      <c r="K106" s="279"/>
    </row>
    <row r="107" spans="2:11" s="1" customFormat="1" ht="15" customHeight="1">
      <c r="B107" s="278"/>
      <c r="C107" s="267" t="s">
        <v>1235</v>
      </c>
      <c r="D107" s="267"/>
      <c r="E107" s="267"/>
      <c r="F107" s="288" t="s">
        <v>78</v>
      </c>
      <c r="G107" s="267"/>
      <c r="H107" s="267" t="s">
        <v>1272</v>
      </c>
      <c r="I107" s="267" t="s">
        <v>1234</v>
      </c>
      <c r="J107" s="267">
        <v>120</v>
      </c>
      <c r="K107" s="279"/>
    </row>
    <row r="108" spans="2:11" s="1" customFormat="1" ht="15" customHeight="1">
      <c r="B108" s="290"/>
      <c r="C108" s="267" t="s">
        <v>1237</v>
      </c>
      <c r="D108" s="267"/>
      <c r="E108" s="267"/>
      <c r="F108" s="288" t="s">
        <v>1238</v>
      </c>
      <c r="G108" s="267"/>
      <c r="H108" s="267" t="s">
        <v>1272</v>
      </c>
      <c r="I108" s="267" t="s">
        <v>1234</v>
      </c>
      <c r="J108" s="267">
        <v>50</v>
      </c>
      <c r="K108" s="279"/>
    </row>
    <row r="109" spans="2:11" s="1" customFormat="1" ht="15" customHeight="1">
      <c r="B109" s="290"/>
      <c r="C109" s="267" t="s">
        <v>1240</v>
      </c>
      <c r="D109" s="267"/>
      <c r="E109" s="267"/>
      <c r="F109" s="288" t="s">
        <v>78</v>
      </c>
      <c r="G109" s="267"/>
      <c r="H109" s="267" t="s">
        <v>1272</v>
      </c>
      <c r="I109" s="267" t="s">
        <v>1242</v>
      </c>
      <c r="J109" s="267"/>
      <c r="K109" s="279"/>
    </row>
    <row r="110" spans="2:11" s="1" customFormat="1" ht="15" customHeight="1">
      <c r="B110" s="290"/>
      <c r="C110" s="267" t="s">
        <v>1251</v>
      </c>
      <c r="D110" s="267"/>
      <c r="E110" s="267"/>
      <c r="F110" s="288" t="s">
        <v>1238</v>
      </c>
      <c r="G110" s="267"/>
      <c r="H110" s="267" t="s">
        <v>1272</v>
      </c>
      <c r="I110" s="267" t="s">
        <v>1234</v>
      </c>
      <c r="J110" s="267">
        <v>50</v>
      </c>
      <c r="K110" s="279"/>
    </row>
    <row r="111" spans="2:11" s="1" customFormat="1" ht="15" customHeight="1">
      <c r="B111" s="290"/>
      <c r="C111" s="267" t="s">
        <v>1259</v>
      </c>
      <c r="D111" s="267"/>
      <c r="E111" s="267"/>
      <c r="F111" s="288" t="s">
        <v>1238</v>
      </c>
      <c r="G111" s="267"/>
      <c r="H111" s="267" t="s">
        <v>1272</v>
      </c>
      <c r="I111" s="267" t="s">
        <v>1234</v>
      </c>
      <c r="J111" s="267">
        <v>50</v>
      </c>
      <c r="K111" s="279"/>
    </row>
    <row r="112" spans="2:11" s="1" customFormat="1" ht="15" customHeight="1">
      <c r="B112" s="290"/>
      <c r="C112" s="267" t="s">
        <v>1257</v>
      </c>
      <c r="D112" s="267"/>
      <c r="E112" s="267"/>
      <c r="F112" s="288" t="s">
        <v>1238</v>
      </c>
      <c r="G112" s="267"/>
      <c r="H112" s="267" t="s">
        <v>1272</v>
      </c>
      <c r="I112" s="267" t="s">
        <v>1234</v>
      </c>
      <c r="J112" s="267">
        <v>50</v>
      </c>
      <c r="K112" s="279"/>
    </row>
    <row r="113" spans="2:11" s="1" customFormat="1" ht="15" customHeight="1">
      <c r="B113" s="290"/>
      <c r="C113" s="267" t="s">
        <v>54</v>
      </c>
      <c r="D113" s="267"/>
      <c r="E113" s="267"/>
      <c r="F113" s="288" t="s">
        <v>78</v>
      </c>
      <c r="G113" s="267"/>
      <c r="H113" s="267" t="s">
        <v>1273</v>
      </c>
      <c r="I113" s="267" t="s">
        <v>1234</v>
      </c>
      <c r="J113" s="267">
        <v>20</v>
      </c>
      <c r="K113" s="279"/>
    </row>
    <row r="114" spans="2:11" s="1" customFormat="1" ht="15" customHeight="1">
      <c r="B114" s="290"/>
      <c r="C114" s="267" t="s">
        <v>1274</v>
      </c>
      <c r="D114" s="267"/>
      <c r="E114" s="267"/>
      <c r="F114" s="288" t="s">
        <v>78</v>
      </c>
      <c r="G114" s="267"/>
      <c r="H114" s="267" t="s">
        <v>1275</v>
      </c>
      <c r="I114" s="267" t="s">
        <v>1234</v>
      </c>
      <c r="J114" s="267">
        <v>120</v>
      </c>
      <c r="K114" s="279"/>
    </row>
    <row r="115" spans="2:11" s="1" customFormat="1" ht="15" customHeight="1">
      <c r="B115" s="290"/>
      <c r="C115" s="267" t="s">
        <v>39</v>
      </c>
      <c r="D115" s="267"/>
      <c r="E115" s="267"/>
      <c r="F115" s="288" t="s">
        <v>78</v>
      </c>
      <c r="G115" s="267"/>
      <c r="H115" s="267" t="s">
        <v>1276</v>
      </c>
      <c r="I115" s="267" t="s">
        <v>1267</v>
      </c>
      <c r="J115" s="267"/>
      <c r="K115" s="279"/>
    </row>
    <row r="116" spans="2:11" s="1" customFormat="1" ht="15" customHeight="1">
      <c r="B116" s="290"/>
      <c r="C116" s="267" t="s">
        <v>49</v>
      </c>
      <c r="D116" s="267"/>
      <c r="E116" s="267"/>
      <c r="F116" s="288" t="s">
        <v>78</v>
      </c>
      <c r="G116" s="267"/>
      <c r="H116" s="267" t="s">
        <v>1277</v>
      </c>
      <c r="I116" s="267" t="s">
        <v>1267</v>
      </c>
      <c r="J116" s="267"/>
      <c r="K116" s="279"/>
    </row>
    <row r="117" spans="2:11" s="1" customFormat="1" ht="15" customHeight="1">
      <c r="B117" s="290"/>
      <c r="C117" s="267" t="s">
        <v>58</v>
      </c>
      <c r="D117" s="267"/>
      <c r="E117" s="267"/>
      <c r="F117" s="288" t="s">
        <v>78</v>
      </c>
      <c r="G117" s="267"/>
      <c r="H117" s="267" t="s">
        <v>1278</v>
      </c>
      <c r="I117" s="267" t="s">
        <v>1279</v>
      </c>
      <c r="J117" s="267"/>
      <c r="K117" s="279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87" t="s">
        <v>1280</v>
      </c>
      <c r="D122" s="387"/>
      <c r="E122" s="387"/>
      <c r="F122" s="387"/>
      <c r="G122" s="387"/>
      <c r="H122" s="387"/>
      <c r="I122" s="387"/>
      <c r="J122" s="387"/>
      <c r="K122" s="307"/>
    </row>
    <row r="123" spans="2:11" s="1" customFormat="1" ht="17.25" customHeight="1">
      <c r="B123" s="308"/>
      <c r="C123" s="280" t="s">
        <v>1227</v>
      </c>
      <c r="D123" s="280"/>
      <c r="E123" s="280"/>
      <c r="F123" s="280" t="s">
        <v>1228</v>
      </c>
      <c r="G123" s="281"/>
      <c r="H123" s="280" t="s">
        <v>55</v>
      </c>
      <c r="I123" s="280" t="s">
        <v>58</v>
      </c>
      <c r="J123" s="280" t="s">
        <v>1229</v>
      </c>
      <c r="K123" s="309"/>
    </row>
    <row r="124" spans="2:11" s="1" customFormat="1" ht="17.25" customHeight="1">
      <c r="B124" s="308"/>
      <c r="C124" s="282" t="s">
        <v>1230</v>
      </c>
      <c r="D124" s="282"/>
      <c r="E124" s="282"/>
      <c r="F124" s="283" t="s">
        <v>1231</v>
      </c>
      <c r="G124" s="284"/>
      <c r="H124" s="282"/>
      <c r="I124" s="282"/>
      <c r="J124" s="282" t="s">
        <v>1232</v>
      </c>
      <c r="K124" s="309"/>
    </row>
    <row r="125" spans="2:11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pans="2:11" s="1" customFormat="1" ht="15" customHeight="1">
      <c r="B126" s="310"/>
      <c r="C126" s="267" t="s">
        <v>1235</v>
      </c>
      <c r="D126" s="287"/>
      <c r="E126" s="287"/>
      <c r="F126" s="288" t="s">
        <v>78</v>
      </c>
      <c r="G126" s="267"/>
      <c r="H126" s="267" t="s">
        <v>1272</v>
      </c>
      <c r="I126" s="267" t="s">
        <v>1234</v>
      </c>
      <c r="J126" s="267">
        <v>120</v>
      </c>
      <c r="K126" s="313"/>
    </row>
    <row r="127" spans="2:11" s="1" customFormat="1" ht="15" customHeight="1">
      <c r="B127" s="310"/>
      <c r="C127" s="267" t="s">
        <v>1281</v>
      </c>
      <c r="D127" s="267"/>
      <c r="E127" s="267"/>
      <c r="F127" s="288" t="s">
        <v>78</v>
      </c>
      <c r="G127" s="267"/>
      <c r="H127" s="267" t="s">
        <v>1282</v>
      </c>
      <c r="I127" s="267" t="s">
        <v>1234</v>
      </c>
      <c r="J127" s="267" t="s">
        <v>1283</v>
      </c>
      <c r="K127" s="313"/>
    </row>
    <row r="128" spans="2:11" s="1" customFormat="1" ht="15" customHeight="1">
      <c r="B128" s="310"/>
      <c r="C128" s="267" t="s">
        <v>1181</v>
      </c>
      <c r="D128" s="267"/>
      <c r="E128" s="267"/>
      <c r="F128" s="288" t="s">
        <v>78</v>
      </c>
      <c r="G128" s="267"/>
      <c r="H128" s="267" t="s">
        <v>1284</v>
      </c>
      <c r="I128" s="267" t="s">
        <v>1234</v>
      </c>
      <c r="J128" s="267" t="s">
        <v>1283</v>
      </c>
      <c r="K128" s="313"/>
    </row>
    <row r="129" spans="2:11" s="1" customFormat="1" ht="15" customHeight="1">
      <c r="B129" s="310"/>
      <c r="C129" s="267" t="s">
        <v>1243</v>
      </c>
      <c r="D129" s="267"/>
      <c r="E129" s="267"/>
      <c r="F129" s="288" t="s">
        <v>1238</v>
      </c>
      <c r="G129" s="267"/>
      <c r="H129" s="267" t="s">
        <v>1244</v>
      </c>
      <c r="I129" s="267" t="s">
        <v>1234</v>
      </c>
      <c r="J129" s="267">
        <v>15</v>
      </c>
      <c r="K129" s="313"/>
    </row>
    <row r="130" spans="2:11" s="1" customFormat="1" ht="15" customHeight="1">
      <c r="B130" s="310"/>
      <c r="C130" s="291" t="s">
        <v>1245</v>
      </c>
      <c r="D130" s="291"/>
      <c r="E130" s="291"/>
      <c r="F130" s="292" t="s">
        <v>1238</v>
      </c>
      <c r="G130" s="291"/>
      <c r="H130" s="291" t="s">
        <v>1246</v>
      </c>
      <c r="I130" s="291" t="s">
        <v>1234</v>
      </c>
      <c r="J130" s="291">
        <v>15</v>
      </c>
      <c r="K130" s="313"/>
    </row>
    <row r="131" spans="2:11" s="1" customFormat="1" ht="15" customHeight="1">
      <c r="B131" s="310"/>
      <c r="C131" s="291" t="s">
        <v>1247</v>
      </c>
      <c r="D131" s="291"/>
      <c r="E131" s="291"/>
      <c r="F131" s="292" t="s">
        <v>1238</v>
      </c>
      <c r="G131" s="291"/>
      <c r="H131" s="291" t="s">
        <v>1248</v>
      </c>
      <c r="I131" s="291" t="s">
        <v>1234</v>
      </c>
      <c r="J131" s="291">
        <v>20</v>
      </c>
      <c r="K131" s="313"/>
    </row>
    <row r="132" spans="2:11" s="1" customFormat="1" ht="15" customHeight="1">
      <c r="B132" s="310"/>
      <c r="C132" s="291" t="s">
        <v>1249</v>
      </c>
      <c r="D132" s="291"/>
      <c r="E132" s="291"/>
      <c r="F132" s="292" t="s">
        <v>1238</v>
      </c>
      <c r="G132" s="291"/>
      <c r="H132" s="291" t="s">
        <v>1250</v>
      </c>
      <c r="I132" s="291" t="s">
        <v>1234</v>
      </c>
      <c r="J132" s="291">
        <v>20</v>
      </c>
      <c r="K132" s="313"/>
    </row>
    <row r="133" spans="2:11" s="1" customFormat="1" ht="15" customHeight="1">
      <c r="B133" s="310"/>
      <c r="C133" s="267" t="s">
        <v>1237</v>
      </c>
      <c r="D133" s="267"/>
      <c r="E133" s="267"/>
      <c r="F133" s="288" t="s">
        <v>1238</v>
      </c>
      <c r="G133" s="267"/>
      <c r="H133" s="267" t="s">
        <v>1272</v>
      </c>
      <c r="I133" s="267" t="s">
        <v>1234</v>
      </c>
      <c r="J133" s="267">
        <v>50</v>
      </c>
      <c r="K133" s="313"/>
    </row>
    <row r="134" spans="2:11" s="1" customFormat="1" ht="15" customHeight="1">
      <c r="B134" s="310"/>
      <c r="C134" s="267" t="s">
        <v>1251</v>
      </c>
      <c r="D134" s="267"/>
      <c r="E134" s="267"/>
      <c r="F134" s="288" t="s">
        <v>1238</v>
      </c>
      <c r="G134" s="267"/>
      <c r="H134" s="267" t="s">
        <v>1272</v>
      </c>
      <c r="I134" s="267" t="s">
        <v>1234</v>
      </c>
      <c r="J134" s="267">
        <v>50</v>
      </c>
      <c r="K134" s="313"/>
    </row>
    <row r="135" spans="2:11" s="1" customFormat="1" ht="15" customHeight="1">
      <c r="B135" s="310"/>
      <c r="C135" s="267" t="s">
        <v>1257</v>
      </c>
      <c r="D135" s="267"/>
      <c r="E135" s="267"/>
      <c r="F135" s="288" t="s">
        <v>1238</v>
      </c>
      <c r="G135" s="267"/>
      <c r="H135" s="267" t="s">
        <v>1272</v>
      </c>
      <c r="I135" s="267" t="s">
        <v>1234</v>
      </c>
      <c r="J135" s="267">
        <v>50</v>
      </c>
      <c r="K135" s="313"/>
    </row>
    <row r="136" spans="2:11" s="1" customFormat="1" ht="15" customHeight="1">
      <c r="B136" s="310"/>
      <c r="C136" s="267" t="s">
        <v>1259</v>
      </c>
      <c r="D136" s="267"/>
      <c r="E136" s="267"/>
      <c r="F136" s="288" t="s">
        <v>1238</v>
      </c>
      <c r="G136" s="267"/>
      <c r="H136" s="267" t="s">
        <v>1272</v>
      </c>
      <c r="I136" s="267" t="s">
        <v>1234</v>
      </c>
      <c r="J136" s="267">
        <v>50</v>
      </c>
      <c r="K136" s="313"/>
    </row>
    <row r="137" spans="2:11" s="1" customFormat="1" ht="15" customHeight="1">
      <c r="B137" s="310"/>
      <c r="C137" s="267" t="s">
        <v>1260</v>
      </c>
      <c r="D137" s="267"/>
      <c r="E137" s="267"/>
      <c r="F137" s="288" t="s">
        <v>1238</v>
      </c>
      <c r="G137" s="267"/>
      <c r="H137" s="267" t="s">
        <v>1285</v>
      </c>
      <c r="I137" s="267" t="s">
        <v>1234</v>
      </c>
      <c r="J137" s="267">
        <v>255</v>
      </c>
      <c r="K137" s="313"/>
    </row>
    <row r="138" spans="2:11" s="1" customFormat="1" ht="15" customHeight="1">
      <c r="B138" s="310"/>
      <c r="C138" s="267" t="s">
        <v>1262</v>
      </c>
      <c r="D138" s="267"/>
      <c r="E138" s="267"/>
      <c r="F138" s="288" t="s">
        <v>78</v>
      </c>
      <c r="G138" s="267"/>
      <c r="H138" s="267" t="s">
        <v>1286</v>
      </c>
      <c r="I138" s="267" t="s">
        <v>1264</v>
      </c>
      <c r="J138" s="267"/>
      <c r="K138" s="313"/>
    </row>
    <row r="139" spans="2:11" s="1" customFormat="1" ht="15" customHeight="1">
      <c r="B139" s="310"/>
      <c r="C139" s="267" t="s">
        <v>1265</v>
      </c>
      <c r="D139" s="267"/>
      <c r="E139" s="267"/>
      <c r="F139" s="288" t="s">
        <v>78</v>
      </c>
      <c r="G139" s="267"/>
      <c r="H139" s="267" t="s">
        <v>1287</v>
      </c>
      <c r="I139" s="267" t="s">
        <v>1267</v>
      </c>
      <c r="J139" s="267"/>
      <c r="K139" s="313"/>
    </row>
    <row r="140" spans="2:11" s="1" customFormat="1" ht="15" customHeight="1">
      <c r="B140" s="310"/>
      <c r="C140" s="267" t="s">
        <v>1268</v>
      </c>
      <c r="D140" s="267"/>
      <c r="E140" s="267"/>
      <c r="F140" s="288" t="s">
        <v>78</v>
      </c>
      <c r="G140" s="267"/>
      <c r="H140" s="267" t="s">
        <v>1268</v>
      </c>
      <c r="I140" s="267" t="s">
        <v>1267</v>
      </c>
      <c r="J140" s="267"/>
      <c r="K140" s="313"/>
    </row>
    <row r="141" spans="2:11" s="1" customFormat="1" ht="15" customHeight="1">
      <c r="B141" s="310"/>
      <c r="C141" s="267" t="s">
        <v>39</v>
      </c>
      <c r="D141" s="267"/>
      <c r="E141" s="267"/>
      <c r="F141" s="288" t="s">
        <v>78</v>
      </c>
      <c r="G141" s="267"/>
      <c r="H141" s="267" t="s">
        <v>1288</v>
      </c>
      <c r="I141" s="267" t="s">
        <v>1267</v>
      </c>
      <c r="J141" s="267"/>
      <c r="K141" s="313"/>
    </row>
    <row r="142" spans="2:11" s="1" customFormat="1" ht="15" customHeight="1">
      <c r="B142" s="310"/>
      <c r="C142" s="267" t="s">
        <v>1289</v>
      </c>
      <c r="D142" s="267"/>
      <c r="E142" s="267"/>
      <c r="F142" s="288" t="s">
        <v>78</v>
      </c>
      <c r="G142" s="267"/>
      <c r="H142" s="267" t="s">
        <v>1290</v>
      </c>
      <c r="I142" s="267" t="s">
        <v>1267</v>
      </c>
      <c r="J142" s="267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86" t="s">
        <v>1291</v>
      </c>
      <c r="D147" s="386"/>
      <c r="E147" s="386"/>
      <c r="F147" s="386"/>
      <c r="G147" s="386"/>
      <c r="H147" s="386"/>
      <c r="I147" s="386"/>
      <c r="J147" s="386"/>
      <c r="K147" s="279"/>
    </row>
    <row r="148" spans="2:11" s="1" customFormat="1" ht="17.25" customHeight="1">
      <c r="B148" s="278"/>
      <c r="C148" s="280" t="s">
        <v>1227</v>
      </c>
      <c r="D148" s="280"/>
      <c r="E148" s="280"/>
      <c r="F148" s="280" t="s">
        <v>1228</v>
      </c>
      <c r="G148" s="281"/>
      <c r="H148" s="280" t="s">
        <v>55</v>
      </c>
      <c r="I148" s="280" t="s">
        <v>58</v>
      </c>
      <c r="J148" s="280" t="s">
        <v>1229</v>
      </c>
      <c r="K148" s="279"/>
    </row>
    <row r="149" spans="2:11" s="1" customFormat="1" ht="17.25" customHeight="1">
      <c r="B149" s="278"/>
      <c r="C149" s="282" t="s">
        <v>1230</v>
      </c>
      <c r="D149" s="282"/>
      <c r="E149" s="282"/>
      <c r="F149" s="283" t="s">
        <v>1231</v>
      </c>
      <c r="G149" s="284"/>
      <c r="H149" s="282"/>
      <c r="I149" s="282"/>
      <c r="J149" s="282" t="s">
        <v>1232</v>
      </c>
      <c r="K149" s="279"/>
    </row>
    <row r="150" spans="2:11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pans="2:11" s="1" customFormat="1" ht="15" customHeight="1">
      <c r="B151" s="290"/>
      <c r="C151" s="317" t="s">
        <v>1235</v>
      </c>
      <c r="D151" s="267"/>
      <c r="E151" s="267"/>
      <c r="F151" s="318" t="s">
        <v>78</v>
      </c>
      <c r="G151" s="267"/>
      <c r="H151" s="317" t="s">
        <v>1272</v>
      </c>
      <c r="I151" s="317" t="s">
        <v>1234</v>
      </c>
      <c r="J151" s="317">
        <v>120</v>
      </c>
      <c r="K151" s="313"/>
    </row>
    <row r="152" spans="2:11" s="1" customFormat="1" ht="15" customHeight="1">
      <c r="B152" s="290"/>
      <c r="C152" s="317" t="s">
        <v>1281</v>
      </c>
      <c r="D152" s="267"/>
      <c r="E152" s="267"/>
      <c r="F152" s="318" t="s">
        <v>78</v>
      </c>
      <c r="G152" s="267"/>
      <c r="H152" s="317" t="s">
        <v>1292</v>
      </c>
      <c r="I152" s="317" t="s">
        <v>1234</v>
      </c>
      <c r="J152" s="317" t="s">
        <v>1283</v>
      </c>
      <c r="K152" s="313"/>
    </row>
    <row r="153" spans="2:11" s="1" customFormat="1" ht="15" customHeight="1">
      <c r="B153" s="290"/>
      <c r="C153" s="317" t="s">
        <v>1181</v>
      </c>
      <c r="D153" s="267"/>
      <c r="E153" s="267"/>
      <c r="F153" s="318" t="s">
        <v>78</v>
      </c>
      <c r="G153" s="267"/>
      <c r="H153" s="317" t="s">
        <v>1293</v>
      </c>
      <c r="I153" s="317" t="s">
        <v>1234</v>
      </c>
      <c r="J153" s="317" t="s">
        <v>1283</v>
      </c>
      <c r="K153" s="313"/>
    </row>
    <row r="154" spans="2:11" s="1" customFormat="1" ht="15" customHeight="1">
      <c r="B154" s="290"/>
      <c r="C154" s="317" t="s">
        <v>1237</v>
      </c>
      <c r="D154" s="267"/>
      <c r="E154" s="267"/>
      <c r="F154" s="318" t="s">
        <v>1238</v>
      </c>
      <c r="G154" s="267"/>
      <c r="H154" s="317" t="s">
        <v>1272</v>
      </c>
      <c r="I154" s="317" t="s">
        <v>1234</v>
      </c>
      <c r="J154" s="317">
        <v>50</v>
      </c>
      <c r="K154" s="313"/>
    </row>
    <row r="155" spans="2:11" s="1" customFormat="1" ht="15" customHeight="1">
      <c r="B155" s="290"/>
      <c r="C155" s="317" t="s">
        <v>1240</v>
      </c>
      <c r="D155" s="267"/>
      <c r="E155" s="267"/>
      <c r="F155" s="318" t="s">
        <v>78</v>
      </c>
      <c r="G155" s="267"/>
      <c r="H155" s="317" t="s">
        <v>1272</v>
      </c>
      <c r="I155" s="317" t="s">
        <v>1242</v>
      </c>
      <c r="J155" s="317"/>
      <c r="K155" s="313"/>
    </row>
    <row r="156" spans="2:11" s="1" customFormat="1" ht="15" customHeight="1">
      <c r="B156" s="290"/>
      <c r="C156" s="317" t="s">
        <v>1251</v>
      </c>
      <c r="D156" s="267"/>
      <c r="E156" s="267"/>
      <c r="F156" s="318" t="s">
        <v>1238</v>
      </c>
      <c r="G156" s="267"/>
      <c r="H156" s="317" t="s">
        <v>1272</v>
      </c>
      <c r="I156" s="317" t="s">
        <v>1234</v>
      </c>
      <c r="J156" s="317">
        <v>50</v>
      </c>
      <c r="K156" s="313"/>
    </row>
    <row r="157" spans="2:11" s="1" customFormat="1" ht="15" customHeight="1">
      <c r="B157" s="290"/>
      <c r="C157" s="317" t="s">
        <v>1259</v>
      </c>
      <c r="D157" s="267"/>
      <c r="E157" s="267"/>
      <c r="F157" s="318" t="s">
        <v>1238</v>
      </c>
      <c r="G157" s="267"/>
      <c r="H157" s="317" t="s">
        <v>1272</v>
      </c>
      <c r="I157" s="317" t="s">
        <v>1234</v>
      </c>
      <c r="J157" s="317">
        <v>50</v>
      </c>
      <c r="K157" s="313"/>
    </row>
    <row r="158" spans="2:11" s="1" customFormat="1" ht="15" customHeight="1">
      <c r="B158" s="290"/>
      <c r="C158" s="317" t="s">
        <v>1257</v>
      </c>
      <c r="D158" s="267"/>
      <c r="E158" s="267"/>
      <c r="F158" s="318" t="s">
        <v>1238</v>
      </c>
      <c r="G158" s="267"/>
      <c r="H158" s="317" t="s">
        <v>1272</v>
      </c>
      <c r="I158" s="317" t="s">
        <v>1234</v>
      </c>
      <c r="J158" s="317">
        <v>50</v>
      </c>
      <c r="K158" s="313"/>
    </row>
    <row r="159" spans="2:11" s="1" customFormat="1" ht="15" customHeight="1">
      <c r="B159" s="290"/>
      <c r="C159" s="317" t="s">
        <v>91</v>
      </c>
      <c r="D159" s="267"/>
      <c r="E159" s="267"/>
      <c r="F159" s="318" t="s">
        <v>78</v>
      </c>
      <c r="G159" s="267"/>
      <c r="H159" s="317" t="s">
        <v>1294</v>
      </c>
      <c r="I159" s="317" t="s">
        <v>1234</v>
      </c>
      <c r="J159" s="317" t="s">
        <v>1295</v>
      </c>
      <c r="K159" s="313"/>
    </row>
    <row r="160" spans="2:11" s="1" customFormat="1" ht="15" customHeight="1">
      <c r="B160" s="290"/>
      <c r="C160" s="317" t="s">
        <v>1296</v>
      </c>
      <c r="D160" s="267"/>
      <c r="E160" s="267"/>
      <c r="F160" s="318" t="s">
        <v>78</v>
      </c>
      <c r="G160" s="267"/>
      <c r="H160" s="317" t="s">
        <v>1297</v>
      </c>
      <c r="I160" s="317" t="s">
        <v>1267</v>
      </c>
      <c r="J160" s="317"/>
      <c r="K160" s="313"/>
    </row>
    <row r="161" spans="2:1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pans="2:11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87" t="s">
        <v>1298</v>
      </c>
      <c r="D165" s="387"/>
      <c r="E165" s="387"/>
      <c r="F165" s="387"/>
      <c r="G165" s="387"/>
      <c r="H165" s="387"/>
      <c r="I165" s="387"/>
      <c r="J165" s="387"/>
      <c r="K165" s="260"/>
    </row>
    <row r="166" spans="2:11" s="1" customFormat="1" ht="17.25" customHeight="1">
      <c r="B166" s="259"/>
      <c r="C166" s="280" t="s">
        <v>1227</v>
      </c>
      <c r="D166" s="280"/>
      <c r="E166" s="280"/>
      <c r="F166" s="280" t="s">
        <v>1228</v>
      </c>
      <c r="G166" s="322"/>
      <c r="H166" s="323" t="s">
        <v>55</v>
      </c>
      <c r="I166" s="323" t="s">
        <v>58</v>
      </c>
      <c r="J166" s="280" t="s">
        <v>1229</v>
      </c>
      <c r="K166" s="260"/>
    </row>
    <row r="167" spans="2:11" s="1" customFormat="1" ht="17.25" customHeight="1">
      <c r="B167" s="261"/>
      <c r="C167" s="282" t="s">
        <v>1230</v>
      </c>
      <c r="D167" s="282"/>
      <c r="E167" s="282"/>
      <c r="F167" s="283" t="s">
        <v>1231</v>
      </c>
      <c r="G167" s="324"/>
      <c r="H167" s="325"/>
      <c r="I167" s="325"/>
      <c r="J167" s="282" t="s">
        <v>1232</v>
      </c>
      <c r="K167" s="262"/>
    </row>
    <row r="168" spans="2:11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pans="2:11" s="1" customFormat="1" ht="15" customHeight="1">
      <c r="B169" s="290"/>
      <c r="C169" s="267" t="s">
        <v>1235</v>
      </c>
      <c r="D169" s="267"/>
      <c r="E169" s="267"/>
      <c r="F169" s="288" t="s">
        <v>78</v>
      </c>
      <c r="G169" s="267"/>
      <c r="H169" s="267" t="s">
        <v>1272</v>
      </c>
      <c r="I169" s="267" t="s">
        <v>1234</v>
      </c>
      <c r="J169" s="267">
        <v>120</v>
      </c>
      <c r="K169" s="313"/>
    </row>
    <row r="170" spans="2:11" s="1" customFormat="1" ht="15" customHeight="1">
      <c r="B170" s="290"/>
      <c r="C170" s="267" t="s">
        <v>1281</v>
      </c>
      <c r="D170" s="267"/>
      <c r="E170" s="267"/>
      <c r="F170" s="288" t="s">
        <v>78</v>
      </c>
      <c r="G170" s="267"/>
      <c r="H170" s="267" t="s">
        <v>1282</v>
      </c>
      <c r="I170" s="267" t="s">
        <v>1234</v>
      </c>
      <c r="J170" s="267" t="s">
        <v>1283</v>
      </c>
      <c r="K170" s="313"/>
    </row>
    <row r="171" spans="2:11" s="1" customFormat="1" ht="15" customHeight="1">
      <c r="B171" s="290"/>
      <c r="C171" s="267" t="s">
        <v>1181</v>
      </c>
      <c r="D171" s="267"/>
      <c r="E171" s="267"/>
      <c r="F171" s="288" t="s">
        <v>78</v>
      </c>
      <c r="G171" s="267"/>
      <c r="H171" s="267" t="s">
        <v>1299</v>
      </c>
      <c r="I171" s="267" t="s">
        <v>1234</v>
      </c>
      <c r="J171" s="267" t="s">
        <v>1283</v>
      </c>
      <c r="K171" s="313"/>
    </row>
    <row r="172" spans="2:11" s="1" customFormat="1" ht="15" customHeight="1">
      <c r="B172" s="290"/>
      <c r="C172" s="267" t="s">
        <v>1237</v>
      </c>
      <c r="D172" s="267"/>
      <c r="E172" s="267"/>
      <c r="F172" s="288" t="s">
        <v>1238</v>
      </c>
      <c r="G172" s="267"/>
      <c r="H172" s="267" t="s">
        <v>1299</v>
      </c>
      <c r="I172" s="267" t="s">
        <v>1234</v>
      </c>
      <c r="J172" s="267">
        <v>50</v>
      </c>
      <c r="K172" s="313"/>
    </row>
    <row r="173" spans="2:11" s="1" customFormat="1" ht="15" customHeight="1">
      <c r="B173" s="290"/>
      <c r="C173" s="267" t="s">
        <v>1240</v>
      </c>
      <c r="D173" s="267"/>
      <c r="E173" s="267"/>
      <c r="F173" s="288" t="s">
        <v>78</v>
      </c>
      <c r="G173" s="267"/>
      <c r="H173" s="267" t="s">
        <v>1299</v>
      </c>
      <c r="I173" s="267" t="s">
        <v>1242</v>
      </c>
      <c r="J173" s="267"/>
      <c r="K173" s="313"/>
    </row>
    <row r="174" spans="2:11" s="1" customFormat="1" ht="15" customHeight="1">
      <c r="B174" s="290"/>
      <c r="C174" s="267" t="s">
        <v>1251</v>
      </c>
      <c r="D174" s="267"/>
      <c r="E174" s="267"/>
      <c r="F174" s="288" t="s">
        <v>1238</v>
      </c>
      <c r="G174" s="267"/>
      <c r="H174" s="267" t="s">
        <v>1299</v>
      </c>
      <c r="I174" s="267" t="s">
        <v>1234</v>
      </c>
      <c r="J174" s="267">
        <v>50</v>
      </c>
      <c r="K174" s="313"/>
    </row>
    <row r="175" spans="2:11" s="1" customFormat="1" ht="15" customHeight="1">
      <c r="B175" s="290"/>
      <c r="C175" s="267" t="s">
        <v>1259</v>
      </c>
      <c r="D175" s="267"/>
      <c r="E175" s="267"/>
      <c r="F175" s="288" t="s">
        <v>1238</v>
      </c>
      <c r="G175" s="267"/>
      <c r="H175" s="267" t="s">
        <v>1299</v>
      </c>
      <c r="I175" s="267" t="s">
        <v>1234</v>
      </c>
      <c r="J175" s="267">
        <v>50</v>
      </c>
      <c r="K175" s="313"/>
    </row>
    <row r="176" spans="2:11" s="1" customFormat="1" ht="15" customHeight="1">
      <c r="B176" s="290"/>
      <c r="C176" s="267" t="s">
        <v>1257</v>
      </c>
      <c r="D176" s="267"/>
      <c r="E176" s="267"/>
      <c r="F176" s="288" t="s">
        <v>1238</v>
      </c>
      <c r="G176" s="267"/>
      <c r="H176" s="267" t="s">
        <v>1299</v>
      </c>
      <c r="I176" s="267" t="s">
        <v>1234</v>
      </c>
      <c r="J176" s="267">
        <v>50</v>
      </c>
      <c r="K176" s="313"/>
    </row>
    <row r="177" spans="2:11" s="1" customFormat="1" ht="15" customHeight="1">
      <c r="B177" s="290"/>
      <c r="C177" s="267" t="s">
        <v>118</v>
      </c>
      <c r="D177" s="267"/>
      <c r="E177" s="267"/>
      <c r="F177" s="288" t="s">
        <v>78</v>
      </c>
      <c r="G177" s="267"/>
      <c r="H177" s="267" t="s">
        <v>1300</v>
      </c>
      <c r="I177" s="267" t="s">
        <v>1301</v>
      </c>
      <c r="J177" s="267"/>
      <c r="K177" s="313"/>
    </row>
    <row r="178" spans="2:11" s="1" customFormat="1" ht="15" customHeight="1">
      <c r="B178" s="290"/>
      <c r="C178" s="267" t="s">
        <v>58</v>
      </c>
      <c r="D178" s="267"/>
      <c r="E178" s="267"/>
      <c r="F178" s="288" t="s">
        <v>78</v>
      </c>
      <c r="G178" s="267"/>
      <c r="H178" s="267" t="s">
        <v>1302</v>
      </c>
      <c r="I178" s="267" t="s">
        <v>1303</v>
      </c>
      <c r="J178" s="267">
        <v>1</v>
      </c>
      <c r="K178" s="313"/>
    </row>
    <row r="179" spans="2:11" s="1" customFormat="1" ht="15" customHeight="1">
      <c r="B179" s="290"/>
      <c r="C179" s="267" t="s">
        <v>54</v>
      </c>
      <c r="D179" s="267"/>
      <c r="E179" s="267"/>
      <c r="F179" s="288" t="s">
        <v>78</v>
      </c>
      <c r="G179" s="267"/>
      <c r="H179" s="267" t="s">
        <v>1304</v>
      </c>
      <c r="I179" s="267" t="s">
        <v>1234</v>
      </c>
      <c r="J179" s="267">
        <v>20</v>
      </c>
      <c r="K179" s="313"/>
    </row>
    <row r="180" spans="2:11" s="1" customFormat="1" ht="15" customHeight="1">
      <c r="B180" s="290"/>
      <c r="C180" s="267" t="s">
        <v>55</v>
      </c>
      <c r="D180" s="267"/>
      <c r="E180" s="267"/>
      <c r="F180" s="288" t="s">
        <v>78</v>
      </c>
      <c r="G180" s="267"/>
      <c r="H180" s="267" t="s">
        <v>1305</v>
      </c>
      <c r="I180" s="267" t="s">
        <v>1234</v>
      </c>
      <c r="J180" s="267">
        <v>255</v>
      </c>
      <c r="K180" s="313"/>
    </row>
    <row r="181" spans="2:11" s="1" customFormat="1" ht="15" customHeight="1">
      <c r="B181" s="290"/>
      <c r="C181" s="267" t="s">
        <v>119</v>
      </c>
      <c r="D181" s="267"/>
      <c r="E181" s="267"/>
      <c r="F181" s="288" t="s">
        <v>78</v>
      </c>
      <c r="G181" s="267"/>
      <c r="H181" s="267" t="s">
        <v>1197</v>
      </c>
      <c r="I181" s="267" t="s">
        <v>1234</v>
      </c>
      <c r="J181" s="267">
        <v>10</v>
      </c>
      <c r="K181" s="313"/>
    </row>
    <row r="182" spans="2:11" s="1" customFormat="1" ht="15" customHeight="1">
      <c r="B182" s="290"/>
      <c r="C182" s="267" t="s">
        <v>120</v>
      </c>
      <c r="D182" s="267"/>
      <c r="E182" s="267"/>
      <c r="F182" s="288" t="s">
        <v>78</v>
      </c>
      <c r="G182" s="267"/>
      <c r="H182" s="267" t="s">
        <v>1306</v>
      </c>
      <c r="I182" s="267" t="s">
        <v>1267</v>
      </c>
      <c r="J182" s="267"/>
      <c r="K182" s="313"/>
    </row>
    <row r="183" spans="2:11" s="1" customFormat="1" ht="15" customHeight="1">
      <c r="B183" s="290"/>
      <c r="C183" s="267" t="s">
        <v>1307</v>
      </c>
      <c r="D183" s="267"/>
      <c r="E183" s="267"/>
      <c r="F183" s="288" t="s">
        <v>78</v>
      </c>
      <c r="G183" s="267"/>
      <c r="H183" s="267" t="s">
        <v>1308</v>
      </c>
      <c r="I183" s="267" t="s">
        <v>1267</v>
      </c>
      <c r="J183" s="267"/>
      <c r="K183" s="313"/>
    </row>
    <row r="184" spans="2:11" s="1" customFormat="1" ht="15" customHeight="1">
      <c r="B184" s="290"/>
      <c r="C184" s="267" t="s">
        <v>1296</v>
      </c>
      <c r="D184" s="267"/>
      <c r="E184" s="267"/>
      <c r="F184" s="288" t="s">
        <v>78</v>
      </c>
      <c r="G184" s="267"/>
      <c r="H184" s="267" t="s">
        <v>1309</v>
      </c>
      <c r="I184" s="267" t="s">
        <v>1267</v>
      </c>
      <c r="J184" s="267"/>
      <c r="K184" s="313"/>
    </row>
    <row r="185" spans="2:11" s="1" customFormat="1" ht="15" customHeight="1">
      <c r="B185" s="290"/>
      <c r="C185" s="267" t="s">
        <v>122</v>
      </c>
      <c r="D185" s="267"/>
      <c r="E185" s="267"/>
      <c r="F185" s="288" t="s">
        <v>1238</v>
      </c>
      <c r="G185" s="267"/>
      <c r="H185" s="267" t="s">
        <v>1310</v>
      </c>
      <c r="I185" s="267" t="s">
        <v>1234</v>
      </c>
      <c r="J185" s="267">
        <v>50</v>
      </c>
      <c r="K185" s="313"/>
    </row>
    <row r="186" spans="2:11" s="1" customFormat="1" ht="15" customHeight="1">
      <c r="B186" s="290"/>
      <c r="C186" s="267" t="s">
        <v>1311</v>
      </c>
      <c r="D186" s="267"/>
      <c r="E186" s="267"/>
      <c r="F186" s="288" t="s">
        <v>1238</v>
      </c>
      <c r="G186" s="267"/>
      <c r="H186" s="267" t="s">
        <v>1312</v>
      </c>
      <c r="I186" s="267" t="s">
        <v>1313</v>
      </c>
      <c r="J186" s="267"/>
      <c r="K186" s="313"/>
    </row>
    <row r="187" spans="2:11" s="1" customFormat="1" ht="15" customHeight="1">
      <c r="B187" s="290"/>
      <c r="C187" s="267" t="s">
        <v>1314</v>
      </c>
      <c r="D187" s="267"/>
      <c r="E187" s="267"/>
      <c r="F187" s="288" t="s">
        <v>1238</v>
      </c>
      <c r="G187" s="267"/>
      <c r="H187" s="267" t="s">
        <v>1315</v>
      </c>
      <c r="I187" s="267" t="s">
        <v>1313</v>
      </c>
      <c r="J187" s="267"/>
      <c r="K187" s="313"/>
    </row>
    <row r="188" spans="2:11" s="1" customFormat="1" ht="15" customHeight="1">
      <c r="B188" s="290"/>
      <c r="C188" s="267" t="s">
        <v>1316</v>
      </c>
      <c r="D188" s="267"/>
      <c r="E188" s="267"/>
      <c r="F188" s="288" t="s">
        <v>1238</v>
      </c>
      <c r="G188" s="267"/>
      <c r="H188" s="267" t="s">
        <v>1317</v>
      </c>
      <c r="I188" s="267" t="s">
        <v>1313</v>
      </c>
      <c r="J188" s="267"/>
      <c r="K188" s="313"/>
    </row>
    <row r="189" spans="2:11" s="1" customFormat="1" ht="15" customHeight="1">
      <c r="B189" s="290"/>
      <c r="C189" s="326" t="s">
        <v>1318</v>
      </c>
      <c r="D189" s="267"/>
      <c r="E189" s="267"/>
      <c r="F189" s="288" t="s">
        <v>1238</v>
      </c>
      <c r="G189" s="267"/>
      <c r="H189" s="267" t="s">
        <v>1319</v>
      </c>
      <c r="I189" s="267" t="s">
        <v>1320</v>
      </c>
      <c r="J189" s="327" t="s">
        <v>1321</v>
      </c>
      <c r="K189" s="313"/>
    </row>
    <row r="190" spans="2:11" s="1" customFormat="1" ht="15" customHeight="1">
      <c r="B190" s="290"/>
      <c r="C190" s="326" t="s">
        <v>43</v>
      </c>
      <c r="D190" s="267"/>
      <c r="E190" s="267"/>
      <c r="F190" s="288" t="s">
        <v>78</v>
      </c>
      <c r="G190" s="267"/>
      <c r="H190" s="264" t="s">
        <v>1322</v>
      </c>
      <c r="I190" s="267" t="s">
        <v>1323</v>
      </c>
      <c r="J190" s="267"/>
      <c r="K190" s="313"/>
    </row>
    <row r="191" spans="2:11" s="1" customFormat="1" ht="15" customHeight="1">
      <c r="B191" s="290"/>
      <c r="C191" s="326" t="s">
        <v>1324</v>
      </c>
      <c r="D191" s="267"/>
      <c r="E191" s="267"/>
      <c r="F191" s="288" t="s">
        <v>78</v>
      </c>
      <c r="G191" s="267"/>
      <c r="H191" s="267" t="s">
        <v>1325</v>
      </c>
      <c r="I191" s="267" t="s">
        <v>1267</v>
      </c>
      <c r="J191" s="267"/>
      <c r="K191" s="313"/>
    </row>
    <row r="192" spans="2:11" s="1" customFormat="1" ht="15" customHeight="1">
      <c r="B192" s="290"/>
      <c r="C192" s="326" t="s">
        <v>1326</v>
      </c>
      <c r="D192" s="267"/>
      <c r="E192" s="267"/>
      <c r="F192" s="288" t="s">
        <v>78</v>
      </c>
      <c r="G192" s="267"/>
      <c r="H192" s="267" t="s">
        <v>1327</v>
      </c>
      <c r="I192" s="267" t="s">
        <v>1267</v>
      </c>
      <c r="J192" s="267"/>
      <c r="K192" s="313"/>
    </row>
    <row r="193" spans="2:11" s="1" customFormat="1" ht="15" customHeight="1">
      <c r="B193" s="290"/>
      <c r="C193" s="326" t="s">
        <v>1328</v>
      </c>
      <c r="D193" s="267"/>
      <c r="E193" s="267"/>
      <c r="F193" s="288" t="s">
        <v>1238</v>
      </c>
      <c r="G193" s="267"/>
      <c r="H193" s="267" t="s">
        <v>1329</v>
      </c>
      <c r="I193" s="267" t="s">
        <v>1267</v>
      </c>
      <c r="J193" s="267"/>
      <c r="K193" s="313"/>
    </row>
    <row r="194" spans="2:11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pans="2:11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pans="2:11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pans="2:11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s="1" customFormat="1" ht="12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s="1" customFormat="1" ht="22.2">
      <c r="B199" s="259"/>
      <c r="C199" s="387" t="s">
        <v>1330</v>
      </c>
      <c r="D199" s="387"/>
      <c r="E199" s="387"/>
      <c r="F199" s="387"/>
      <c r="G199" s="387"/>
      <c r="H199" s="387"/>
      <c r="I199" s="387"/>
      <c r="J199" s="387"/>
      <c r="K199" s="260"/>
    </row>
    <row r="200" spans="2:11" s="1" customFormat="1" ht="25.5" customHeight="1">
      <c r="B200" s="259"/>
      <c r="C200" s="329" t="s">
        <v>1331</v>
      </c>
      <c r="D200" s="329"/>
      <c r="E200" s="329"/>
      <c r="F200" s="329" t="s">
        <v>1332</v>
      </c>
      <c r="G200" s="330"/>
      <c r="H200" s="388" t="s">
        <v>1333</v>
      </c>
      <c r="I200" s="388"/>
      <c r="J200" s="388"/>
      <c r="K200" s="260"/>
    </row>
    <row r="201" spans="2:1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pans="2:11" s="1" customFormat="1" ht="15" customHeight="1">
      <c r="B202" s="290"/>
      <c r="C202" s="267" t="s">
        <v>1323</v>
      </c>
      <c r="D202" s="267"/>
      <c r="E202" s="267"/>
      <c r="F202" s="288" t="s">
        <v>44</v>
      </c>
      <c r="G202" s="267"/>
      <c r="H202" s="389" t="s">
        <v>1334</v>
      </c>
      <c r="I202" s="389"/>
      <c r="J202" s="389"/>
      <c r="K202" s="313"/>
    </row>
    <row r="203" spans="2:11" s="1" customFormat="1" ht="15" customHeight="1">
      <c r="B203" s="290"/>
      <c r="C203" s="267"/>
      <c r="D203" s="267"/>
      <c r="E203" s="267"/>
      <c r="F203" s="288" t="s">
        <v>45</v>
      </c>
      <c r="G203" s="267"/>
      <c r="H203" s="389" t="s">
        <v>1335</v>
      </c>
      <c r="I203" s="389"/>
      <c r="J203" s="389"/>
      <c r="K203" s="313"/>
    </row>
    <row r="204" spans="2:11" s="1" customFormat="1" ht="15" customHeight="1">
      <c r="B204" s="290"/>
      <c r="C204" s="267"/>
      <c r="D204" s="267"/>
      <c r="E204" s="267"/>
      <c r="F204" s="288" t="s">
        <v>48</v>
      </c>
      <c r="G204" s="267"/>
      <c r="H204" s="389" t="s">
        <v>1336</v>
      </c>
      <c r="I204" s="389"/>
      <c r="J204" s="389"/>
      <c r="K204" s="313"/>
    </row>
    <row r="205" spans="2:11" s="1" customFormat="1" ht="15" customHeight="1">
      <c r="B205" s="290"/>
      <c r="C205" s="267"/>
      <c r="D205" s="267"/>
      <c r="E205" s="267"/>
      <c r="F205" s="288" t="s">
        <v>46</v>
      </c>
      <c r="G205" s="267"/>
      <c r="H205" s="389" t="s">
        <v>1337</v>
      </c>
      <c r="I205" s="389"/>
      <c r="J205" s="389"/>
      <c r="K205" s="313"/>
    </row>
    <row r="206" spans="2:11" s="1" customFormat="1" ht="15" customHeight="1">
      <c r="B206" s="290"/>
      <c r="C206" s="267"/>
      <c r="D206" s="267"/>
      <c r="E206" s="267"/>
      <c r="F206" s="288" t="s">
        <v>47</v>
      </c>
      <c r="G206" s="267"/>
      <c r="H206" s="389" t="s">
        <v>1338</v>
      </c>
      <c r="I206" s="389"/>
      <c r="J206" s="389"/>
      <c r="K206" s="313"/>
    </row>
    <row r="207" spans="2:11" s="1" customFormat="1" ht="15" customHeight="1">
      <c r="B207" s="290"/>
      <c r="C207" s="267"/>
      <c r="D207" s="267"/>
      <c r="E207" s="267"/>
      <c r="F207" s="288"/>
      <c r="G207" s="267"/>
      <c r="H207" s="267"/>
      <c r="I207" s="267"/>
      <c r="J207" s="267"/>
      <c r="K207" s="313"/>
    </row>
    <row r="208" spans="2:11" s="1" customFormat="1" ht="15" customHeight="1">
      <c r="B208" s="290"/>
      <c r="C208" s="267" t="s">
        <v>1279</v>
      </c>
      <c r="D208" s="267"/>
      <c r="E208" s="267"/>
      <c r="F208" s="288" t="s">
        <v>80</v>
      </c>
      <c r="G208" s="267"/>
      <c r="H208" s="389" t="s">
        <v>1339</v>
      </c>
      <c r="I208" s="389"/>
      <c r="J208" s="389"/>
      <c r="K208" s="313"/>
    </row>
    <row r="209" spans="2:11" s="1" customFormat="1" ht="15" customHeight="1">
      <c r="B209" s="290"/>
      <c r="C209" s="267"/>
      <c r="D209" s="267"/>
      <c r="E209" s="267"/>
      <c r="F209" s="288" t="s">
        <v>1175</v>
      </c>
      <c r="G209" s="267"/>
      <c r="H209" s="389" t="s">
        <v>1176</v>
      </c>
      <c r="I209" s="389"/>
      <c r="J209" s="389"/>
      <c r="K209" s="313"/>
    </row>
    <row r="210" spans="2:11" s="1" customFormat="1" ht="15" customHeight="1">
      <c r="B210" s="290"/>
      <c r="C210" s="267"/>
      <c r="D210" s="267"/>
      <c r="E210" s="267"/>
      <c r="F210" s="288" t="s">
        <v>1173</v>
      </c>
      <c r="G210" s="267"/>
      <c r="H210" s="389" t="s">
        <v>1340</v>
      </c>
      <c r="I210" s="389"/>
      <c r="J210" s="389"/>
      <c r="K210" s="313"/>
    </row>
    <row r="211" spans="2:11" s="1" customFormat="1" ht="15" customHeight="1">
      <c r="B211" s="331"/>
      <c r="C211" s="267"/>
      <c r="D211" s="267"/>
      <c r="E211" s="267"/>
      <c r="F211" s="288" t="s">
        <v>1177</v>
      </c>
      <c r="G211" s="326"/>
      <c r="H211" s="390" t="s">
        <v>1178</v>
      </c>
      <c r="I211" s="390"/>
      <c r="J211" s="390"/>
      <c r="K211" s="332"/>
    </row>
    <row r="212" spans="2:11" s="1" customFormat="1" ht="15" customHeight="1">
      <c r="B212" s="331"/>
      <c r="C212" s="267"/>
      <c r="D212" s="267"/>
      <c r="E212" s="267"/>
      <c r="F212" s="288" t="s">
        <v>1179</v>
      </c>
      <c r="G212" s="326"/>
      <c r="H212" s="390" t="s">
        <v>1341</v>
      </c>
      <c r="I212" s="390"/>
      <c r="J212" s="390"/>
      <c r="K212" s="332"/>
    </row>
    <row r="213" spans="2:11" s="1" customFormat="1" ht="15" customHeight="1">
      <c r="B213" s="331"/>
      <c r="C213" s="267"/>
      <c r="D213" s="267"/>
      <c r="E213" s="267"/>
      <c r="F213" s="288"/>
      <c r="G213" s="326"/>
      <c r="H213" s="317"/>
      <c r="I213" s="317"/>
      <c r="J213" s="317"/>
      <c r="K213" s="332"/>
    </row>
    <row r="214" spans="2:11" s="1" customFormat="1" ht="15" customHeight="1">
      <c r="B214" s="331"/>
      <c r="C214" s="267" t="s">
        <v>1303</v>
      </c>
      <c r="D214" s="267"/>
      <c r="E214" s="267"/>
      <c r="F214" s="288">
        <v>1</v>
      </c>
      <c r="G214" s="326"/>
      <c r="H214" s="390" t="s">
        <v>1342</v>
      </c>
      <c r="I214" s="390"/>
      <c r="J214" s="390"/>
      <c r="K214" s="332"/>
    </row>
    <row r="215" spans="2:11" s="1" customFormat="1" ht="15" customHeight="1">
      <c r="B215" s="331"/>
      <c r="C215" s="267"/>
      <c r="D215" s="267"/>
      <c r="E215" s="267"/>
      <c r="F215" s="288">
        <v>2</v>
      </c>
      <c r="G215" s="326"/>
      <c r="H215" s="390" t="s">
        <v>1343</v>
      </c>
      <c r="I215" s="390"/>
      <c r="J215" s="390"/>
      <c r="K215" s="332"/>
    </row>
    <row r="216" spans="2:11" s="1" customFormat="1" ht="15" customHeight="1">
      <c r="B216" s="331"/>
      <c r="C216" s="267"/>
      <c r="D216" s="267"/>
      <c r="E216" s="267"/>
      <c r="F216" s="288">
        <v>3</v>
      </c>
      <c r="G216" s="326"/>
      <c r="H216" s="390" t="s">
        <v>1344</v>
      </c>
      <c r="I216" s="390"/>
      <c r="J216" s="390"/>
      <c r="K216" s="332"/>
    </row>
    <row r="217" spans="2:11" s="1" customFormat="1" ht="15" customHeight="1">
      <c r="B217" s="331"/>
      <c r="C217" s="267"/>
      <c r="D217" s="267"/>
      <c r="E217" s="267"/>
      <c r="F217" s="288">
        <v>4</v>
      </c>
      <c r="G217" s="326"/>
      <c r="H217" s="390" t="s">
        <v>1345</v>
      </c>
      <c r="I217" s="390"/>
      <c r="J217" s="390"/>
      <c r="K217" s="332"/>
    </row>
    <row r="218" spans="2:11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61795BBEBCF54F9C9D8C4BE2E472D5" ma:contentTypeVersion="17" ma:contentTypeDescription="Vytvoří nový dokument" ma:contentTypeScope="" ma:versionID="eb57577567cd98c110119a4caf010d42">
  <xsd:schema xmlns:xsd="http://www.w3.org/2001/XMLSchema" xmlns:xs="http://www.w3.org/2001/XMLSchema" xmlns:p="http://schemas.microsoft.com/office/2006/metadata/properties" xmlns:ns2="41ec62b2-5769-47c7-89e9-2553fd4e5d10" xmlns:ns3="aefccb90-1c61-4472-93d8-2045f711da9b" targetNamespace="http://schemas.microsoft.com/office/2006/metadata/properties" ma:root="true" ma:fieldsID="9d42943133848d0bcc63287283b9a169" ns2:_="" ns3:_="">
    <xsd:import namespace="41ec62b2-5769-47c7-89e9-2553fd4e5d10"/>
    <xsd:import namespace="aefccb90-1c61-4472-93d8-2045f711da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c62b2-5769-47c7-89e9-2553fd4e5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472fbe4-f284-4e92-b9ec-767f008d93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ccb90-1c61-4472-93d8-2045f711da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81d6f67-61be-4559-9db0-1d8b91b493d5}" ma:internalName="TaxCatchAll" ma:showField="CatchAllData" ma:web="aefccb90-1c61-4472-93d8-2045f711d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E437F-057E-4983-A3DE-1646BD593902}"/>
</file>

<file path=customXml/itemProps2.xml><?xml version="1.0" encoding="utf-8"?>
<ds:datastoreItem xmlns:ds="http://schemas.openxmlformats.org/officeDocument/2006/customXml" ds:itemID="{B65885C1-B6E7-448F-BF73-C70EB6D61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A - Dopravní část</vt:lpstr>
      <vt:lpstr>B - VRN</vt:lpstr>
      <vt:lpstr>Pokyny pro vyplnění</vt:lpstr>
      <vt:lpstr>'A - Dopravní část'!Názvy_tisku</vt:lpstr>
      <vt:lpstr>'B - VRN'!Názvy_tisku</vt:lpstr>
      <vt:lpstr>'Rekapitulace stavby'!Názvy_tisku</vt:lpstr>
      <vt:lpstr>'A - Dopravní část'!Oblast_tisku</vt:lpstr>
      <vt:lpstr>'B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Riedl Daniel</cp:lastModifiedBy>
  <dcterms:created xsi:type="dcterms:W3CDTF">2023-10-12T11:05:40Z</dcterms:created>
  <dcterms:modified xsi:type="dcterms:W3CDTF">2023-10-12T13:30:01Z</dcterms:modified>
</cp:coreProperties>
</file>