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 - Zpevněné plochy SO-01" sheetId="2" r:id="rId2"/>
    <sheet name="D.2 - Oplocení SO-01" sheetId="3" r:id="rId3"/>
    <sheet name="D.3 - Odvodnění zpevněnýc..." sheetId="4" r:id="rId4"/>
    <sheet name="D.4 - Veřejné osvětlení" sheetId="5" r:id="rId5"/>
    <sheet name="D.5 - Zpevněné plochy SO-02" sheetId="6" r:id="rId6"/>
    <sheet name="D.7 - VRN" sheetId="7" r:id="rId7"/>
  </sheets>
  <definedNames>
    <definedName name="_xlnm.Print_Area" localSheetId="0">'Rekapitulace stavby'!$D$4:$AO$76,'Rekapitulace stavby'!$C$82:$AQ$101</definedName>
    <definedName name="_xlnm._FilterDatabase" localSheetId="1" hidden="1">'D.1 - Zpevněné plochy SO-01'!$C$122:$K$231</definedName>
    <definedName name="_xlnm.Print_Area" localSheetId="1">'D.1 - Zpevněné plochy SO-01'!$C$4:$J$76,'D.1 - Zpevněné plochy SO-01'!$C$82:$J$104,'D.1 - Zpevněné plochy SO-01'!$C$110:$J$231</definedName>
    <definedName name="_xlnm._FilterDatabase" localSheetId="2" hidden="1">'D.2 - Oplocení SO-01'!$C$125:$K$235</definedName>
    <definedName name="_xlnm.Print_Area" localSheetId="2">'D.2 - Oplocení SO-01'!$C$4:$J$76,'D.2 - Oplocení SO-01'!$C$82:$J$107,'D.2 - Oplocení SO-01'!$C$113:$J$235</definedName>
    <definedName name="_xlnm._FilterDatabase" localSheetId="3" hidden="1">'D.3 - Odvodnění zpevněnýc...'!$C$124:$K$204</definedName>
    <definedName name="_xlnm.Print_Area" localSheetId="3">'D.3 - Odvodnění zpevněnýc...'!$C$4:$J$76,'D.3 - Odvodnění zpevněnýc...'!$C$82:$J$106,'D.3 - Odvodnění zpevněnýc...'!$C$112:$J$204</definedName>
    <definedName name="_xlnm._FilterDatabase" localSheetId="4" hidden="1">'D.4 - Veřejné osvětlení'!$C$120:$K$186</definedName>
    <definedName name="_xlnm.Print_Area" localSheetId="4">'D.4 - Veřejné osvětlení'!$C$4:$J$76,'D.4 - Veřejné osvětlení'!$C$82:$J$102,'D.4 - Veřejné osvětlení'!$C$108:$J$186</definedName>
    <definedName name="_xlnm._FilterDatabase" localSheetId="5" hidden="1">'D.5 - Zpevněné plochy SO-02'!$C$122:$K$195</definedName>
    <definedName name="_xlnm.Print_Area" localSheetId="5">'D.5 - Zpevněné plochy SO-02'!$C$4:$J$76,'D.5 - Zpevněné plochy SO-02'!$C$82:$J$104,'D.5 - Zpevněné plochy SO-02'!$C$110:$J$195</definedName>
    <definedName name="_xlnm._FilterDatabase" localSheetId="6" hidden="1">'D.7 - VRN'!$C$118:$K$133</definedName>
    <definedName name="_xlnm.Print_Area" localSheetId="6">'D.7 - VRN'!$C$4:$J$76,'D.7 - VRN'!$C$82:$J$100,'D.7 - VRN'!$C$106:$J$133</definedName>
    <definedName name="_xlnm.Print_Titles" localSheetId="0">'Rekapitulace stavby'!$92:$92</definedName>
    <definedName name="_xlnm.Print_Titles" localSheetId="1">'D.1 - Zpevněné plochy SO-01'!$122:$122</definedName>
    <definedName name="_xlnm.Print_Titles" localSheetId="2">'D.2 - Oplocení SO-01'!$125:$125</definedName>
    <definedName name="_xlnm.Print_Titles" localSheetId="3">'D.3 - Odvodnění zpevněnýc...'!$124:$124</definedName>
    <definedName name="_xlnm.Print_Titles" localSheetId="4">'D.4 - Veřejné osvětlení'!$120:$120</definedName>
    <definedName name="_xlnm.Print_Titles" localSheetId="5">'D.5 - Zpevněné plochy SO-02'!$122:$122</definedName>
    <definedName name="_xlnm.Print_Titles" localSheetId="6">'D.7 - VRN'!$118:$118</definedName>
  </definedNames>
  <calcPr fullCalcOnLoad="1"/>
</workbook>
</file>

<file path=xl/sharedStrings.xml><?xml version="1.0" encoding="utf-8"?>
<sst xmlns="http://schemas.openxmlformats.org/spreadsheetml/2006/main" count="5887" uniqueCount="803">
  <si>
    <t>Export Komplet</t>
  </si>
  <si>
    <t/>
  </si>
  <si>
    <t>2.0</t>
  </si>
  <si>
    <t>ZAMOK</t>
  </si>
  <si>
    <t>False</t>
  </si>
  <si>
    <t>{d5137b4d-faee-4aa5-8b3f-3b583fd53661}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</si>
  <si>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</si>
  <si>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</si>
  <si>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</si>
  <si>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</si>
  <si>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</si>
  <si>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</si>
  <si>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</si>
  <si>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</si>
  <si>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23_008_01_24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</si>
  <si>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</si>
  <si>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</si>
  <si>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REV. A MODERN. AREÁLU FC SLAVIA KV - I. ETAPA</t>
  </si>
  <si>
    <t>KSO:</t>
  </si>
  <si>
    <t>CC-CZ:</t>
  </si>
  <si>
    <t>Místo:</t>
  </si>
  <si>
    <t>Karlovy Vary</t>
  </si>
  <si>
    <t>Datum:</t>
  </si>
  <si>
    <t>7. 2. 2024</t>
  </si>
  <si>
    <t>Zadavatel:</t>
  </si>
  <si>
    <t>IČ:</t>
  </si>
  <si>
    <t>00254657</t>
  </si>
  <si>
    <t>Statutární město Karlovy Vary</t>
  </si>
  <si>
    <t>DIČ:</t>
  </si>
  <si>
    <t>Uchazeč:</t>
  </si>
  <si>
    <t>Vyplň údaj</t>
  </si>
  <si>
    <t>Projektant:</t>
  </si>
  <si>
    <t>87260492</t>
  </si>
  <si>
    <t>FJ atelier</t>
  </si>
  <si>
    <t>True</t>
  </si>
  <si>
    <t>Zpracovatel:</t>
  </si>
  <si>
    <t>Poznámka:</t>
  </si>
  <si>
    <t>Obchodní názvy výrobků a specifikace materiálů slouží pro upřesnění technických parametrů výrobků. Jakákoliv náhrada je, při dodržení předepsaných parametrů či lepších, možná. Soupis prací je sestaven s využitím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</si>
  <si>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</si>
  <si>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</si>
  <si>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</si>
  <si>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</si>
  <si>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</si>
  <si>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</si>
  <si>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</si>
  <si>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</si>
  <si>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</si>
  <si>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</si>
  <si>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</si>
  <si>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</si>
  <si>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</si>
  <si>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</si>
  <si>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</si>
  <si>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</si>
  <si>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</si>
  <si>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</si>
  <si>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</si>
  <si>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</si>
  <si>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</si>
  <si>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</si>
  <si>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</si>
  <si>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</si>
  <si>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</si>
  <si>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</si>
  <si>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</si>
  <si>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</si>
  <si>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</si>
  <si>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</si>
  <si>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</si>
  <si>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</si>
  <si>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</si>
  <si>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</si>
  <si>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</si>
  <si>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</si>
  <si>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</si>
  <si>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</si>
  <si>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</si>
  <si>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</si>
  <si>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</si>
  <si>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</si>
  <si>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</si>
  <si>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</si>
  <si>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</si>
  <si>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D.1</t>
  </si>
  <si>
    <t>Zpevněné plochy SO-01</t>
  </si>
  <si>
    <t>STA</t>
  </si>
  <si>
    <t>1</t>
  </si>
  <si>
    <t>{86144b8d-6d9b-4c0f-95f4-212680a40e1c}</t>
  </si>
  <si>
    <t>2</t>
  </si>
  <si>
    <t>D.2</t>
  </si>
  <si>
    <t>Oplocení SO-01</t>
  </si>
  <si>
    <t>{21f2c91c-3eb8-40d5-b330-de6b20838df2}</t>
  </si>
  <si>
    <t>D.3</t>
  </si>
  <si>
    <t>Odvodnění zpevněných ploch</t>
  </si>
  <si>
    <t>{73867005-34c5-45c3-9177-66c237da739c}</t>
  </si>
  <si>
    <t>D.4</t>
  </si>
  <si>
    <t>Veřejné osvětlení</t>
  </si>
  <si>
    <t>{dbde61ec-5348-4ee6-8429-4ca6649e85c0}</t>
  </si>
  <si>
    <t>D.5</t>
  </si>
  <si>
    <t>Zpevněné plochy SO-02</t>
  </si>
  <si>
    <t>{6a11b7fb-4721-4308-82c6-267a2adc661e}</t>
  </si>
  <si>
    <t>D.7</t>
  </si>
  <si>
    <t>VRN</t>
  </si>
  <si>
    <t>{f55b816a-0db3-4bec-b05c-6f22c0e49a3d}</t>
  </si>
  <si>
    <t>KRYCÍ LIST SOUPISU PRACÍ</t>
  </si>
  <si>
    <t>Objekt:</t>
  </si>
  <si>
    <t>D.1 - Zpevněné plochy SO-01</t>
  </si>
  <si>
    <t>Obchodní názvy výrobků a specifikace materiálů slouží pro upřesnění technických parametrů výrobků. Jakákoliv náhrada je, při dodržení předepsaných parametrů či lepších, možná. 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</si>
  <si>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</si>
  <si>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</si>
  <si>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</si>
  <si>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</si>
  <si>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</si>
  <si>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</si>
  <si>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</si>
  <si>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Povrch hřiště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</si>
  <si>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</si>
  <si>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</si>
  <si>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</si>
  <si>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</si>
  <si>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</si>
  <si>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</si>
  <si>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</si>
  <si>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</si>
  <si>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</si>
  <si>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</si>
  <si>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</si>
  <si>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</si>
  <si>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</si>
  <si>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</si>
  <si>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</si>
  <si>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</si>
  <si>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</si>
  <si>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</si>
  <si>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</si>
  <si>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</si>
  <si>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</si>
  <si>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</si>
  <si>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112201111</t>
  </si>
  <si>
    <t>Odstranění pařezů D do 0,2 m v rovině a svahu do 1:5 s odklizením do 20 m a zasypáním jámy</t>
  </si>
  <si>
    <t>kus</t>
  </si>
  <si>
    <t>4</t>
  </si>
  <si>
    <t>162201421</t>
  </si>
  <si>
    <t>Vodorovné přemístění pařezů do 1 km D přes 100 do 300 mm</t>
  </si>
  <si>
    <t>10</t>
  </si>
  <si>
    <t>3</t>
  </si>
  <si>
    <t>162301971</t>
  </si>
  <si>
    <t>Příplatek k vodorovnému přemístění pařezů D přes 100 do 300 mm ZKD 1 km</t>
  </si>
  <si>
    <t>12</t>
  </si>
  <si>
    <t>VV</t>
  </si>
  <si>
    <t>4,5*5</t>
  </si>
  <si>
    <t>Součet</t>
  </si>
  <si>
    <t>113106123</t>
  </si>
  <si>
    <t>Rozebrání dlažeb ze zámkových dlaždic komunikací pro pěší ručně</t>
  </si>
  <si>
    <t>m2</t>
  </si>
  <si>
    <t>14</t>
  </si>
  <si>
    <t>49,5</t>
  </si>
  <si>
    <t>5</t>
  </si>
  <si>
    <t>113107021</t>
  </si>
  <si>
    <t>Odstranění podkladu z kameniva drceného tl do 100 mm při překopech ručně</t>
  </si>
  <si>
    <t>16</t>
  </si>
  <si>
    <t>6</t>
  </si>
  <si>
    <t>113102321</t>
  </si>
  <si>
    <t>Odstranění umělého trávníku z fotbalového hřiště výšky vlasu přes 40 mm</t>
  </si>
  <si>
    <t>18</t>
  </si>
  <si>
    <t>7</t>
  </si>
  <si>
    <t>122252206</t>
  </si>
  <si>
    <t>Odkopávky a prokopávky nezapažené pro silnice a dálnice v hornině třídy těžitelnosti I objem do 5000 m3 strojně</t>
  </si>
  <si>
    <t>m3</t>
  </si>
  <si>
    <t>20</t>
  </si>
  <si>
    <t>496</t>
  </si>
  <si>
    <t>8</t>
  </si>
  <si>
    <t>131151100</t>
  </si>
  <si>
    <t>Hloubení jam nezapažených v hornině třídy těžitelnosti I skupiny 1 a 2 objem do 20 m3 strojně</t>
  </si>
  <si>
    <t>22</t>
  </si>
  <si>
    <t>1,91+12</t>
  </si>
  <si>
    <t>patky pro sloupy oplocení a sloupy osvětlení hřiště</t>
  </si>
  <si>
    <t>9</t>
  </si>
  <si>
    <t>162351103</t>
  </si>
  <si>
    <t>Vodorovné přemístění přes 50 do 500 m výkopku/sypaniny z horniny třídy těžitelnosti I skupiny 1 až 3</t>
  </si>
  <si>
    <t>24</t>
  </si>
  <si>
    <t>496+13,91</t>
  </si>
  <si>
    <t>162751119</t>
  </si>
  <si>
    <t>Příplatek k vodorovnému přemístění výkopku/sypaniny z horniny třídy těžitelnosti I skupiny 1 až 3 ZKD 1000 m přes 10000 m</t>
  </si>
  <si>
    <t>26</t>
  </si>
  <si>
    <t>509,91</t>
  </si>
  <si>
    <t>11</t>
  </si>
  <si>
    <t>167151111</t>
  </si>
  <si>
    <t>Nakládání výkopku z hornin třídy těžitelnosti I skupiny 1 až 3 přes 100 m3</t>
  </si>
  <si>
    <t>28</t>
  </si>
  <si>
    <t>(0,41*3333,6)+(0,5*175)+(0,3*1286)</t>
  </si>
  <si>
    <t xml:space="preserve">ornice </t>
  </si>
  <si>
    <t>171152101</t>
  </si>
  <si>
    <t>Uložení sypaniny z hornin soudržných do násypů zhutněných silnic a dálnic- deponie ornice na pozemku</t>
  </si>
  <si>
    <t>30</t>
  </si>
  <si>
    <t>1840,076</t>
  </si>
  <si>
    <t>13</t>
  </si>
  <si>
    <t>181451121</t>
  </si>
  <si>
    <t>Založení lučního trávníku výsevem pl přes 1000 m2 v rovině a ve svahu do 1:5</t>
  </si>
  <si>
    <t>32</t>
  </si>
  <si>
    <t>M</t>
  </si>
  <si>
    <t>00572470</t>
  </si>
  <si>
    <t>osivo směs travní univerzál</t>
  </si>
  <si>
    <t>kg</t>
  </si>
  <si>
    <t>34</t>
  </si>
  <si>
    <t>1286*0,02 "Přepočtené koeficientem množství</t>
  </si>
  <si>
    <t>938132111</t>
  </si>
  <si>
    <t>Údržba svahu a svahových kuželů v okolí říms a křídel- odstranění náletových křovin</t>
  </si>
  <si>
    <t>36</t>
  </si>
  <si>
    <t>Povrch hřiště</t>
  </si>
  <si>
    <t>564211111</t>
  </si>
  <si>
    <t>Podklad nebo podsyp ze štěrkopísku ŠP plochy přes 100 m2 tl 50 mm</t>
  </si>
  <si>
    <t>38</t>
  </si>
  <si>
    <t>17</t>
  </si>
  <si>
    <t>564751115</t>
  </si>
  <si>
    <t>Podklad z kameniva hrubého drceného vel. 32-63 mm plochy přes 100 m2 tl 190 mm</t>
  </si>
  <si>
    <t>40</t>
  </si>
  <si>
    <t>564710012</t>
  </si>
  <si>
    <t>Podklad z kameniva hrubého drceného vel. 8-16 mm plochy přes 100 m2 tl 60 mm</t>
  </si>
  <si>
    <t>42</t>
  </si>
  <si>
    <t>19</t>
  </si>
  <si>
    <t>564710011</t>
  </si>
  <si>
    <t>Podklad z kameniva hrubého drceného vel. 4-8 mm plochy přes 100 m2 tl 30 mm</t>
  </si>
  <si>
    <t>44</t>
  </si>
  <si>
    <t>564811111</t>
  </si>
  <si>
    <t>Podklad ze štěrkodrtě ŠD plochy přes 100 m2 tl 50 mm</t>
  </si>
  <si>
    <t>46</t>
  </si>
  <si>
    <t>564710001</t>
  </si>
  <si>
    <t>Podklad z kameniva hrubého drceného vel. 8-16 mm plochy do 100 m2 tl 50 mm</t>
  </si>
  <si>
    <t>56</t>
  </si>
  <si>
    <t>175</t>
  </si>
  <si>
    <t xml:space="preserve">pod dlažbu </t>
  </si>
  <si>
    <t>564760001</t>
  </si>
  <si>
    <t>Podklad z kameniva hrubého drceného vel. 8-16 mm plochy do 100 m2 tl 200 mm</t>
  </si>
  <si>
    <t>50</t>
  </si>
  <si>
    <t xml:space="preserve">dlažba </t>
  </si>
  <si>
    <t>23</t>
  </si>
  <si>
    <t>589181112</t>
  </si>
  <si>
    <t>Umělý trávník - tkaná technologie pro fotbal výška vlasu do 60 mm hmotnost přes 3 kg/m2 zásyp písek a SBR granulát</t>
  </si>
  <si>
    <t>48</t>
  </si>
  <si>
    <t>589811121</t>
  </si>
  <si>
    <t>Vodorovné značení (lajnování) fotbalových hřišť š 10 cm</t>
  </si>
  <si>
    <t>m</t>
  </si>
  <si>
    <t>-774027858</t>
  </si>
  <si>
    <t>25</t>
  </si>
  <si>
    <t>59217016</t>
  </si>
  <si>
    <t>obrubník betonový chodníkový 1000x80x250mm</t>
  </si>
  <si>
    <t>54</t>
  </si>
  <si>
    <t>260*1,02 "Přepočtené koeficientem množství</t>
  </si>
  <si>
    <t>265,2*1,02 'Přepočtené koeficientem množství</t>
  </si>
  <si>
    <t>59245018</t>
  </si>
  <si>
    <t>dlažba tvar obdélník betonová 200x100x60mm přírodní</t>
  </si>
  <si>
    <t>60</t>
  </si>
  <si>
    <t>175*1,02 "Přepočtené koeficientem množství</t>
  </si>
  <si>
    <t>178,5*1,02 'Přepočtené koeficientem množství</t>
  </si>
  <si>
    <t>27</t>
  </si>
  <si>
    <t>596211122</t>
  </si>
  <si>
    <t>Kladení zámkové dlažby komunikací pro pěší ručně tl 60 mm skupiny B pl přes 100 do 300 m2</t>
  </si>
  <si>
    <t>58</t>
  </si>
  <si>
    <t>916231213</t>
  </si>
  <si>
    <t>Osazení chodníkového obrubníku betonového stojatého s boční opěrou do lože z betonu prostého</t>
  </si>
  <si>
    <t>52</t>
  </si>
  <si>
    <t>Trubní vedení</t>
  </si>
  <si>
    <t>29</t>
  </si>
  <si>
    <t>899914113</t>
  </si>
  <si>
    <t>Montáž ocelové chráničky D 273 x 10 mm</t>
  </si>
  <si>
    <t>62</t>
  </si>
  <si>
    <t>0,8*2</t>
  </si>
  <si>
    <t>prostup vody přes opěrnou zeď</t>
  </si>
  <si>
    <t>14011110</t>
  </si>
  <si>
    <t>trubka ocelová bezešvá hladká jakost 11 353 273x7,0mm</t>
  </si>
  <si>
    <t>64</t>
  </si>
  <si>
    <t>31</t>
  </si>
  <si>
    <t>831392921R</t>
  </si>
  <si>
    <t>Výměna potrubí z trub kameninových hrdlových s integrovaným těsněním v otevřeném výkopu ve sklonu do 20 % do DN 400 včetně materiálu</t>
  </si>
  <si>
    <t>1036989645</t>
  </si>
  <si>
    <t>Ostatní konstrukce a práce, bourání</t>
  </si>
  <si>
    <t>961031311</t>
  </si>
  <si>
    <t>Bourání základů cihelných na MV nebo MVC</t>
  </si>
  <si>
    <t>70</t>
  </si>
  <si>
    <t>0,6</t>
  </si>
  <si>
    <t>cihlový sokl u budovy časomíry</t>
  </si>
  <si>
    <t>33</t>
  </si>
  <si>
    <t>963053935</t>
  </si>
  <si>
    <t>Bourání ŽB schodišťových ramen monolitických zazděných oboustranně</t>
  </si>
  <si>
    <t>72</t>
  </si>
  <si>
    <t>1,64*0,8</t>
  </si>
  <si>
    <t>978015391</t>
  </si>
  <si>
    <t>Otlučení (osekání) vnější vápenné nebo vápenocementové omítky stupně členitosti 1 a 2 v rozsahu přes 80 do 100 %</t>
  </si>
  <si>
    <t>74</t>
  </si>
  <si>
    <t>35</t>
  </si>
  <si>
    <t>622131121</t>
  </si>
  <si>
    <t>Penetrační nátěr vnějších stěn nanášený ručně</t>
  </si>
  <si>
    <t>76</t>
  </si>
  <si>
    <t>622323111</t>
  </si>
  <si>
    <t>Vápenocementová omítka hladkých vnějších stěn tloušťky do 5 mm nanášená ručně</t>
  </si>
  <si>
    <t>78</t>
  </si>
  <si>
    <t>37</t>
  </si>
  <si>
    <t>9772121211</t>
  </si>
  <si>
    <t>Řezání diamantovým kotoučem konstrukcí z kamene, cihel nebo železobetonu</t>
  </si>
  <si>
    <t>80</t>
  </si>
  <si>
    <t>0,8</t>
  </si>
  <si>
    <t xml:space="preserve">dilatace u schodiště </t>
  </si>
  <si>
    <t>129911101</t>
  </si>
  <si>
    <t>Bourání zdiva cihelného nebo smíšeného v odkopávkách nebo prokopávkách na MV, MVC ručně</t>
  </si>
  <si>
    <t>82</t>
  </si>
  <si>
    <t>10*0,5*3</t>
  </si>
  <si>
    <t xml:space="preserve">zeď za brankovištěm </t>
  </si>
  <si>
    <t>997</t>
  </si>
  <si>
    <t>Přesun sutě</t>
  </si>
  <si>
    <t>39</t>
  </si>
  <si>
    <t>997221551</t>
  </si>
  <si>
    <t>Vodorovná doprava suti ze sypkých materiálů do 1 km</t>
  </si>
  <si>
    <t>t</t>
  </si>
  <si>
    <t>84</t>
  </si>
  <si>
    <t>2,5+18</t>
  </si>
  <si>
    <t>121151127</t>
  </si>
  <si>
    <t>Sejmutí ornice plochy přes 500 m2 tl vrstvy přes 400 do 500 mm strojně</t>
  </si>
  <si>
    <t>86</t>
  </si>
  <si>
    <t>3333,6+175+1286</t>
  </si>
  <si>
    <t>41</t>
  </si>
  <si>
    <t>997221559</t>
  </si>
  <si>
    <t>Příplatek ZKD 1 km u vodorovné dopravy suti ze sypkých materiálů</t>
  </si>
  <si>
    <t>88</t>
  </si>
  <si>
    <t>20,5*4,5</t>
  </si>
  <si>
    <t>997221861</t>
  </si>
  <si>
    <t>Poplatek za uložení na recyklační skládce (skládkovné) stavebního odpadu z prostého betonu pod kódem 17 01 01</t>
  </si>
  <si>
    <t>90</t>
  </si>
  <si>
    <t>20,5</t>
  </si>
  <si>
    <t>998</t>
  </si>
  <si>
    <t>Přesun hmot</t>
  </si>
  <si>
    <t>43</t>
  </si>
  <si>
    <t>998225111</t>
  </si>
  <si>
    <t>Přesun hmot pro pozemní komunikace s krytem z kamene, monolitickým betonovým nebo živičným</t>
  </si>
  <si>
    <t>92</t>
  </si>
  <si>
    <t>D.2 - Oplocení SO-01</t>
  </si>
  <si>
    <t xml:space="preserve">    2 - Zakládání</t>
  </si>
  <si>
    <t xml:space="preserve">    3 - Svislé a kompletní konstrukce</t>
  </si>
  <si>
    <t xml:space="preserve">    4 - Vodorovné konstrukce</t>
  </si>
  <si>
    <t>PSV - Práce a dodávky PSV</t>
  </si>
  <si>
    <t xml:space="preserve">    767 - Konstrukce zámečnické</t>
  </si>
  <si>
    <t xml:space="preserve">N01 - Oplocení </t>
  </si>
  <si>
    <t>131151343</t>
  </si>
  <si>
    <t>Vrtání jamek pro plotové sloupky D přes 200 do 300 mm strojně</t>
  </si>
  <si>
    <t>Zakládání</t>
  </si>
  <si>
    <t>274351121</t>
  </si>
  <si>
    <t>Zřízení bednění základových pasů rovného</t>
  </si>
  <si>
    <t>1918597450</t>
  </si>
  <si>
    <t>"základový pas opěrné stěny"</t>
  </si>
  <si>
    <t>0,3*50*2</t>
  </si>
  <si>
    <t>0,3*60*2</t>
  </si>
  <si>
    <t>0,3*1,8*6</t>
  </si>
  <si>
    <t>274351122</t>
  </si>
  <si>
    <t>Odstranění bednění základových pasů rovného</t>
  </si>
  <si>
    <t>1566153074</t>
  </si>
  <si>
    <t>275351121</t>
  </si>
  <si>
    <t>Zřízení bednění základových patek</t>
  </si>
  <si>
    <t>951029157</t>
  </si>
  <si>
    <t>"patka osvětlení"</t>
  </si>
  <si>
    <t>((1*1,5)*4)*2</t>
  </si>
  <si>
    <t>((0,4*2,15*2)+(1*2,15*1))*2</t>
  </si>
  <si>
    <t>275351122</t>
  </si>
  <si>
    <t>Odstranění bednění základových patek</t>
  </si>
  <si>
    <t>669821461</t>
  </si>
  <si>
    <t>Svislé a kompletní konstrukce</t>
  </si>
  <si>
    <t>631311123</t>
  </si>
  <si>
    <t>Mazanina tl přes 80 do 120 mm z betonu prostého bez zvýšených nároků na prostředí tř. C 12/15 - podkladní beton</t>
  </si>
  <si>
    <t>-763925731</t>
  </si>
  <si>
    <t>16,62*1,1 'Přepočtené koeficientem množství</t>
  </si>
  <si>
    <t>327324127</t>
  </si>
  <si>
    <t>Opěrné zdi a valy ze ŽB odolného proti agresivnímu prostředí tř. C 25/30</t>
  </si>
  <si>
    <t>642097238</t>
  </si>
  <si>
    <t>"svislá část zdi" 203,36 *0,3</t>
  </si>
  <si>
    <t>"základová část" 0,3*1,1*15,65</t>
  </si>
  <si>
    <t>"základová část" 0,3*1,5*(19+44,3)</t>
  </si>
  <si>
    <t>"základová část" 0,3*1,8*(14,8+15,4)</t>
  </si>
  <si>
    <t>"dobetonávka u schodiště" 0,3*6,5*1,8</t>
  </si>
  <si>
    <t>327361006</t>
  </si>
  <si>
    <t>Výztuž opěrných zdí a valů průměru do 12 mm, z oceli 10 505 (R)</t>
  </si>
  <si>
    <t>1352782345</t>
  </si>
  <si>
    <t>4,398*1,1 'Přepočtené koeficientem množství</t>
  </si>
  <si>
    <t>327361040</t>
  </si>
  <si>
    <t>Výztuž opěrných zdí a valů ze svařovaných sítí</t>
  </si>
  <si>
    <t>-1864986556</t>
  </si>
  <si>
    <t>2,185*1,1 'Přepočtené koeficientem množství</t>
  </si>
  <si>
    <t>327351211</t>
  </si>
  <si>
    <t>Bednění opěrných zdí a valů svislých i skloněných zřízení</t>
  </si>
  <si>
    <t>1002224395</t>
  </si>
  <si>
    <t>406,71*1,1 'Přepočtené koeficientem množství</t>
  </si>
  <si>
    <t>327351221</t>
  </si>
  <si>
    <t>Bednění opěrných zdí a valů svislých i skloněných odstranění</t>
  </si>
  <si>
    <t>-1393511786</t>
  </si>
  <si>
    <t>311351911</t>
  </si>
  <si>
    <t>Příplatek k cenám bednění nosných nadzákladových zdí za pohledový beton</t>
  </si>
  <si>
    <t>-714958313</t>
  </si>
  <si>
    <t>275322511</t>
  </si>
  <si>
    <t>Základové patky ze ŽB se zvýšenými nároky na prostředí tř. C 25/30 - patky osvětlení, obetonování pouzder</t>
  </si>
  <si>
    <t>13,9</t>
  </si>
  <si>
    <t>783826605</t>
  </si>
  <si>
    <t>Hydrofobizační transparentní silikonový nátěr hladkých betonových povrchů, povrchů z desek</t>
  </si>
  <si>
    <t>252384612</t>
  </si>
  <si>
    <t>783846503</t>
  </si>
  <si>
    <t>Antigraffiti nátěr trvalý do 100 cyklů odstranění graffiti hladkých betonových povrchů</t>
  </si>
  <si>
    <t>239302234</t>
  </si>
  <si>
    <t>Vodorovné konstrukce</t>
  </si>
  <si>
    <t>451577877</t>
  </si>
  <si>
    <t>Podklad nebo lože pod dlažbu vodorovný nebo do sklonu 1:5 ze štěrkopísku tl přes 30 do 100 mm</t>
  </si>
  <si>
    <t>38,8*0,6</t>
  </si>
  <si>
    <t xml:space="preserve">kačírek za opěrnou zdí </t>
  </si>
  <si>
    <t>451579877</t>
  </si>
  <si>
    <t>Příplatek ZKD 10 mm tl u podkladu nebo lože pod dlažbu ze štěrkopísku</t>
  </si>
  <si>
    <t>23,28*5</t>
  </si>
  <si>
    <t>celková výška 150 mm</t>
  </si>
  <si>
    <t>953961118</t>
  </si>
  <si>
    <t>Kotvy chemickým tmelem M 30 hl 270 mm do betonu, ŽB nebo kamene s vyvrtáním otvoru</t>
  </si>
  <si>
    <t>-248582363</t>
  </si>
  <si>
    <t>985121121</t>
  </si>
  <si>
    <t>Tryskání degradovaného betonu stěn a rubu kleneb vodou pod tlakem do 300 barů</t>
  </si>
  <si>
    <t>985311113</t>
  </si>
  <si>
    <t>Reprofilace stěn cementovou sanační maltou tl přes 20 do 30 mm</t>
  </si>
  <si>
    <t>279311951</t>
  </si>
  <si>
    <t>Základová zeď z betonu prostého tř. C 20/25</t>
  </si>
  <si>
    <t>0,656</t>
  </si>
  <si>
    <t xml:space="preserve">oprava schodiště </t>
  </si>
  <si>
    <t>998153131</t>
  </si>
  <si>
    <t>Přesun hmot pro samostatné zdi a valy monolitické v do 12 m</t>
  </si>
  <si>
    <t>980580167</t>
  </si>
  <si>
    <t>998153132</t>
  </si>
  <si>
    <t>Příplatek k přesunu hmot pro zděné a monolitické zdi a valy za zvětšený přesun do 1000 m</t>
  </si>
  <si>
    <t>1259518708</t>
  </si>
  <si>
    <t>PSV</t>
  </si>
  <si>
    <t>Práce a dodávky PSV</t>
  </si>
  <si>
    <t>767</t>
  </si>
  <si>
    <t>Konstrukce zámečnické</t>
  </si>
  <si>
    <t>966071823</t>
  </si>
  <si>
    <t>Rozebrání oplocení z drátěného pletiva se čtvercovými oky v přes 2,0 do 4,0 m</t>
  </si>
  <si>
    <t>767161111</t>
  </si>
  <si>
    <t>Montáž zábradlí rovného z trubek do zdi hm do 20 kg</t>
  </si>
  <si>
    <t>13314002</t>
  </si>
  <si>
    <t>tyč ocelová čtvercová jakost S235JR (11 375) 50x50mm</t>
  </si>
  <si>
    <t>628613111</t>
  </si>
  <si>
    <t>Oprava nátěru částí zábradlí  včetně očištění 2x základní 2xvrchní syntetický nátěr do 50 m2- i nové madlo</t>
  </si>
  <si>
    <t>(0,05+0,05+0,05)*2*2*2</t>
  </si>
  <si>
    <t>767165114</t>
  </si>
  <si>
    <t>Montáž zábradlí rovného madla z trubek nebo tenkostěnných profilů svařovaného</t>
  </si>
  <si>
    <t>13314001</t>
  </si>
  <si>
    <t>tyč ocelová čtvercová jakost S235JR (11 375) 40x40mm</t>
  </si>
  <si>
    <t>6,8*1,1</t>
  </si>
  <si>
    <t>N01</t>
  </si>
  <si>
    <t xml:space="preserve">Oplocení </t>
  </si>
  <si>
    <t>33820000R</t>
  </si>
  <si>
    <t>Dod+Mtz sloupek oplocení hřiště AL 100/3 mm osazeného do pouzdra  PVC, v=1,2m+6m L=7,2 bm</t>
  </si>
  <si>
    <t>ks</t>
  </si>
  <si>
    <t>262144</t>
  </si>
  <si>
    <t xml:space="preserve">včetně PVC pouzdra </t>
  </si>
  <si>
    <t>33820002R</t>
  </si>
  <si>
    <t>Dod+Mtz příčník pro sloupy záchytné sítě * eloxovaný stříbrný hliník * drážka a háčky pro uchycení sítí * délka příčníku dle požadované délky záchytného systému *</t>
  </si>
  <si>
    <t>(34*4)+2,15+(4*3,75)+2,05+3,9</t>
  </si>
  <si>
    <t>33820003R</t>
  </si>
  <si>
    <t>Dod+Mtz diagonály z trubky OBD 80/3mm mezi sloupky oplocení</t>
  </si>
  <si>
    <t>(7*7,05)+6,75</t>
  </si>
  <si>
    <t>33820004</t>
  </si>
  <si>
    <t>Dod+Mtz zkráceného sloupku AL trubky 100/3 mm v=5,7m L=5,7 bm včetně kotvení</t>
  </si>
  <si>
    <t xml:space="preserve">včetně příruby na kotvení </t>
  </si>
  <si>
    <t>348101220</t>
  </si>
  <si>
    <t>Osazení vrat nebo vrátek k oplocení na ocelové sloupky pl přes 2 do 4 m2</t>
  </si>
  <si>
    <t>RMAT0001</t>
  </si>
  <si>
    <t>Branka oplocení hřiště TR 45x3 mm jednokřídlo 1020x2250 mm</t>
  </si>
  <si>
    <t>348101150</t>
  </si>
  <si>
    <t>Osazení vrat nebo vrátek k oplocení na sloupky zděné nebo betonové pl přes 8 do 10 m2</t>
  </si>
  <si>
    <t>55342348R</t>
  </si>
  <si>
    <t>Brána oplocení hřiště TR 80/3 mm dvoukřídlo 1920x4880 mm oko 120 mm,zelená</t>
  </si>
  <si>
    <t>66</t>
  </si>
  <si>
    <t>34840114R</t>
  </si>
  <si>
    <t>Montáž záchytných sítí do nosné kce v do 6 m napnutá lankem tl.5 mm</t>
  </si>
  <si>
    <t>68</t>
  </si>
  <si>
    <t>67</t>
  </si>
  <si>
    <t>3131110R</t>
  </si>
  <si>
    <t>síť ochranná polypropylenová 120/120/5mm</t>
  </si>
  <si>
    <t>D.3 - Odvodnění zpevněných ploch</t>
  </si>
  <si>
    <t xml:space="preserve">    6 - Úpravy povrchů, podlahy a osazování výplní</t>
  </si>
  <si>
    <t xml:space="preserve">    711 - Izolace proti vodě, vlhkosti a plynům</t>
  </si>
  <si>
    <t>132151104</t>
  </si>
  <si>
    <t>Hloubení rýh nezapažených š do 800 mm v hornině třídy těžitelnosti I skupiny 1 a 2 objem přes 100 m3 strojně</t>
  </si>
  <si>
    <t>99,2+133,88+7,5+76,5</t>
  </si>
  <si>
    <t>162351104</t>
  </si>
  <si>
    <t>Vodorovné přemístění přes 500 do 1000 m výkopku/sypaniny z horniny třídy těžitelnosti I skupiny 1 až 3</t>
  </si>
  <si>
    <t>171251201</t>
  </si>
  <si>
    <t>Uložení sypaniny na skládky nebo meziskládky</t>
  </si>
  <si>
    <t>175151101</t>
  </si>
  <si>
    <t>Obsypání potrubí strojně sypaninou bez prohození, uloženou do 3 m</t>
  </si>
  <si>
    <t>58343810</t>
  </si>
  <si>
    <t>kamenivo drcené hrubé frakce 4/8</t>
  </si>
  <si>
    <t>414925113</t>
  </si>
  <si>
    <t>96,8*1,3</t>
  </si>
  <si>
    <t>212752101</t>
  </si>
  <si>
    <t>Trativod z drenážních trubek korugovaných PE-HD SN 4 perforace 360° včetně lože otevřený výkop DN 100 pro liniové stavby</t>
  </si>
  <si>
    <t>212752103</t>
  </si>
  <si>
    <t>Trativod z drenážních trubek korugovaných PE-HD SN 4 perforace 360° včetně lože otevřený výkop DN 200 pro liniové stavby</t>
  </si>
  <si>
    <t>35+50+16</t>
  </si>
  <si>
    <t>212752111</t>
  </si>
  <si>
    <t>Trativod z drenážních trubek korugovaných PE-HD SN 4 perforace 220° včetně lože otevřený výkop DN 100 pro liniové stavby</t>
  </si>
  <si>
    <t>138+25+164,5</t>
  </si>
  <si>
    <t>212752122</t>
  </si>
  <si>
    <t>Trativod z drenážních trubek korugovaných PE-HD SN 4 perforace 120° včetně lože otevřený výkop DN 250 pro liniové stavby</t>
  </si>
  <si>
    <t>382122314</t>
  </si>
  <si>
    <t>Montáž zákrytové desky ŽB prefabrikovaných pravoúhlých nádrží délky přes 6,5 do 8,5 m</t>
  </si>
  <si>
    <t>59226311</t>
  </si>
  <si>
    <t>deska zákrytová pravoúhlé nádrže vysoké se stěnou tl 140mm 2800x7600x250mm otvor 1x d 600mm</t>
  </si>
  <si>
    <t>382122411</t>
  </si>
  <si>
    <t>Montáž dělicí stěny ŽB prefabrikovaných pravoúhlých nádrží</t>
  </si>
  <si>
    <t>Úpravy povrchů, podlahy a osazování výplní</t>
  </si>
  <si>
    <t>619996145</t>
  </si>
  <si>
    <t>Ochrana konstrukcí nebo samostatných prvků obalením geotextilií</t>
  </si>
  <si>
    <t>536,5*0,5</t>
  </si>
  <si>
    <t>69311080</t>
  </si>
  <si>
    <t>geotextilie netkaná separační, ochranná, filtrační, drenážní PES 200g/m2</t>
  </si>
  <si>
    <t>871365211</t>
  </si>
  <si>
    <t>Kanalizační potrubí z tvrdého PVC jednovrstvé tuhost třídy SN4 DN 250</t>
  </si>
  <si>
    <t>894410101</t>
  </si>
  <si>
    <t>Osazení betonových dílců pro kanalizační šachty DN 1000 šachtové dno výšky 600 mm</t>
  </si>
  <si>
    <t>59224350</t>
  </si>
  <si>
    <t>dno betonové šachty kanalizační jednolité 100x53x15cm</t>
  </si>
  <si>
    <t>894410212</t>
  </si>
  <si>
    <t>Osazení betonových dílců pro kanalizační šachty DN 1000 skruž rovná výšky 500 mm</t>
  </si>
  <si>
    <t>382122124</t>
  </si>
  <si>
    <t>Montáž dna ŽB prefabrikovaných pravoúhlých nádrží včetně těsnění výšky přes 1 do 3 m hmotnosti do 22 t délky přes 6,5 do 8,5 m</t>
  </si>
  <si>
    <t>retenční nádrž</t>
  </si>
  <si>
    <t>59226288</t>
  </si>
  <si>
    <t>dno pravoúhlé nádrže vysoké 2300x7500x2700 stěna tl 140mm užitný objem 50m3</t>
  </si>
  <si>
    <t>59224068</t>
  </si>
  <si>
    <t>skruž betonová DN 1000x500 PS, 100x50x12cm</t>
  </si>
  <si>
    <t>894410232</t>
  </si>
  <si>
    <t>Osazení betonových dílců pro kanalizační šachty DN 1000 skruž přechodová (konus)</t>
  </si>
  <si>
    <t>59224312</t>
  </si>
  <si>
    <t>kónus šachetní betonový kapsové plastové stupadlo 100x62,5x58cm</t>
  </si>
  <si>
    <t>894410302</t>
  </si>
  <si>
    <t>Osazení betonových dílců pro kanalizační šachty DN 1000 deska zákrytová</t>
  </si>
  <si>
    <t>59224315</t>
  </si>
  <si>
    <t>deska betonová zákrytová pro kruhové šachty 100/62,5x16,5cm</t>
  </si>
  <si>
    <t>894812113</t>
  </si>
  <si>
    <t>Revizní a čistící šachta z PP šachtové dno DN 315/150 pravý a levý přítok</t>
  </si>
  <si>
    <t>998274101</t>
  </si>
  <si>
    <t>Přesun hmot pro trubní vedení z trub betonových otevřený výkop</t>
  </si>
  <si>
    <t>30,442</t>
  </si>
  <si>
    <t>998274124</t>
  </si>
  <si>
    <t>Příplatek k přesunu hmot pro trubní vedení z trub betonových za zvětšený přesun hmot do 500 m</t>
  </si>
  <si>
    <t>711</t>
  </si>
  <si>
    <t>Izolace proti vodě, vlhkosti a plynům</t>
  </si>
  <si>
    <t>711111002</t>
  </si>
  <si>
    <t>Provedení izolace proti zemní vlhkosti vodorovné za studena lakem asfaltovým</t>
  </si>
  <si>
    <t>13+320,21</t>
  </si>
  <si>
    <t>budova časomíry a opěr.zdi</t>
  </si>
  <si>
    <t>11163150</t>
  </si>
  <si>
    <t>lak penetrační asfaltový</t>
  </si>
  <si>
    <t>333,21*0,00039 "Přepočtené koeficientem množství</t>
  </si>
  <si>
    <t>711142559</t>
  </si>
  <si>
    <t>Provedení izolace proti zemní vlhkosti pásy přitavením svislé NAIP</t>
  </si>
  <si>
    <t>320,21</t>
  </si>
  <si>
    <t>62832134</t>
  </si>
  <si>
    <t>pás asfaltový natavitelný oxidovaný s vložkou ze skleněné rohože typu V60 s jemnozrnným minerálním posypem tl 4,0mm</t>
  </si>
  <si>
    <t>320,21*1,221 "Přepočtené koeficientem množství</t>
  </si>
  <si>
    <t>711161273</t>
  </si>
  <si>
    <t>Provedení izolace proti zemní vlhkosti svislé z nopové fólie</t>
  </si>
  <si>
    <t>297,22</t>
  </si>
  <si>
    <t>28323005</t>
  </si>
  <si>
    <t>fólie profilovaná (nopová) drenážní HDPE s výškou nopů 8mm</t>
  </si>
  <si>
    <t>297,22*1,221 "Přepočtené koeficientem množství</t>
  </si>
  <si>
    <t>998711101</t>
  </si>
  <si>
    <t>Přesun hmot tonážní pro izolace proti vodě, vlhkosti a plynům v objektech v do 6 m</t>
  </si>
  <si>
    <t>998271201</t>
  </si>
  <si>
    <t>Přesun hmot pro kanalizace hloubené zděné otevřený výkop</t>
  </si>
  <si>
    <t>D.4 - Veřejné osvětlení</t>
  </si>
  <si>
    <t>D1 - Dodávka zařízení</t>
  </si>
  <si>
    <t>D2 - Materiál elektromontážní</t>
  </si>
  <si>
    <t>D4 - Elektromontáže</t>
  </si>
  <si>
    <t>D5 - Zemní práce</t>
  </si>
  <si>
    <t>D6 - Ostatní náklady</t>
  </si>
  <si>
    <t>D1</t>
  </si>
  <si>
    <t>Dodávka zařízení</t>
  </si>
  <si>
    <t>000900001</t>
  </si>
  <si>
    <t>RVO oceloplech.skříň na povrch  IP54,635x760x180mm vč.náplně (viz rozpis v PD)</t>
  </si>
  <si>
    <t>000900001.1</t>
  </si>
  <si>
    <t>OS1 oceloplech.skříň na povrch IP54,435x460x180mm pro tlačítka (viz rozpis v PD)</t>
  </si>
  <si>
    <t>000540206.1R</t>
  </si>
  <si>
    <t>LED reflektor tř.I, IP66,575W/230V/4000K/97382lm, CRI 70, přep.10kV GR-94 / Metallic grey /Textured; Optic: Asymmetric Medium včetně DRIVER Boxu a stínítka</t>
  </si>
  <si>
    <t>000563224</t>
  </si>
  <si>
    <t>Kuželový ocel.,bezpatic.stož.VO ze žár.Zn, 8m, prům.190/76mm S PŘÍRUBOU - včetně spojovacího a kotevního materiálu</t>
  </si>
  <si>
    <t>000563224.1</t>
  </si>
  <si>
    <t>Kuželový ocel.,bezpatic.stož.VO ze žár.Zn, 10m, prům.215/76mm S PŘÍRUBOU</t>
  </si>
  <si>
    <t>000574212.1</t>
  </si>
  <si>
    <t>Držák pro reflektory 3/76-1500 ze žár.Zn</t>
  </si>
  <si>
    <t>D2</t>
  </si>
  <si>
    <t>Materiál elektromontážní</t>
  </si>
  <si>
    <t>000435165</t>
  </si>
  <si>
    <t>jistič 3pól/ch.B/10kA 40A</t>
  </si>
  <si>
    <t>000431163</t>
  </si>
  <si>
    <t>pojistková patrona PNA000 63A</t>
  </si>
  <si>
    <t>000450632</t>
  </si>
  <si>
    <t>Tlačítka zap/vyp (zelená/červená) v ovl.skříňce IP66 kompaktní</t>
  </si>
  <si>
    <t>000900001.2</t>
  </si>
  <si>
    <t>Zásuvka na povrch 2P+E 16A/230V,s bezpeč.blokováním, vč.vypínače, IP67</t>
  </si>
  <si>
    <t>000579232</t>
  </si>
  <si>
    <t>stožárová výzbroj průchozí/TNS do 10mm2,3x svork.pojist</t>
  </si>
  <si>
    <t>000430014</t>
  </si>
  <si>
    <t>pojistková vložka T/6,3A keramická 5x20mm</t>
  </si>
  <si>
    <t>000579236</t>
  </si>
  <si>
    <t>stožárová výzbroj odbočná/TNS do 10mm2,3x svork.pojist.</t>
  </si>
  <si>
    <t>000101210</t>
  </si>
  <si>
    <t>kabel CYKY-J 4x16</t>
  </si>
  <si>
    <t>000101309</t>
  </si>
  <si>
    <t>kabel CYKY-J 5x10</t>
  </si>
  <si>
    <t>000101105</t>
  </si>
  <si>
    <t>kabel CYKY-J 3x1,5</t>
  </si>
  <si>
    <t>000161105</t>
  </si>
  <si>
    <t>šňůra HO7RN-F 3G1,5</t>
  </si>
  <si>
    <t>000321501</t>
  </si>
  <si>
    <t>roura korugovaná do země pr.50/41mm</t>
  </si>
  <si>
    <t>000321500</t>
  </si>
  <si>
    <t>roura korugovaná do země pr.40/32mm</t>
  </si>
  <si>
    <t>000199097</t>
  </si>
  <si>
    <t>ekvipotenciální svorkovnice v krabici</t>
  </si>
  <si>
    <t>000295011</t>
  </si>
  <si>
    <t>vedení FeZn pr.10mm(0,63kg/m)</t>
  </si>
  <si>
    <t>000295772</t>
  </si>
  <si>
    <t>svorka připojovací SP 1šroub nerez</t>
  </si>
  <si>
    <t>000295073</t>
  </si>
  <si>
    <t>svorka drátu zemnící Rd10/Rd10 FeZn</t>
  </si>
  <si>
    <t>10.342.10</t>
  </si>
  <si>
    <t>Páska plastová š.100 mm protikorozní 10m</t>
  </si>
  <si>
    <t>KS</t>
  </si>
  <si>
    <t>000046114</t>
  </si>
  <si>
    <t>písek kopaný 0-2mm</t>
  </si>
  <si>
    <t>000046383</t>
  </si>
  <si>
    <t>výstražná fólie šířka 0,34m</t>
  </si>
  <si>
    <t>D4</t>
  </si>
  <si>
    <t>Elektromontáže</t>
  </si>
  <si>
    <t>210010123</t>
  </si>
  <si>
    <t>trubka plast volně uložená do pr.50mm</t>
  </si>
  <si>
    <t>210111031</t>
  </si>
  <si>
    <t>zásuvka nástěnná od IP.2 vč.zapojení 2P+Z</t>
  </si>
  <si>
    <t>210120103</t>
  </si>
  <si>
    <t>patrona nožové pojistky do 630A</t>
  </si>
  <si>
    <t>210120452</t>
  </si>
  <si>
    <t>jistič vč.zapojení 3pól/63A</t>
  </si>
  <si>
    <t>210140432</t>
  </si>
  <si>
    <t>ovladač v Al skříni vč.zapojení 2-tlačítkový</t>
  </si>
  <si>
    <t>210191546</t>
  </si>
  <si>
    <t>pilíř plast 1-dílný pro kabelovou skříň</t>
  </si>
  <si>
    <t>210192121</t>
  </si>
  <si>
    <t>skříň litinová, Al nebo plast do hmotnosti 10kg</t>
  </si>
  <si>
    <t>210192122</t>
  </si>
  <si>
    <t>skříň litinová, Al nebo plast do hmotnosti 20kg</t>
  </si>
  <si>
    <t>210192562</t>
  </si>
  <si>
    <t>ochranná svorkovnice(nulový můstek)vč.zapoj.do 63A</t>
  </si>
  <si>
    <t>210202201</t>
  </si>
  <si>
    <t>LED reflektor na držák do 400W</t>
  </si>
  <si>
    <t>210204011</t>
  </si>
  <si>
    <t>montáž kuželového osvětlovacího stožáru - ocelového přes přírubu včetně spojovacího materiálu do 12m</t>
  </si>
  <si>
    <t>210204103</t>
  </si>
  <si>
    <t>výložník na stožár 1-ramenný držák pro LED reflektory ze žár.Zn včetně spojovacího materiálu do 35kg</t>
  </si>
  <si>
    <t>210204202</t>
  </si>
  <si>
    <t>elektrovýzbroj stožárů pro 3 okruhy</t>
  </si>
  <si>
    <t>210220022</t>
  </si>
  <si>
    <t>uzemňov.vedení v zemi úplná mtž FeZn pr.8-10mm</t>
  </si>
  <si>
    <t>210220301</t>
  </si>
  <si>
    <t>svorka hromosvodová do 2 šroubů</t>
  </si>
  <si>
    <t>210220442</t>
  </si>
  <si>
    <t>ochrana zemní svorky plast.páskou protikorozní</t>
  </si>
  <si>
    <t>210802633</t>
  </si>
  <si>
    <t>šňůra těžká volně uložená do 3x4/5x2,5/7x1,5</t>
  </si>
  <si>
    <t>210810008</t>
  </si>
  <si>
    <t>kabel(-CYKY) volně uložený do 3x6/4x4/7x2,5</t>
  </si>
  <si>
    <t>94</t>
  </si>
  <si>
    <t>45</t>
  </si>
  <si>
    <t>210810012</t>
  </si>
  <si>
    <t>kabel(-CYKY) volně uložený do 5x6/7x4/12x1,5</t>
  </si>
  <si>
    <t>96</t>
  </si>
  <si>
    <t>210810013</t>
  </si>
  <si>
    <t>kabel(-CYKY) volně ulož.do 5x10/12x4/19x2,5/24x1,5</t>
  </si>
  <si>
    <t>98</t>
  </si>
  <si>
    <t>47</t>
  </si>
  <si>
    <t>210990001</t>
  </si>
  <si>
    <t>montáž a sestavení rozvaděče RVO</t>
  </si>
  <si>
    <t>100</t>
  </si>
  <si>
    <t>D5</t>
  </si>
  <si>
    <t>460171272</t>
  </si>
  <si>
    <t>Hloubení nezapažených kabelových rýh strojně včetně urovnání dna s přemístěním výkopku do vzdálenosti 3 m od okraje jámy nebo s naložením na dopravní prostředek šířky 50 cm hloubky 80 cm v hornině třídy těžitelnosti I skupiny 3</t>
  </si>
  <si>
    <t>1012949053</t>
  </si>
  <si>
    <t>49</t>
  </si>
  <si>
    <t>460451262</t>
  </si>
  <si>
    <t>Zásyp kabelových rýh strojně s přemístěním sypaniny ze vzdálenosti do 10 m, s uložením výkopku ve vrstvách včetně zhutnění a urovnání povrchu šířky 50 cm hloubky 60 cm z horniny třídy těžitelnosti I skupiny 3</t>
  </si>
  <si>
    <t>1961319325</t>
  </si>
  <si>
    <t>460661113</t>
  </si>
  <si>
    <t>Kabelové lože z písku včetně podsypu, zhutnění a urovnání povrchu pro kabely nn bez zakrytí, šířky přes 50 do 65 cm</t>
  </si>
  <si>
    <t>-1231189730</t>
  </si>
  <si>
    <t>51</t>
  </si>
  <si>
    <t>460671113</t>
  </si>
  <si>
    <t>Výstražná fólie z PVC pro krytí kabelů včetně vyrovnání povrchu rýhy, rozvinutí a uložení fólie šířky do 34 cm</t>
  </si>
  <si>
    <t>625230469</t>
  </si>
  <si>
    <t>D6</t>
  </si>
  <si>
    <t>Ostatní náklady</t>
  </si>
  <si>
    <t>218009001</t>
  </si>
  <si>
    <t>poplatek za recyklaci svítidla přes 50cm</t>
  </si>
  <si>
    <t>114</t>
  </si>
  <si>
    <t>53</t>
  </si>
  <si>
    <t>218009005</t>
  </si>
  <si>
    <t>Doprava dodávek (3,6%)</t>
  </si>
  <si>
    <t>kpl</t>
  </si>
  <si>
    <t>116</t>
  </si>
  <si>
    <t>218009006</t>
  </si>
  <si>
    <t>Přesun dodávek</t>
  </si>
  <si>
    <t>118</t>
  </si>
  <si>
    <t>55</t>
  </si>
  <si>
    <t>218009007</t>
  </si>
  <si>
    <t>Prořez pro elektromateriál</t>
  </si>
  <si>
    <t>120</t>
  </si>
  <si>
    <t>218009008</t>
  </si>
  <si>
    <t>Podružný materiál pro elektromateriál</t>
  </si>
  <si>
    <t>122</t>
  </si>
  <si>
    <t>57</t>
  </si>
  <si>
    <t>218009009</t>
  </si>
  <si>
    <t>PPV pro elektromontáže (1%)</t>
  </si>
  <si>
    <t>124</t>
  </si>
  <si>
    <t>218009010</t>
  </si>
  <si>
    <t>PPV pro zemní práce (1%)</t>
  </si>
  <si>
    <t>126</t>
  </si>
  <si>
    <t>59</t>
  </si>
  <si>
    <t>218009011</t>
  </si>
  <si>
    <t>Revize</t>
  </si>
  <si>
    <t>128</t>
  </si>
  <si>
    <t>218009012</t>
  </si>
  <si>
    <t>Ostatní práce</t>
  </si>
  <si>
    <t>130</t>
  </si>
  <si>
    <t>D.5 - Zpevněné plochy SO-02</t>
  </si>
  <si>
    <t>1436+450</t>
  </si>
  <si>
    <t>hřiště a okolí</t>
  </si>
  <si>
    <t>132151101</t>
  </si>
  <si>
    <t>Hloubení rýh nezapažených š do 800 mm v hornině třídy těžitelnosti I skupiny 1 a 2 objem do 20 m3 strojně</t>
  </si>
  <si>
    <t>167151101</t>
  </si>
  <si>
    <t>Nakládání výkopku z hornin třídy těžitelnosti I skupiny 1 až 3 do 100 m3</t>
  </si>
  <si>
    <t>334374233R</t>
  </si>
  <si>
    <t>Chránička - PE trubka pro vododvodní vedení</t>
  </si>
  <si>
    <t>0,41*(1436+450)</t>
  </si>
  <si>
    <t>773,26</t>
  </si>
  <si>
    <t>deponie ornice na pozemku</t>
  </si>
  <si>
    <t>1436</t>
  </si>
  <si>
    <t>564710011R</t>
  </si>
  <si>
    <t>871211141</t>
  </si>
  <si>
    <t>Montáž potrubí z PE100 SDR 11 otevřený výkop svařovaných na tupo D 63 x 5,8 mm</t>
  </si>
  <si>
    <t>97</t>
  </si>
  <si>
    <t>28613853</t>
  </si>
  <si>
    <t>trubka vodovodní PE100 PN 16 SDR11 s ochranným pláštěm z PP 63x5,8mm</t>
  </si>
  <si>
    <t>97*1,015 "Přepočtené koeficientem množství</t>
  </si>
  <si>
    <t>891181222</t>
  </si>
  <si>
    <t>Montáž vodovodních šoupátek s ručním kolečkem v šachtách DN 40</t>
  </si>
  <si>
    <t>42221300</t>
  </si>
  <si>
    <t>šoupátko pitná voda litina GGG 50 krátká stavební dl PN10/16 DN 40x140mm</t>
  </si>
  <si>
    <t>893811221</t>
  </si>
  <si>
    <t>Osazení vodoměrné šachty hranaté z PP obetonované pro statické zatížení pl do 1,5 m2 hl do 1,2 m</t>
  </si>
  <si>
    <t>56230510</t>
  </si>
  <si>
    <t>šachta plastová vodoměrná hranatá k obetonování tl 8mm včetně výztuhy 0,9/1,2/1,2m</t>
  </si>
  <si>
    <t>899910112</t>
  </si>
  <si>
    <t>Výplň kolem potrubí  betonem tř. C 8/10 délky přes 50 do 100 m</t>
  </si>
  <si>
    <t>0,2*0,26*97</t>
  </si>
  <si>
    <t>564760011</t>
  </si>
  <si>
    <t>Podklad z kameniva hrubého drceného vel. 8-16 mm plochy přes 100 m2 tl 200 mm</t>
  </si>
  <si>
    <t>450-250</t>
  </si>
  <si>
    <t>200</t>
  </si>
  <si>
    <t>596211112</t>
  </si>
  <si>
    <t>Kladení zámkové dlažby komunikací pro pěší ručně tl 60 mm skupiny A pl přes 100 do 300 m2</t>
  </si>
  <si>
    <t>200*1,02 "Přepočtené koeficientem množství</t>
  </si>
  <si>
    <t>916131112</t>
  </si>
  <si>
    <t>Osazení silničního obrubníku betonového ležatého bez boční opěry do lože z betonu prostého</t>
  </si>
  <si>
    <t>137</t>
  </si>
  <si>
    <t>59217034</t>
  </si>
  <si>
    <t>obrubník betonový silniční 1000x150x300mm</t>
  </si>
  <si>
    <t>137*1,02 "Přepočtené koeficientem množství</t>
  </si>
  <si>
    <t>916231112</t>
  </si>
  <si>
    <t>Osazení chodníkového obrubníku betonového ležatého bez boční opěry do lože z betonu prostého</t>
  </si>
  <si>
    <t>261-61,9</t>
  </si>
  <si>
    <t>199,1*1,02 "Přepočtené koeficientem množství</t>
  </si>
  <si>
    <t>998222012</t>
  </si>
  <si>
    <t>Přesun hmot pro sportovní areály</t>
  </si>
  <si>
    <t>D.7 -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</si>
  <si>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</si>
  <si>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</si>
  <si>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</si>
  <si>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Vedlejší rozpočtové náklady</t>
  </si>
  <si>
    <t>VRN1</t>
  </si>
  <si>
    <t>Průzkumné, geodetické a projektové práce</t>
  </si>
  <si>
    <t>012002000</t>
  </si>
  <si>
    <t>Geodetické práce</t>
  </si>
  <si>
    <t>…</t>
  </si>
  <si>
    <t>013254000</t>
  </si>
  <si>
    <t>Dokumentace skutečného provedení stavby</t>
  </si>
  <si>
    <t>013294000</t>
  </si>
  <si>
    <t>Ostatní dokumentace- výrobní dokumentace</t>
  </si>
  <si>
    <t>VRN3</t>
  </si>
  <si>
    <t>Zařízení staveniště</t>
  </si>
  <si>
    <t>030001000</t>
  </si>
  <si>
    <t>032803000</t>
  </si>
  <si>
    <t>Ostatní vybavení staveniště-informační tabule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</si>
</sst>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6" fillId="2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32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23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52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53</v>
      </c>
      <c r="AI60" s="42"/>
      <c r="AJ60" s="42"/>
      <c r="AK60" s="42"/>
      <c r="AL60" s="42"/>
      <c r="AM60" s="64" t="s">
        <v>54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56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53</v>
      </c>
      <c r="AI75" s="42"/>
      <c r="AJ75" s="42"/>
      <c r="AK75" s="42"/>
      <c r="AL75" s="42"/>
      <c r="AM75" s="64" t="s">
        <v>54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23_008_01_24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REV. A MODERN. AREÁLU FC SLAVIA KV - I. ETAPA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Karlovy Vary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7. 2. 2024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Statutární město Karlovy Vary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FJ atelier</v>
      </c>
      <c r="AN89" s="71"/>
      <c r="AO89" s="71"/>
      <c r="AP89" s="71"/>
      <c r="AQ89" s="40"/>
      <c r="AR89" s="44"/>
      <c r="AS89" s="81" t="s">
        <v>58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35</v>
      </c>
      <c r="AJ90" s="40"/>
      <c r="AK90" s="40"/>
      <c r="AL90" s="40"/>
      <c r="AM90" s="80" t="str">
        <f>IF(E20="","",E20)</f>
        <v>FJ atelier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59</v>
      </c>
      <c r="D92" s="94"/>
      <c r="E92" s="94"/>
      <c r="F92" s="94"/>
      <c r="G92" s="94"/>
      <c r="H92" s="95"/>
      <c r="I92" s="96" t="s">
        <v>60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61</v>
      </c>
      <c r="AH92" s="94"/>
      <c r="AI92" s="94"/>
      <c r="AJ92" s="94"/>
      <c r="AK92" s="94"/>
      <c r="AL92" s="94"/>
      <c r="AM92" s="94"/>
      <c r="AN92" s="96" t="s">
        <v>62</v>
      </c>
      <c r="AO92" s="94"/>
      <c r="AP92" s="98"/>
      <c r="AQ92" s="99" t="s">
        <v>63</v>
      </c>
      <c r="AR92" s="44"/>
      <c r="AS92" s="100" t="s">
        <v>64</v>
      </c>
      <c r="AT92" s="101" t="s">
        <v>65</v>
      </c>
      <c r="AU92" s="101" t="s">
        <v>66</v>
      </c>
      <c r="AV92" s="101" t="s">
        <v>67</v>
      </c>
      <c r="AW92" s="101" t="s">
        <v>68</v>
      </c>
      <c r="AX92" s="101" t="s">
        <v>69</v>
      </c>
      <c r="AY92" s="101" t="s">
        <v>70</v>
      </c>
      <c r="AZ92" s="101" t="s">
        <v>71</v>
      </c>
      <c r="BA92" s="101" t="s">
        <v>72</v>
      </c>
      <c r="BB92" s="101" t="s">
        <v>73</v>
      </c>
      <c r="BC92" s="101" t="s">
        <v>74</v>
      </c>
      <c r="BD92" s="102" t="s">
        <v>75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76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ROUND(SUM(AG95:AG100),2)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ROUND(SUM(AS95:AS100),2)</f>
        <v>0</v>
      </c>
      <c r="AT94" s="114">
        <f>ROUND(SUM(AV94:AW94),2)</f>
        <v>0</v>
      </c>
      <c r="AU94" s="115">
        <f>ROUND(SUM(AU95:AU100),5)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ROUND(SUM(AZ95:AZ100),2)</f>
        <v>0</v>
      </c>
      <c r="BA94" s="114">
        <f>ROUND(SUM(BA95:BA100),2)</f>
        <v>0</v>
      </c>
      <c r="BB94" s="114">
        <f>ROUND(SUM(BB95:BB100),2)</f>
        <v>0</v>
      </c>
      <c r="BC94" s="114">
        <f>ROUND(SUM(BC95:BC100),2)</f>
        <v>0</v>
      </c>
      <c r="BD94" s="116">
        <f>ROUND(SUM(BD95:BD100),2)</f>
        <v>0</v>
      </c>
      <c r="BE94" s="6"/>
      <c r="BS94" s="117" t="s">
        <v>77</v>
      </c>
      <c r="BT94" s="117" t="s">
        <v>78</v>
      </c>
      <c r="BU94" s="118" t="s">
        <v>79</v>
      </c>
      <c r="BV94" s="117" t="s">
        <v>80</v>
      </c>
      <c r="BW94" s="117" t="s">
        <v>5</v>
      </c>
      <c r="BX94" s="117" t="s">
        <v>81</v>
      </c>
      <c r="CL94" s="117" t="s">
        <v>1</v>
      </c>
    </row>
    <row r="95" spans="1:91" s="7" customFormat="1" ht="16.5" customHeight="1">
      <c r="A95" s="119" t="s">
        <v>82</v>
      </c>
      <c r="B95" s="120"/>
      <c r="C95" s="121"/>
      <c r="D95" s="122" t="s">
        <v>83</v>
      </c>
      <c r="E95" s="122"/>
      <c r="F95" s="122"/>
      <c r="G95" s="122"/>
      <c r="H95" s="122"/>
      <c r="I95" s="123"/>
      <c r="J95" s="122" t="s">
        <v>84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'D.1 - Zpevněné plochy SO-01'!J30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85</v>
      </c>
      <c r="AR95" s="126"/>
      <c r="AS95" s="127">
        <v>0</v>
      </c>
      <c r="AT95" s="128">
        <f>ROUND(SUM(AV95:AW95),2)</f>
        <v>0</v>
      </c>
      <c r="AU95" s="129">
        <f>'D.1 - Zpevněné plochy SO-01'!P123</f>
        <v>0</v>
      </c>
      <c r="AV95" s="128">
        <f>'D.1 - Zpevněné plochy SO-01'!J33</f>
        <v>0</v>
      </c>
      <c r="AW95" s="128">
        <f>'D.1 - Zpevněné plochy SO-01'!J34</f>
        <v>0</v>
      </c>
      <c r="AX95" s="128">
        <f>'D.1 - Zpevněné plochy SO-01'!J35</f>
        <v>0</v>
      </c>
      <c r="AY95" s="128">
        <f>'D.1 - Zpevněné plochy SO-01'!J36</f>
        <v>0</v>
      </c>
      <c r="AZ95" s="128">
        <f>'D.1 - Zpevněné plochy SO-01'!F33</f>
        <v>0</v>
      </c>
      <c r="BA95" s="128">
        <f>'D.1 - Zpevněné plochy SO-01'!F34</f>
        <v>0</v>
      </c>
      <c r="BB95" s="128">
        <f>'D.1 - Zpevněné plochy SO-01'!F35</f>
        <v>0</v>
      </c>
      <c r="BC95" s="128">
        <f>'D.1 - Zpevněné plochy SO-01'!F36</f>
        <v>0</v>
      </c>
      <c r="BD95" s="130">
        <f>'D.1 - Zpevněné plochy SO-01'!F37</f>
        <v>0</v>
      </c>
      <c r="BE95" s="7"/>
      <c r="BT95" s="131" t="s">
        <v>86</v>
      </c>
      <c r="BV95" s="131" t="s">
        <v>80</v>
      </c>
      <c r="BW95" s="131" t="s">
        <v>87</v>
      </c>
      <c r="BX95" s="131" t="s">
        <v>5</v>
      </c>
      <c r="CL95" s="131" t="s">
        <v>1</v>
      </c>
      <c r="CM95" s="131" t="s">
        <v>88</v>
      </c>
    </row>
    <row r="96" spans="1:91" s="7" customFormat="1" ht="16.5" customHeight="1">
      <c r="A96" s="119" t="s">
        <v>82</v>
      </c>
      <c r="B96" s="120"/>
      <c r="C96" s="121"/>
      <c r="D96" s="122" t="s">
        <v>89</v>
      </c>
      <c r="E96" s="122"/>
      <c r="F96" s="122"/>
      <c r="G96" s="122"/>
      <c r="H96" s="122"/>
      <c r="I96" s="123"/>
      <c r="J96" s="122" t="s">
        <v>90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'D.2 - Oplocení SO-01'!J30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85</v>
      </c>
      <c r="AR96" s="126"/>
      <c r="AS96" s="127">
        <v>0</v>
      </c>
      <c r="AT96" s="128">
        <f>ROUND(SUM(AV96:AW96),2)</f>
        <v>0</v>
      </c>
      <c r="AU96" s="129">
        <f>'D.2 - Oplocení SO-01'!P126</f>
        <v>0</v>
      </c>
      <c r="AV96" s="128">
        <f>'D.2 - Oplocení SO-01'!J33</f>
        <v>0</v>
      </c>
      <c r="AW96" s="128">
        <f>'D.2 - Oplocení SO-01'!J34</f>
        <v>0</v>
      </c>
      <c r="AX96" s="128">
        <f>'D.2 - Oplocení SO-01'!J35</f>
        <v>0</v>
      </c>
      <c r="AY96" s="128">
        <f>'D.2 - Oplocení SO-01'!J36</f>
        <v>0</v>
      </c>
      <c r="AZ96" s="128">
        <f>'D.2 - Oplocení SO-01'!F33</f>
        <v>0</v>
      </c>
      <c r="BA96" s="128">
        <f>'D.2 - Oplocení SO-01'!F34</f>
        <v>0</v>
      </c>
      <c r="BB96" s="128">
        <f>'D.2 - Oplocení SO-01'!F35</f>
        <v>0</v>
      </c>
      <c r="BC96" s="128">
        <f>'D.2 - Oplocení SO-01'!F36</f>
        <v>0</v>
      </c>
      <c r="BD96" s="130">
        <f>'D.2 - Oplocení SO-01'!F37</f>
        <v>0</v>
      </c>
      <c r="BE96" s="7"/>
      <c r="BT96" s="131" t="s">
        <v>86</v>
      </c>
      <c r="BV96" s="131" t="s">
        <v>80</v>
      </c>
      <c r="BW96" s="131" t="s">
        <v>91</v>
      </c>
      <c r="BX96" s="131" t="s">
        <v>5</v>
      </c>
      <c r="CL96" s="131" t="s">
        <v>1</v>
      </c>
      <c r="CM96" s="131" t="s">
        <v>88</v>
      </c>
    </row>
    <row r="97" spans="1:91" s="7" customFormat="1" ht="16.5" customHeight="1">
      <c r="A97" s="119" t="s">
        <v>82</v>
      </c>
      <c r="B97" s="120"/>
      <c r="C97" s="121"/>
      <c r="D97" s="122" t="s">
        <v>92</v>
      </c>
      <c r="E97" s="122"/>
      <c r="F97" s="122"/>
      <c r="G97" s="122"/>
      <c r="H97" s="122"/>
      <c r="I97" s="123"/>
      <c r="J97" s="122" t="s">
        <v>93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'D.3 - Odvodnění zpevněnýc...'!J30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85</v>
      </c>
      <c r="AR97" s="126"/>
      <c r="AS97" s="127">
        <v>0</v>
      </c>
      <c r="AT97" s="128">
        <f>ROUND(SUM(AV97:AW97),2)</f>
        <v>0</v>
      </c>
      <c r="AU97" s="129">
        <f>'D.3 - Odvodnění zpevněnýc...'!P125</f>
        <v>0</v>
      </c>
      <c r="AV97" s="128">
        <f>'D.3 - Odvodnění zpevněnýc...'!J33</f>
        <v>0</v>
      </c>
      <c r="AW97" s="128">
        <f>'D.3 - Odvodnění zpevněnýc...'!J34</f>
        <v>0</v>
      </c>
      <c r="AX97" s="128">
        <f>'D.3 - Odvodnění zpevněnýc...'!J35</f>
        <v>0</v>
      </c>
      <c r="AY97" s="128">
        <f>'D.3 - Odvodnění zpevněnýc...'!J36</f>
        <v>0</v>
      </c>
      <c r="AZ97" s="128">
        <f>'D.3 - Odvodnění zpevněnýc...'!F33</f>
        <v>0</v>
      </c>
      <c r="BA97" s="128">
        <f>'D.3 - Odvodnění zpevněnýc...'!F34</f>
        <v>0</v>
      </c>
      <c r="BB97" s="128">
        <f>'D.3 - Odvodnění zpevněnýc...'!F35</f>
        <v>0</v>
      </c>
      <c r="BC97" s="128">
        <f>'D.3 - Odvodnění zpevněnýc...'!F36</f>
        <v>0</v>
      </c>
      <c r="BD97" s="130">
        <f>'D.3 - Odvodnění zpevněnýc...'!F37</f>
        <v>0</v>
      </c>
      <c r="BE97" s="7"/>
      <c r="BT97" s="131" t="s">
        <v>86</v>
      </c>
      <c r="BV97" s="131" t="s">
        <v>80</v>
      </c>
      <c r="BW97" s="131" t="s">
        <v>94</v>
      </c>
      <c r="BX97" s="131" t="s">
        <v>5</v>
      </c>
      <c r="CL97" s="131" t="s">
        <v>1</v>
      </c>
      <c r="CM97" s="131" t="s">
        <v>88</v>
      </c>
    </row>
    <row r="98" spans="1:91" s="7" customFormat="1" ht="16.5" customHeight="1">
      <c r="A98" s="119" t="s">
        <v>82</v>
      </c>
      <c r="B98" s="120"/>
      <c r="C98" s="121"/>
      <c r="D98" s="122" t="s">
        <v>95</v>
      </c>
      <c r="E98" s="122"/>
      <c r="F98" s="122"/>
      <c r="G98" s="122"/>
      <c r="H98" s="122"/>
      <c r="I98" s="123"/>
      <c r="J98" s="122" t="s">
        <v>96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'D.4 - Veřejné osvětlení'!J30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85</v>
      </c>
      <c r="AR98" s="126"/>
      <c r="AS98" s="127">
        <v>0</v>
      </c>
      <c r="AT98" s="128">
        <f>ROUND(SUM(AV98:AW98),2)</f>
        <v>0</v>
      </c>
      <c r="AU98" s="129">
        <f>'D.4 - Veřejné osvětlení'!P121</f>
        <v>0</v>
      </c>
      <c r="AV98" s="128">
        <f>'D.4 - Veřejné osvětlení'!J33</f>
        <v>0</v>
      </c>
      <c r="AW98" s="128">
        <f>'D.4 - Veřejné osvětlení'!J34</f>
        <v>0</v>
      </c>
      <c r="AX98" s="128">
        <f>'D.4 - Veřejné osvětlení'!J35</f>
        <v>0</v>
      </c>
      <c r="AY98" s="128">
        <f>'D.4 - Veřejné osvětlení'!J36</f>
        <v>0</v>
      </c>
      <c r="AZ98" s="128">
        <f>'D.4 - Veřejné osvětlení'!F33</f>
        <v>0</v>
      </c>
      <c r="BA98" s="128">
        <f>'D.4 - Veřejné osvětlení'!F34</f>
        <v>0</v>
      </c>
      <c r="BB98" s="128">
        <f>'D.4 - Veřejné osvětlení'!F35</f>
        <v>0</v>
      </c>
      <c r="BC98" s="128">
        <f>'D.4 - Veřejné osvětlení'!F36</f>
        <v>0</v>
      </c>
      <c r="BD98" s="130">
        <f>'D.4 - Veřejné osvětlení'!F37</f>
        <v>0</v>
      </c>
      <c r="BE98" s="7"/>
      <c r="BT98" s="131" t="s">
        <v>86</v>
      </c>
      <c r="BV98" s="131" t="s">
        <v>80</v>
      </c>
      <c r="BW98" s="131" t="s">
        <v>97</v>
      </c>
      <c r="BX98" s="131" t="s">
        <v>5</v>
      </c>
      <c r="CL98" s="131" t="s">
        <v>1</v>
      </c>
      <c r="CM98" s="131" t="s">
        <v>88</v>
      </c>
    </row>
    <row r="99" spans="1:91" s="7" customFormat="1" ht="16.5" customHeight="1">
      <c r="A99" s="119" t="s">
        <v>82</v>
      </c>
      <c r="B99" s="120"/>
      <c r="C99" s="121"/>
      <c r="D99" s="122" t="s">
        <v>98</v>
      </c>
      <c r="E99" s="122"/>
      <c r="F99" s="122"/>
      <c r="G99" s="122"/>
      <c r="H99" s="122"/>
      <c r="I99" s="123"/>
      <c r="J99" s="122" t="s">
        <v>99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'D.5 - Zpevněné plochy SO-02'!J30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85</v>
      </c>
      <c r="AR99" s="126"/>
      <c r="AS99" s="127">
        <v>0</v>
      </c>
      <c r="AT99" s="128">
        <f>ROUND(SUM(AV99:AW99),2)</f>
        <v>0</v>
      </c>
      <c r="AU99" s="129">
        <f>'D.5 - Zpevněné plochy SO-02'!P123</f>
        <v>0</v>
      </c>
      <c r="AV99" s="128">
        <f>'D.5 - Zpevněné plochy SO-02'!J33</f>
        <v>0</v>
      </c>
      <c r="AW99" s="128">
        <f>'D.5 - Zpevněné plochy SO-02'!J34</f>
        <v>0</v>
      </c>
      <c r="AX99" s="128">
        <f>'D.5 - Zpevněné plochy SO-02'!J35</f>
        <v>0</v>
      </c>
      <c r="AY99" s="128">
        <f>'D.5 - Zpevněné plochy SO-02'!J36</f>
        <v>0</v>
      </c>
      <c r="AZ99" s="128">
        <f>'D.5 - Zpevněné plochy SO-02'!F33</f>
        <v>0</v>
      </c>
      <c r="BA99" s="128">
        <f>'D.5 - Zpevněné plochy SO-02'!F34</f>
        <v>0</v>
      </c>
      <c r="BB99" s="128">
        <f>'D.5 - Zpevněné plochy SO-02'!F35</f>
        <v>0</v>
      </c>
      <c r="BC99" s="128">
        <f>'D.5 - Zpevněné plochy SO-02'!F36</f>
        <v>0</v>
      </c>
      <c r="BD99" s="130">
        <f>'D.5 - Zpevněné plochy SO-02'!F37</f>
        <v>0</v>
      </c>
      <c r="BE99" s="7"/>
      <c r="BT99" s="131" t="s">
        <v>86</v>
      </c>
      <c r="BV99" s="131" t="s">
        <v>80</v>
      </c>
      <c r="BW99" s="131" t="s">
        <v>100</v>
      </c>
      <c r="BX99" s="131" t="s">
        <v>5</v>
      </c>
      <c r="CL99" s="131" t="s">
        <v>1</v>
      </c>
      <c r="CM99" s="131" t="s">
        <v>88</v>
      </c>
    </row>
    <row r="100" spans="1:91" s="7" customFormat="1" ht="16.5" customHeight="1">
      <c r="A100" s="119" t="s">
        <v>82</v>
      </c>
      <c r="B100" s="120"/>
      <c r="C100" s="121"/>
      <c r="D100" s="122" t="s">
        <v>101</v>
      </c>
      <c r="E100" s="122"/>
      <c r="F100" s="122"/>
      <c r="G100" s="122"/>
      <c r="H100" s="122"/>
      <c r="I100" s="123"/>
      <c r="J100" s="122" t="s">
        <v>102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'D.7 - VRN'!J30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85</v>
      </c>
      <c r="AR100" s="126"/>
      <c r="AS100" s="132">
        <v>0</v>
      </c>
      <c r="AT100" s="133">
        <f>ROUND(SUM(AV100:AW100),2)</f>
        <v>0</v>
      </c>
      <c r="AU100" s="134">
        <f>'D.7 - VRN'!P119</f>
        <v>0</v>
      </c>
      <c r="AV100" s="133">
        <f>'D.7 - VRN'!J33</f>
        <v>0</v>
      </c>
      <c r="AW100" s="133">
        <f>'D.7 - VRN'!J34</f>
        <v>0</v>
      </c>
      <c r="AX100" s="133">
        <f>'D.7 - VRN'!J35</f>
        <v>0</v>
      </c>
      <c r="AY100" s="133">
        <f>'D.7 - VRN'!J36</f>
        <v>0</v>
      </c>
      <c r="AZ100" s="133">
        <f>'D.7 - VRN'!F33</f>
        <v>0</v>
      </c>
      <c r="BA100" s="133">
        <f>'D.7 - VRN'!F34</f>
        <v>0</v>
      </c>
      <c r="BB100" s="133">
        <f>'D.7 - VRN'!F35</f>
        <v>0</v>
      </c>
      <c r="BC100" s="133">
        <f>'D.7 - VRN'!F36</f>
        <v>0</v>
      </c>
      <c r="BD100" s="135">
        <f>'D.7 - VRN'!F37</f>
        <v>0</v>
      </c>
      <c r="BE100" s="7"/>
      <c r="BT100" s="131" t="s">
        <v>86</v>
      </c>
      <c r="BV100" s="131" t="s">
        <v>80</v>
      </c>
      <c r="BW100" s="131" t="s">
        <v>103</v>
      </c>
      <c r="BX100" s="131" t="s">
        <v>5</v>
      </c>
      <c r="CL100" s="131" t="s">
        <v>1</v>
      </c>
      <c r="CM100" s="131" t="s">
        <v>88</v>
      </c>
    </row>
    <row r="101" spans="1:57" s="2" customFormat="1" ht="30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</sheetData>
  <sheetProtection password="CC35" sheet="1" objects="1" scenarios="1" formatColumns="0" formatRows="0"/>
  <mergeCells count="62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D.1 - Zpevněné plochy SO-01'!C2" display="/"/>
    <hyperlink ref="A96" location="'D.2 - Oplocení SO-01'!C2" display="/"/>
    <hyperlink ref="A97" location="'D.3 - Odvodnění zpevněnýc...'!C2" display="/"/>
    <hyperlink ref="A98" location="'D.4 - Veřejné osvětlení'!C2" display="/"/>
    <hyperlink ref="A99" location="'D.5 - Zpevněné plochy SO-02'!C2" display="/"/>
    <hyperlink ref="A100" location="'D.7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REV. A MODERN. AREÁLU FC SLAVIA KV - I. ETAPA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106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7. 2. 2024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32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33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07.25" customHeight="1">
      <c r="A27" s="145"/>
      <c r="B27" s="146"/>
      <c r="C27" s="145"/>
      <c r="D27" s="145"/>
      <c r="E27" s="147" t="s">
        <v>107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ROUND((SUM(BE123:BE231)),2)</f>
        <v>0</v>
      </c>
      <c r="G33" s="38"/>
      <c r="H33" s="38"/>
      <c r="I33" s="155">
        <v>0.21</v>
      </c>
      <c r="J33" s="154">
        <f>ROUND(((SUM(BE123:BE231))*I33),2)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ROUND((SUM(BF123:BF231)),2)</f>
        <v>0</v>
      </c>
      <c r="G34" s="38"/>
      <c r="H34" s="38"/>
      <c r="I34" s="155">
        <v>0.15</v>
      </c>
      <c r="J34" s="154">
        <f>ROUND(((SUM(BF123:BF231))*I34),2)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ROUND((SUM(BG123:BG231)),2)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ROUND((SUM(BH123:BH231)),2)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ROUND((SUM(BI123:BI231)),2)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REV. A MODERN. AREÁLU FC SLAVIA KV - 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D.1 - Zpevněné plochy SO-01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Karlovy Vary</v>
      </c>
      <c r="G89" s="40"/>
      <c r="H89" s="40"/>
      <c r="I89" s="32" t="s">
        <v>22</v>
      </c>
      <c r="J89" s="79" t="str">
        <f>IF(J12="","",J12)</f>
        <v>7. 2. 2024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Statutární město Karlovy Vary</v>
      </c>
      <c r="G91" s="40"/>
      <c r="H91" s="40"/>
      <c r="I91" s="32" t="s">
        <v>31</v>
      </c>
      <c r="J91" s="36" t="str">
        <f>E21</f>
        <v>FJ atelier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FJ atelier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109</v>
      </c>
      <c r="D94" s="176"/>
      <c r="E94" s="176"/>
      <c r="F94" s="176"/>
      <c r="G94" s="176"/>
      <c r="H94" s="176"/>
      <c r="I94" s="176"/>
      <c r="J94" s="177" t="s">
        <v>110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111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112</v>
      </c>
    </row>
    <row r="97" spans="1:31" s="9" customFormat="1" ht="24.95" customHeight="1">
      <c r="A97" s="9"/>
      <c r="B97" s="179"/>
      <c r="C97" s="180"/>
      <c r="D97" s="181" t="s">
        <v>113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114</v>
      </c>
      <c r="E98" s="188"/>
      <c r="F98" s="188"/>
      <c r="G98" s="188"/>
      <c r="H98" s="188"/>
      <c r="I98" s="188"/>
      <c r="J98" s="189">
        <f>J125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115</v>
      </c>
      <c r="E99" s="188"/>
      <c r="F99" s="188"/>
      <c r="G99" s="188"/>
      <c r="H99" s="188"/>
      <c r="I99" s="188"/>
      <c r="J99" s="189">
        <f>J163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116</v>
      </c>
      <c r="E100" s="188"/>
      <c r="F100" s="188"/>
      <c r="G100" s="188"/>
      <c r="H100" s="188"/>
      <c r="I100" s="188"/>
      <c r="J100" s="189">
        <f>J191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117</v>
      </c>
      <c r="E101" s="188"/>
      <c r="F101" s="188"/>
      <c r="G101" s="188"/>
      <c r="H101" s="188"/>
      <c r="I101" s="188"/>
      <c r="J101" s="189">
        <f>J198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118</v>
      </c>
      <c r="E102" s="188"/>
      <c r="F102" s="188"/>
      <c r="G102" s="188"/>
      <c r="H102" s="188"/>
      <c r="I102" s="188"/>
      <c r="J102" s="189">
        <f>J217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119</v>
      </c>
      <c r="E103" s="188"/>
      <c r="F103" s="188"/>
      <c r="G103" s="188"/>
      <c r="H103" s="188"/>
      <c r="I103" s="188"/>
      <c r="J103" s="189">
        <f>J230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120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74" t="str">
        <f>E7</f>
        <v>REV. A MODERN. AREÁLU FC SLAVIA KV - I. ETAPA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105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D.1 - Zpevněné plochy SO-01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Karlovy Vary</v>
      </c>
      <c r="G117" s="40"/>
      <c r="H117" s="40"/>
      <c r="I117" s="32" t="s">
        <v>22</v>
      </c>
      <c r="J117" s="79" t="str">
        <f>IF(J12="","",J12)</f>
        <v>7. 2. 2024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>Statutární město Karlovy Vary</v>
      </c>
      <c r="G119" s="40"/>
      <c r="H119" s="40"/>
      <c r="I119" s="32" t="s">
        <v>31</v>
      </c>
      <c r="J119" s="36" t="str">
        <f>E21</f>
        <v>FJ atelier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29</v>
      </c>
      <c r="D120" s="40"/>
      <c r="E120" s="40"/>
      <c r="F120" s="27" t="str">
        <f>IF(E18="","",E18)</f>
        <v>Vyplň údaj</v>
      </c>
      <c r="G120" s="40"/>
      <c r="H120" s="40"/>
      <c r="I120" s="32" t="s">
        <v>35</v>
      </c>
      <c r="J120" s="36" t="str">
        <f>E24</f>
        <v>FJ atelier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1"/>
      <c r="B122" s="192"/>
      <c r="C122" s="193" t="s">
        <v>121</v>
      </c>
      <c r="D122" s="194" t="s">
        <v>63</v>
      </c>
      <c r="E122" s="194" t="s">
        <v>59</v>
      </c>
      <c r="F122" s="194" t="s">
        <v>60</v>
      </c>
      <c r="G122" s="194" t="s">
        <v>122</v>
      </c>
      <c r="H122" s="194" t="s">
        <v>123</v>
      </c>
      <c r="I122" s="194" t="s">
        <v>124</v>
      </c>
      <c r="J122" s="195" t="s">
        <v>110</v>
      </c>
      <c r="K122" s="196" t="s">
        <v>125</v>
      </c>
      <c r="L122" s="197"/>
      <c r="M122" s="100" t="s">
        <v>1</v>
      </c>
      <c r="N122" s="101" t="s">
        <v>42</v>
      </c>
      <c r="O122" s="101" t="s">
        <v>126</v>
      </c>
      <c r="P122" s="101" t="s">
        <v>127</v>
      </c>
      <c r="Q122" s="101" t="s">
        <v>128</v>
      </c>
      <c r="R122" s="101" t="s">
        <v>129</v>
      </c>
      <c r="S122" s="101" t="s">
        <v>130</v>
      </c>
      <c r="T122" s="102" t="s">
        <v>131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8"/>
      <c r="B123" s="39"/>
      <c r="C123" s="107" t="s">
        <v>132</v>
      </c>
      <c r="D123" s="40"/>
      <c r="E123" s="40"/>
      <c r="F123" s="40"/>
      <c r="G123" s="40"/>
      <c r="H123" s="40"/>
      <c r="I123" s="40"/>
      <c r="J123" s="198">
        <f>BK123</f>
        <v>0</v>
      </c>
      <c r="K123" s="40"/>
      <c r="L123" s="44"/>
      <c r="M123" s="103"/>
      <c r="N123" s="199"/>
      <c r="O123" s="104"/>
      <c r="P123" s="200">
        <f>P124</f>
        <v>0</v>
      </c>
      <c r="Q123" s="104"/>
      <c r="R123" s="200">
        <f>R124</f>
        <v>0.33294999999999997</v>
      </c>
      <c r="S123" s="104"/>
      <c r="T123" s="201">
        <f>T124</f>
        <v>9.1266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77</v>
      </c>
      <c r="AU123" s="17" t="s">
        <v>112</v>
      </c>
      <c r="BK123" s="202">
        <f>BK124</f>
        <v>0</v>
      </c>
    </row>
    <row r="124" spans="1:63" s="12" customFormat="1" ht="25.9" customHeight="1">
      <c r="A124" s="12"/>
      <c r="B124" s="203"/>
      <c r="C124" s="204"/>
      <c r="D124" s="205" t="s">
        <v>77</v>
      </c>
      <c r="E124" s="206" t="s">
        <v>133</v>
      </c>
      <c r="F124" s="206" t="s">
        <v>134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P125+P163+P191+P198+P217+P230</f>
        <v>0</v>
      </c>
      <c r="Q124" s="211"/>
      <c r="R124" s="212">
        <f>R125+R163+R191+R198+R217+R230</f>
        <v>0.33294999999999997</v>
      </c>
      <c r="S124" s="211"/>
      <c r="T124" s="213">
        <f>T125+T163+T191+T198+T217+T230</f>
        <v>9.1266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86</v>
      </c>
      <c r="AT124" s="215" t="s">
        <v>77</v>
      </c>
      <c r="AU124" s="215" t="s">
        <v>78</v>
      </c>
      <c r="AY124" s="214" t="s">
        <v>135</v>
      </c>
      <c r="BK124" s="216">
        <f>BK125+BK163+BK191+BK198+BK217+BK230</f>
        <v>0</v>
      </c>
    </row>
    <row r="125" spans="1:63" s="12" customFormat="1" ht="22.8" customHeight="1">
      <c r="A125" s="12"/>
      <c r="B125" s="203"/>
      <c r="C125" s="204"/>
      <c r="D125" s="205" t="s">
        <v>77</v>
      </c>
      <c r="E125" s="217" t="s">
        <v>86</v>
      </c>
      <c r="F125" s="217" t="s">
        <v>136</v>
      </c>
      <c r="G125" s="204"/>
      <c r="H125" s="204"/>
      <c r="I125" s="207"/>
      <c r="J125" s="218">
        <f>BK125</f>
        <v>0</v>
      </c>
      <c r="K125" s="204"/>
      <c r="L125" s="209"/>
      <c r="M125" s="210"/>
      <c r="N125" s="211"/>
      <c r="O125" s="211"/>
      <c r="P125" s="212">
        <f>SUM(P126:P162)</f>
        <v>0</v>
      </c>
      <c r="Q125" s="211"/>
      <c r="R125" s="212">
        <f>SUM(R126:R162)</f>
        <v>0</v>
      </c>
      <c r="S125" s="211"/>
      <c r="T125" s="213">
        <f>SUM(T126:T162)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86</v>
      </c>
      <c r="AT125" s="215" t="s">
        <v>77</v>
      </c>
      <c r="AU125" s="215" t="s">
        <v>86</v>
      </c>
      <c r="AY125" s="214" t="s">
        <v>135</v>
      </c>
      <c r="BK125" s="216">
        <f>SUM(BK126:BK162)</f>
        <v>0</v>
      </c>
    </row>
    <row r="126" spans="1:65" s="2" customFormat="1" ht="33" customHeight="1">
      <c r="A126" s="38"/>
      <c r="B126" s="39"/>
      <c r="C126" s="219" t="s">
        <v>86</v>
      </c>
      <c r="D126" s="219" t="s">
        <v>137</v>
      </c>
      <c r="E126" s="220" t="s">
        <v>138</v>
      </c>
      <c r="F126" s="221" t="s">
        <v>139</v>
      </c>
      <c r="G126" s="222" t="s">
        <v>140</v>
      </c>
      <c r="H126" s="223">
        <v>5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43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141</v>
      </c>
      <c r="AT126" s="231" t="s">
        <v>137</v>
      </c>
      <c r="AU126" s="231" t="s">
        <v>88</v>
      </c>
      <c r="AY126" s="17" t="s">
        <v>135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86</v>
      </c>
      <c r="BK126" s="232">
        <f>ROUND(I126*H126,2)</f>
        <v>0</v>
      </c>
      <c r="BL126" s="17" t="s">
        <v>141</v>
      </c>
      <c r="BM126" s="231" t="s">
        <v>141</v>
      </c>
    </row>
    <row r="127" spans="1:65" s="2" customFormat="1" ht="24.15" customHeight="1">
      <c r="A127" s="38"/>
      <c r="B127" s="39"/>
      <c r="C127" s="219" t="s">
        <v>88</v>
      </c>
      <c r="D127" s="219" t="s">
        <v>137</v>
      </c>
      <c r="E127" s="220" t="s">
        <v>142</v>
      </c>
      <c r="F127" s="221" t="s">
        <v>143</v>
      </c>
      <c r="G127" s="222" t="s">
        <v>140</v>
      </c>
      <c r="H127" s="223">
        <v>5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43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141</v>
      </c>
      <c r="AT127" s="231" t="s">
        <v>137</v>
      </c>
      <c r="AU127" s="231" t="s">
        <v>88</v>
      </c>
      <c r="AY127" s="17" t="s">
        <v>135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86</v>
      </c>
      <c r="BK127" s="232">
        <f>ROUND(I127*H127,2)</f>
        <v>0</v>
      </c>
      <c r="BL127" s="17" t="s">
        <v>141</v>
      </c>
      <c r="BM127" s="231" t="s">
        <v>144</v>
      </c>
    </row>
    <row r="128" spans="1:65" s="2" customFormat="1" ht="24.15" customHeight="1">
      <c r="A128" s="38"/>
      <c r="B128" s="39"/>
      <c r="C128" s="219" t="s">
        <v>145</v>
      </c>
      <c r="D128" s="219" t="s">
        <v>137</v>
      </c>
      <c r="E128" s="220" t="s">
        <v>146</v>
      </c>
      <c r="F128" s="221" t="s">
        <v>147</v>
      </c>
      <c r="G128" s="222" t="s">
        <v>140</v>
      </c>
      <c r="H128" s="223">
        <v>22.5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43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141</v>
      </c>
      <c r="AT128" s="231" t="s">
        <v>137</v>
      </c>
      <c r="AU128" s="231" t="s">
        <v>88</v>
      </c>
      <c r="AY128" s="17" t="s">
        <v>135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86</v>
      </c>
      <c r="BK128" s="232">
        <f>ROUND(I128*H128,2)</f>
        <v>0</v>
      </c>
      <c r="BL128" s="17" t="s">
        <v>141</v>
      </c>
      <c r="BM128" s="231" t="s">
        <v>148</v>
      </c>
    </row>
    <row r="129" spans="1:51" s="13" customFormat="1" ht="12">
      <c r="A129" s="13"/>
      <c r="B129" s="233"/>
      <c r="C129" s="234"/>
      <c r="D129" s="235" t="s">
        <v>149</v>
      </c>
      <c r="E129" s="236" t="s">
        <v>1</v>
      </c>
      <c r="F129" s="237" t="s">
        <v>150</v>
      </c>
      <c r="G129" s="234"/>
      <c r="H129" s="238">
        <v>22.5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149</v>
      </c>
      <c r="AU129" s="244" t="s">
        <v>88</v>
      </c>
      <c r="AV129" s="13" t="s">
        <v>88</v>
      </c>
      <c r="AW129" s="13" t="s">
        <v>34</v>
      </c>
      <c r="AX129" s="13" t="s">
        <v>78</v>
      </c>
      <c r="AY129" s="244" t="s">
        <v>135</v>
      </c>
    </row>
    <row r="130" spans="1:51" s="14" customFormat="1" ht="12">
      <c r="A130" s="14"/>
      <c r="B130" s="245"/>
      <c r="C130" s="246"/>
      <c r="D130" s="235" t="s">
        <v>149</v>
      </c>
      <c r="E130" s="247" t="s">
        <v>1</v>
      </c>
      <c r="F130" s="248" t="s">
        <v>151</v>
      </c>
      <c r="G130" s="246"/>
      <c r="H130" s="249">
        <v>22.5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149</v>
      </c>
      <c r="AU130" s="255" t="s">
        <v>88</v>
      </c>
      <c r="AV130" s="14" t="s">
        <v>141</v>
      </c>
      <c r="AW130" s="14" t="s">
        <v>34</v>
      </c>
      <c r="AX130" s="14" t="s">
        <v>86</v>
      </c>
      <c r="AY130" s="255" t="s">
        <v>135</v>
      </c>
    </row>
    <row r="131" spans="1:65" s="2" customFormat="1" ht="24.15" customHeight="1">
      <c r="A131" s="38"/>
      <c r="B131" s="39"/>
      <c r="C131" s="219" t="s">
        <v>141</v>
      </c>
      <c r="D131" s="219" t="s">
        <v>137</v>
      </c>
      <c r="E131" s="220" t="s">
        <v>152</v>
      </c>
      <c r="F131" s="221" t="s">
        <v>153</v>
      </c>
      <c r="G131" s="222" t="s">
        <v>154</v>
      </c>
      <c r="H131" s="223">
        <v>49.5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43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141</v>
      </c>
      <c r="AT131" s="231" t="s">
        <v>137</v>
      </c>
      <c r="AU131" s="231" t="s">
        <v>88</v>
      </c>
      <c r="AY131" s="17" t="s">
        <v>135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86</v>
      </c>
      <c r="BK131" s="232">
        <f>ROUND(I131*H131,2)</f>
        <v>0</v>
      </c>
      <c r="BL131" s="17" t="s">
        <v>141</v>
      </c>
      <c r="BM131" s="231" t="s">
        <v>155</v>
      </c>
    </row>
    <row r="132" spans="1:51" s="13" customFormat="1" ht="12">
      <c r="A132" s="13"/>
      <c r="B132" s="233"/>
      <c r="C132" s="234"/>
      <c r="D132" s="235" t="s">
        <v>149</v>
      </c>
      <c r="E132" s="236" t="s">
        <v>1</v>
      </c>
      <c r="F132" s="237" t="s">
        <v>156</v>
      </c>
      <c r="G132" s="234"/>
      <c r="H132" s="238">
        <v>49.5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149</v>
      </c>
      <c r="AU132" s="244" t="s">
        <v>88</v>
      </c>
      <c r="AV132" s="13" t="s">
        <v>88</v>
      </c>
      <c r="AW132" s="13" t="s">
        <v>34</v>
      </c>
      <c r="AX132" s="13" t="s">
        <v>78</v>
      </c>
      <c r="AY132" s="244" t="s">
        <v>135</v>
      </c>
    </row>
    <row r="133" spans="1:51" s="14" customFormat="1" ht="12">
      <c r="A133" s="14"/>
      <c r="B133" s="245"/>
      <c r="C133" s="246"/>
      <c r="D133" s="235" t="s">
        <v>149</v>
      </c>
      <c r="E133" s="247" t="s">
        <v>1</v>
      </c>
      <c r="F133" s="248" t="s">
        <v>151</v>
      </c>
      <c r="G133" s="246"/>
      <c r="H133" s="249">
        <v>49.5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149</v>
      </c>
      <c r="AU133" s="255" t="s">
        <v>88</v>
      </c>
      <c r="AV133" s="14" t="s">
        <v>141</v>
      </c>
      <c r="AW133" s="14" t="s">
        <v>34</v>
      </c>
      <c r="AX133" s="14" t="s">
        <v>86</v>
      </c>
      <c r="AY133" s="255" t="s">
        <v>135</v>
      </c>
    </row>
    <row r="134" spans="1:65" s="2" customFormat="1" ht="24.15" customHeight="1">
      <c r="A134" s="38"/>
      <c r="B134" s="39"/>
      <c r="C134" s="219" t="s">
        <v>157</v>
      </c>
      <c r="D134" s="219" t="s">
        <v>137</v>
      </c>
      <c r="E134" s="220" t="s">
        <v>158</v>
      </c>
      <c r="F134" s="221" t="s">
        <v>159</v>
      </c>
      <c r="G134" s="222" t="s">
        <v>154</v>
      </c>
      <c r="H134" s="223">
        <v>49.5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43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141</v>
      </c>
      <c r="AT134" s="231" t="s">
        <v>137</v>
      </c>
      <c r="AU134" s="231" t="s">
        <v>88</v>
      </c>
      <c r="AY134" s="17" t="s">
        <v>135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86</v>
      </c>
      <c r="BK134" s="232">
        <f>ROUND(I134*H134,2)</f>
        <v>0</v>
      </c>
      <c r="BL134" s="17" t="s">
        <v>141</v>
      </c>
      <c r="BM134" s="231" t="s">
        <v>160</v>
      </c>
    </row>
    <row r="135" spans="1:51" s="13" customFormat="1" ht="12">
      <c r="A135" s="13"/>
      <c r="B135" s="233"/>
      <c r="C135" s="234"/>
      <c r="D135" s="235" t="s">
        <v>149</v>
      </c>
      <c r="E135" s="236" t="s">
        <v>1</v>
      </c>
      <c r="F135" s="237" t="s">
        <v>156</v>
      </c>
      <c r="G135" s="234"/>
      <c r="H135" s="238">
        <v>49.5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149</v>
      </c>
      <c r="AU135" s="244" t="s">
        <v>88</v>
      </c>
      <c r="AV135" s="13" t="s">
        <v>88</v>
      </c>
      <c r="AW135" s="13" t="s">
        <v>34</v>
      </c>
      <c r="AX135" s="13" t="s">
        <v>78</v>
      </c>
      <c r="AY135" s="244" t="s">
        <v>135</v>
      </c>
    </row>
    <row r="136" spans="1:51" s="14" customFormat="1" ht="12">
      <c r="A136" s="14"/>
      <c r="B136" s="245"/>
      <c r="C136" s="246"/>
      <c r="D136" s="235" t="s">
        <v>149</v>
      </c>
      <c r="E136" s="247" t="s">
        <v>1</v>
      </c>
      <c r="F136" s="248" t="s">
        <v>151</v>
      </c>
      <c r="G136" s="246"/>
      <c r="H136" s="249">
        <v>49.5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149</v>
      </c>
      <c r="AU136" s="255" t="s">
        <v>88</v>
      </c>
      <c r="AV136" s="14" t="s">
        <v>141</v>
      </c>
      <c r="AW136" s="14" t="s">
        <v>34</v>
      </c>
      <c r="AX136" s="14" t="s">
        <v>86</v>
      </c>
      <c r="AY136" s="255" t="s">
        <v>135</v>
      </c>
    </row>
    <row r="137" spans="1:65" s="2" customFormat="1" ht="24.15" customHeight="1">
      <c r="A137" s="38"/>
      <c r="B137" s="39"/>
      <c r="C137" s="219" t="s">
        <v>161</v>
      </c>
      <c r="D137" s="219" t="s">
        <v>137</v>
      </c>
      <c r="E137" s="220" t="s">
        <v>162</v>
      </c>
      <c r="F137" s="221" t="s">
        <v>163</v>
      </c>
      <c r="G137" s="222" t="s">
        <v>154</v>
      </c>
      <c r="H137" s="223">
        <v>3332.07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43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141</v>
      </c>
      <c r="AT137" s="231" t="s">
        <v>137</v>
      </c>
      <c r="AU137" s="231" t="s">
        <v>88</v>
      </c>
      <c r="AY137" s="17" t="s">
        <v>135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86</v>
      </c>
      <c r="BK137" s="232">
        <f>ROUND(I137*H137,2)</f>
        <v>0</v>
      </c>
      <c r="BL137" s="17" t="s">
        <v>141</v>
      </c>
      <c r="BM137" s="231" t="s">
        <v>164</v>
      </c>
    </row>
    <row r="138" spans="1:65" s="2" customFormat="1" ht="37.8" customHeight="1">
      <c r="A138" s="38"/>
      <c r="B138" s="39"/>
      <c r="C138" s="219" t="s">
        <v>165</v>
      </c>
      <c r="D138" s="219" t="s">
        <v>137</v>
      </c>
      <c r="E138" s="220" t="s">
        <v>166</v>
      </c>
      <c r="F138" s="221" t="s">
        <v>167</v>
      </c>
      <c r="G138" s="222" t="s">
        <v>168</v>
      </c>
      <c r="H138" s="223">
        <v>496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43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141</v>
      </c>
      <c r="AT138" s="231" t="s">
        <v>137</v>
      </c>
      <c r="AU138" s="231" t="s">
        <v>88</v>
      </c>
      <c r="AY138" s="17" t="s">
        <v>135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86</v>
      </c>
      <c r="BK138" s="232">
        <f>ROUND(I138*H138,2)</f>
        <v>0</v>
      </c>
      <c r="BL138" s="17" t="s">
        <v>141</v>
      </c>
      <c r="BM138" s="231" t="s">
        <v>169</v>
      </c>
    </row>
    <row r="139" spans="1:51" s="13" customFormat="1" ht="12">
      <c r="A139" s="13"/>
      <c r="B139" s="233"/>
      <c r="C139" s="234"/>
      <c r="D139" s="235" t="s">
        <v>149</v>
      </c>
      <c r="E139" s="236" t="s">
        <v>1</v>
      </c>
      <c r="F139" s="237" t="s">
        <v>170</v>
      </c>
      <c r="G139" s="234"/>
      <c r="H139" s="238">
        <v>496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149</v>
      </c>
      <c r="AU139" s="244" t="s">
        <v>88</v>
      </c>
      <c r="AV139" s="13" t="s">
        <v>88</v>
      </c>
      <c r="AW139" s="13" t="s">
        <v>34</v>
      </c>
      <c r="AX139" s="13" t="s">
        <v>78</v>
      </c>
      <c r="AY139" s="244" t="s">
        <v>135</v>
      </c>
    </row>
    <row r="140" spans="1:51" s="14" customFormat="1" ht="12">
      <c r="A140" s="14"/>
      <c r="B140" s="245"/>
      <c r="C140" s="246"/>
      <c r="D140" s="235" t="s">
        <v>149</v>
      </c>
      <c r="E140" s="247" t="s">
        <v>1</v>
      </c>
      <c r="F140" s="248" t="s">
        <v>151</v>
      </c>
      <c r="G140" s="246"/>
      <c r="H140" s="249">
        <v>496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149</v>
      </c>
      <c r="AU140" s="255" t="s">
        <v>88</v>
      </c>
      <c r="AV140" s="14" t="s">
        <v>141</v>
      </c>
      <c r="AW140" s="14" t="s">
        <v>34</v>
      </c>
      <c r="AX140" s="14" t="s">
        <v>86</v>
      </c>
      <c r="AY140" s="255" t="s">
        <v>135</v>
      </c>
    </row>
    <row r="141" spans="1:65" s="2" customFormat="1" ht="33" customHeight="1">
      <c r="A141" s="38"/>
      <c r="B141" s="39"/>
      <c r="C141" s="219" t="s">
        <v>171</v>
      </c>
      <c r="D141" s="219" t="s">
        <v>137</v>
      </c>
      <c r="E141" s="220" t="s">
        <v>172</v>
      </c>
      <c r="F141" s="221" t="s">
        <v>173</v>
      </c>
      <c r="G141" s="222" t="s">
        <v>168</v>
      </c>
      <c r="H141" s="223">
        <v>13.91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43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141</v>
      </c>
      <c r="AT141" s="231" t="s">
        <v>137</v>
      </c>
      <c r="AU141" s="231" t="s">
        <v>88</v>
      </c>
      <c r="AY141" s="17" t="s">
        <v>135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86</v>
      </c>
      <c r="BK141" s="232">
        <f>ROUND(I141*H141,2)</f>
        <v>0</v>
      </c>
      <c r="BL141" s="17" t="s">
        <v>141</v>
      </c>
      <c r="BM141" s="231" t="s">
        <v>174</v>
      </c>
    </row>
    <row r="142" spans="1:51" s="13" customFormat="1" ht="12">
      <c r="A142" s="13"/>
      <c r="B142" s="233"/>
      <c r="C142" s="234"/>
      <c r="D142" s="235" t="s">
        <v>149</v>
      </c>
      <c r="E142" s="236" t="s">
        <v>1</v>
      </c>
      <c r="F142" s="237" t="s">
        <v>175</v>
      </c>
      <c r="G142" s="234"/>
      <c r="H142" s="238">
        <v>13.91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149</v>
      </c>
      <c r="AU142" s="244" t="s">
        <v>88</v>
      </c>
      <c r="AV142" s="13" t="s">
        <v>88</v>
      </c>
      <c r="AW142" s="13" t="s">
        <v>34</v>
      </c>
      <c r="AX142" s="13" t="s">
        <v>78</v>
      </c>
      <c r="AY142" s="244" t="s">
        <v>135</v>
      </c>
    </row>
    <row r="143" spans="1:51" s="15" customFormat="1" ht="12">
      <c r="A143" s="15"/>
      <c r="B143" s="256"/>
      <c r="C143" s="257"/>
      <c r="D143" s="235" t="s">
        <v>149</v>
      </c>
      <c r="E143" s="258" t="s">
        <v>1</v>
      </c>
      <c r="F143" s="259" t="s">
        <v>176</v>
      </c>
      <c r="G143" s="257"/>
      <c r="H143" s="258" t="s">
        <v>1</v>
      </c>
      <c r="I143" s="260"/>
      <c r="J143" s="257"/>
      <c r="K143" s="257"/>
      <c r="L143" s="261"/>
      <c r="M143" s="262"/>
      <c r="N143" s="263"/>
      <c r="O143" s="263"/>
      <c r="P143" s="263"/>
      <c r="Q143" s="263"/>
      <c r="R143" s="263"/>
      <c r="S143" s="263"/>
      <c r="T143" s="264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5" t="s">
        <v>149</v>
      </c>
      <c r="AU143" s="265" t="s">
        <v>88</v>
      </c>
      <c r="AV143" s="15" t="s">
        <v>86</v>
      </c>
      <c r="AW143" s="15" t="s">
        <v>34</v>
      </c>
      <c r="AX143" s="15" t="s">
        <v>78</v>
      </c>
      <c r="AY143" s="265" t="s">
        <v>135</v>
      </c>
    </row>
    <row r="144" spans="1:51" s="14" customFormat="1" ht="12">
      <c r="A144" s="14"/>
      <c r="B144" s="245"/>
      <c r="C144" s="246"/>
      <c r="D144" s="235" t="s">
        <v>149</v>
      </c>
      <c r="E144" s="247" t="s">
        <v>1</v>
      </c>
      <c r="F144" s="248" t="s">
        <v>151</v>
      </c>
      <c r="G144" s="246"/>
      <c r="H144" s="249">
        <v>13.91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149</v>
      </c>
      <c r="AU144" s="255" t="s">
        <v>88</v>
      </c>
      <c r="AV144" s="14" t="s">
        <v>141</v>
      </c>
      <c r="AW144" s="14" t="s">
        <v>34</v>
      </c>
      <c r="AX144" s="14" t="s">
        <v>86</v>
      </c>
      <c r="AY144" s="255" t="s">
        <v>135</v>
      </c>
    </row>
    <row r="145" spans="1:65" s="2" customFormat="1" ht="37.8" customHeight="1">
      <c r="A145" s="38"/>
      <c r="B145" s="39"/>
      <c r="C145" s="219" t="s">
        <v>177</v>
      </c>
      <c r="D145" s="219" t="s">
        <v>137</v>
      </c>
      <c r="E145" s="220" t="s">
        <v>178</v>
      </c>
      <c r="F145" s="221" t="s">
        <v>179</v>
      </c>
      <c r="G145" s="222" t="s">
        <v>168</v>
      </c>
      <c r="H145" s="223">
        <v>509.91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43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141</v>
      </c>
      <c r="AT145" s="231" t="s">
        <v>137</v>
      </c>
      <c r="AU145" s="231" t="s">
        <v>88</v>
      </c>
      <c r="AY145" s="17" t="s">
        <v>135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86</v>
      </c>
      <c r="BK145" s="232">
        <f>ROUND(I145*H145,2)</f>
        <v>0</v>
      </c>
      <c r="BL145" s="17" t="s">
        <v>141</v>
      </c>
      <c r="BM145" s="231" t="s">
        <v>180</v>
      </c>
    </row>
    <row r="146" spans="1:51" s="13" customFormat="1" ht="12">
      <c r="A146" s="13"/>
      <c r="B146" s="233"/>
      <c r="C146" s="234"/>
      <c r="D146" s="235" t="s">
        <v>149</v>
      </c>
      <c r="E146" s="236" t="s">
        <v>1</v>
      </c>
      <c r="F146" s="237" t="s">
        <v>181</v>
      </c>
      <c r="G146" s="234"/>
      <c r="H146" s="238">
        <v>509.91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149</v>
      </c>
      <c r="AU146" s="244" t="s">
        <v>88</v>
      </c>
      <c r="AV146" s="13" t="s">
        <v>88</v>
      </c>
      <c r="AW146" s="13" t="s">
        <v>34</v>
      </c>
      <c r="AX146" s="13" t="s">
        <v>78</v>
      </c>
      <c r="AY146" s="244" t="s">
        <v>135</v>
      </c>
    </row>
    <row r="147" spans="1:51" s="14" customFormat="1" ht="12">
      <c r="A147" s="14"/>
      <c r="B147" s="245"/>
      <c r="C147" s="246"/>
      <c r="D147" s="235" t="s">
        <v>149</v>
      </c>
      <c r="E147" s="247" t="s">
        <v>1</v>
      </c>
      <c r="F147" s="248" t="s">
        <v>151</v>
      </c>
      <c r="G147" s="246"/>
      <c r="H147" s="249">
        <v>509.91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149</v>
      </c>
      <c r="AU147" s="255" t="s">
        <v>88</v>
      </c>
      <c r="AV147" s="14" t="s">
        <v>141</v>
      </c>
      <c r="AW147" s="14" t="s">
        <v>34</v>
      </c>
      <c r="AX147" s="14" t="s">
        <v>86</v>
      </c>
      <c r="AY147" s="255" t="s">
        <v>135</v>
      </c>
    </row>
    <row r="148" spans="1:65" s="2" customFormat="1" ht="37.8" customHeight="1">
      <c r="A148" s="38"/>
      <c r="B148" s="39"/>
      <c r="C148" s="219" t="s">
        <v>144</v>
      </c>
      <c r="D148" s="219" t="s">
        <v>137</v>
      </c>
      <c r="E148" s="220" t="s">
        <v>182</v>
      </c>
      <c r="F148" s="221" t="s">
        <v>183</v>
      </c>
      <c r="G148" s="222" t="s">
        <v>168</v>
      </c>
      <c r="H148" s="223">
        <v>509.91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43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141</v>
      </c>
      <c r="AT148" s="231" t="s">
        <v>137</v>
      </c>
      <c r="AU148" s="231" t="s">
        <v>88</v>
      </c>
      <c r="AY148" s="17" t="s">
        <v>135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86</v>
      </c>
      <c r="BK148" s="232">
        <f>ROUND(I148*H148,2)</f>
        <v>0</v>
      </c>
      <c r="BL148" s="17" t="s">
        <v>141</v>
      </c>
      <c r="BM148" s="231" t="s">
        <v>184</v>
      </c>
    </row>
    <row r="149" spans="1:51" s="13" customFormat="1" ht="12">
      <c r="A149" s="13"/>
      <c r="B149" s="233"/>
      <c r="C149" s="234"/>
      <c r="D149" s="235" t="s">
        <v>149</v>
      </c>
      <c r="E149" s="236" t="s">
        <v>1</v>
      </c>
      <c r="F149" s="237" t="s">
        <v>185</v>
      </c>
      <c r="G149" s="234"/>
      <c r="H149" s="238">
        <v>509.91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149</v>
      </c>
      <c r="AU149" s="244" t="s">
        <v>88</v>
      </c>
      <c r="AV149" s="13" t="s">
        <v>88</v>
      </c>
      <c r="AW149" s="13" t="s">
        <v>34</v>
      </c>
      <c r="AX149" s="13" t="s">
        <v>78</v>
      </c>
      <c r="AY149" s="244" t="s">
        <v>135</v>
      </c>
    </row>
    <row r="150" spans="1:51" s="14" customFormat="1" ht="12">
      <c r="A150" s="14"/>
      <c r="B150" s="245"/>
      <c r="C150" s="246"/>
      <c r="D150" s="235" t="s">
        <v>149</v>
      </c>
      <c r="E150" s="247" t="s">
        <v>1</v>
      </c>
      <c r="F150" s="248" t="s">
        <v>151</v>
      </c>
      <c r="G150" s="246"/>
      <c r="H150" s="249">
        <v>509.91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149</v>
      </c>
      <c r="AU150" s="255" t="s">
        <v>88</v>
      </c>
      <c r="AV150" s="14" t="s">
        <v>141</v>
      </c>
      <c r="AW150" s="14" t="s">
        <v>34</v>
      </c>
      <c r="AX150" s="14" t="s">
        <v>86</v>
      </c>
      <c r="AY150" s="255" t="s">
        <v>135</v>
      </c>
    </row>
    <row r="151" spans="1:65" s="2" customFormat="1" ht="24.15" customHeight="1">
      <c r="A151" s="38"/>
      <c r="B151" s="39"/>
      <c r="C151" s="219" t="s">
        <v>186</v>
      </c>
      <c r="D151" s="219" t="s">
        <v>137</v>
      </c>
      <c r="E151" s="220" t="s">
        <v>187</v>
      </c>
      <c r="F151" s="221" t="s">
        <v>188</v>
      </c>
      <c r="G151" s="222" t="s">
        <v>168</v>
      </c>
      <c r="H151" s="223">
        <v>1840.076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43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141</v>
      </c>
      <c r="AT151" s="231" t="s">
        <v>137</v>
      </c>
      <c r="AU151" s="231" t="s">
        <v>88</v>
      </c>
      <c r="AY151" s="17" t="s">
        <v>135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86</v>
      </c>
      <c r="BK151" s="232">
        <f>ROUND(I151*H151,2)</f>
        <v>0</v>
      </c>
      <c r="BL151" s="17" t="s">
        <v>141</v>
      </c>
      <c r="BM151" s="231" t="s">
        <v>189</v>
      </c>
    </row>
    <row r="152" spans="1:51" s="13" customFormat="1" ht="12">
      <c r="A152" s="13"/>
      <c r="B152" s="233"/>
      <c r="C152" s="234"/>
      <c r="D152" s="235" t="s">
        <v>149</v>
      </c>
      <c r="E152" s="236" t="s">
        <v>1</v>
      </c>
      <c r="F152" s="237" t="s">
        <v>190</v>
      </c>
      <c r="G152" s="234"/>
      <c r="H152" s="238">
        <v>1840.076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149</v>
      </c>
      <c r="AU152" s="244" t="s">
        <v>88</v>
      </c>
      <c r="AV152" s="13" t="s">
        <v>88</v>
      </c>
      <c r="AW152" s="13" t="s">
        <v>34</v>
      </c>
      <c r="AX152" s="13" t="s">
        <v>78</v>
      </c>
      <c r="AY152" s="244" t="s">
        <v>135</v>
      </c>
    </row>
    <row r="153" spans="1:51" s="15" customFormat="1" ht="12">
      <c r="A153" s="15"/>
      <c r="B153" s="256"/>
      <c r="C153" s="257"/>
      <c r="D153" s="235" t="s">
        <v>149</v>
      </c>
      <c r="E153" s="258" t="s">
        <v>1</v>
      </c>
      <c r="F153" s="259" t="s">
        <v>191</v>
      </c>
      <c r="G153" s="257"/>
      <c r="H153" s="258" t="s">
        <v>1</v>
      </c>
      <c r="I153" s="260"/>
      <c r="J153" s="257"/>
      <c r="K153" s="257"/>
      <c r="L153" s="261"/>
      <c r="M153" s="262"/>
      <c r="N153" s="263"/>
      <c r="O153" s="263"/>
      <c r="P153" s="263"/>
      <c r="Q153" s="263"/>
      <c r="R153" s="263"/>
      <c r="S153" s="263"/>
      <c r="T153" s="264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5" t="s">
        <v>149</v>
      </c>
      <c r="AU153" s="265" t="s">
        <v>88</v>
      </c>
      <c r="AV153" s="15" t="s">
        <v>86</v>
      </c>
      <c r="AW153" s="15" t="s">
        <v>34</v>
      </c>
      <c r="AX153" s="15" t="s">
        <v>78</v>
      </c>
      <c r="AY153" s="265" t="s">
        <v>135</v>
      </c>
    </row>
    <row r="154" spans="1:51" s="14" customFormat="1" ht="12">
      <c r="A154" s="14"/>
      <c r="B154" s="245"/>
      <c r="C154" s="246"/>
      <c r="D154" s="235" t="s">
        <v>149</v>
      </c>
      <c r="E154" s="247" t="s">
        <v>1</v>
      </c>
      <c r="F154" s="248" t="s">
        <v>151</v>
      </c>
      <c r="G154" s="246"/>
      <c r="H154" s="249">
        <v>1840.076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149</v>
      </c>
      <c r="AU154" s="255" t="s">
        <v>88</v>
      </c>
      <c r="AV154" s="14" t="s">
        <v>141</v>
      </c>
      <c r="AW154" s="14" t="s">
        <v>34</v>
      </c>
      <c r="AX154" s="14" t="s">
        <v>86</v>
      </c>
      <c r="AY154" s="255" t="s">
        <v>135</v>
      </c>
    </row>
    <row r="155" spans="1:65" s="2" customFormat="1" ht="33" customHeight="1">
      <c r="A155" s="38"/>
      <c r="B155" s="39"/>
      <c r="C155" s="219" t="s">
        <v>148</v>
      </c>
      <c r="D155" s="219" t="s">
        <v>137</v>
      </c>
      <c r="E155" s="220" t="s">
        <v>192</v>
      </c>
      <c r="F155" s="221" t="s">
        <v>193</v>
      </c>
      <c r="G155" s="222" t="s">
        <v>168</v>
      </c>
      <c r="H155" s="223">
        <v>1840.076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43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141</v>
      </c>
      <c r="AT155" s="231" t="s">
        <v>137</v>
      </c>
      <c r="AU155" s="231" t="s">
        <v>88</v>
      </c>
      <c r="AY155" s="17" t="s">
        <v>135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86</v>
      </c>
      <c r="BK155" s="232">
        <f>ROUND(I155*H155,2)</f>
        <v>0</v>
      </c>
      <c r="BL155" s="17" t="s">
        <v>141</v>
      </c>
      <c r="BM155" s="231" t="s">
        <v>194</v>
      </c>
    </row>
    <row r="156" spans="1:51" s="13" customFormat="1" ht="12">
      <c r="A156" s="13"/>
      <c r="B156" s="233"/>
      <c r="C156" s="234"/>
      <c r="D156" s="235" t="s">
        <v>149</v>
      </c>
      <c r="E156" s="236" t="s">
        <v>1</v>
      </c>
      <c r="F156" s="237" t="s">
        <v>195</v>
      </c>
      <c r="G156" s="234"/>
      <c r="H156" s="238">
        <v>1840.076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149</v>
      </c>
      <c r="AU156" s="244" t="s">
        <v>88</v>
      </c>
      <c r="AV156" s="13" t="s">
        <v>88</v>
      </c>
      <c r="AW156" s="13" t="s">
        <v>34</v>
      </c>
      <c r="AX156" s="13" t="s">
        <v>78</v>
      </c>
      <c r="AY156" s="244" t="s">
        <v>135</v>
      </c>
    </row>
    <row r="157" spans="1:51" s="14" customFormat="1" ht="12">
      <c r="A157" s="14"/>
      <c r="B157" s="245"/>
      <c r="C157" s="246"/>
      <c r="D157" s="235" t="s">
        <v>149</v>
      </c>
      <c r="E157" s="247" t="s">
        <v>1</v>
      </c>
      <c r="F157" s="248" t="s">
        <v>151</v>
      </c>
      <c r="G157" s="246"/>
      <c r="H157" s="249">
        <v>1840.076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149</v>
      </c>
      <c r="AU157" s="255" t="s">
        <v>88</v>
      </c>
      <c r="AV157" s="14" t="s">
        <v>141</v>
      </c>
      <c r="AW157" s="14" t="s">
        <v>34</v>
      </c>
      <c r="AX157" s="14" t="s">
        <v>86</v>
      </c>
      <c r="AY157" s="255" t="s">
        <v>135</v>
      </c>
    </row>
    <row r="158" spans="1:65" s="2" customFormat="1" ht="24.15" customHeight="1">
      <c r="A158" s="38"/>
      <c r="B158" s="39"/>
      <c r="C158" s="219" t="s">
        <v>196</v>
      </c>
      <c r="D158" s="219" t="s">
        <v>137</v>
      </c>
      <c r="E158" s="220" t="s">
        <v>197</v>
      </c>
      <c r="F158" s="221" t="s">
        <v>198</v>
      </c>
      <c r="G158" s="222" t="s">
        <v>154</v>
      </c>
      <c r="H158" s="223">
        <v>1286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43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141</v>
      </c>
      <c r="AT158" s="231" t="s">
        <v>137</v>
      </c>
      <c r="AU158" s="231" t="s">
        <v>88</v>
      </c>
      <c r="AY158" s="17" t="s">
        <v>135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86</v>
      </c>
      <c r="BK158" s="232">
        <f>ROUND(I158*H158,2)</f>
        <v>0</v>
      </c>
      <c r="BL158" s="17" t="s">
        <v>141</v>
      </c>
      <c r="BM158" s="231" t="s">
        <v>199</v>
      </c>
    </row>
    <row r="159" spans="1:65" s="2" customFormat="1" ht="16.5" customHeight="1">
      <c r="A159" s="38"/>
      <c r="B159" s="39"/>
      <c r="C159" s="266" t="s">
        <v>155</v>
      </c>
      <c r="D159" s="266" t="s">
        <v>200</v>
      </c>
      <c r="E159" s="267" t="s">
        <v>201</v>
      </c>
      <c r="F159" s="268" t="s">
        <v>202</v>
      </c>
      <c r="G159" s="269" t="s">
        <v>203</v>
      </c>
      <c r="H159" s="270">
        <v>25.72</v>
      </c>
      <c r="I159" s="271"/>
      <c r="J159" s="272">
        <f>ROUND(I159*H159,2)</f>
        <v>0</v>
      </c>
      <c r="K159" s="273"/>
      <c r="L159" s="274"/>
      <c r="M159" s="275" t="s">
        <v>1</v>
      </c>
      <c r="N159" s="276" t="s">
        <v>43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171</v>
      </c>
      <c r="AT159" s="231" t="s">
        <v>200</v>
      </c>
      <c r="AU159" s="231" t="s">
        <v>88</v>
      </c>
      <c r="AY159" s="17" t="s">
        <v>135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86</v>
      </c>
      <c r="BK159" s="232">
        <f>ROUND(I159*H159,2)</f>
        <v>0</v>
      </c>
      <c r="BL159" s="17" t="s">
        <v>141</v>
      </c>
      <c r="BM159" s="231" t="s">
        <v>204</v>
      </c>
    </row>
    <row r="160" spans="1:51" s="13" customFormat="1" ht="12">
      <c r="A160" s="13"/>
      <c r="B160" s="233"/>
      <c r="C160" s="234"/>
      <c r="D160" s="235" t="s">
        <v>149</v>
      </c>
      <c r="E160" s="236" t="s">
        <v>1</v>
      </c>
      <c r="F160" s="237" t="s">
        <v>205</v>
      </c>
      <c r="G160" s="234"/>
      <c r="H160" s="238">
        <v>25.72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149</v>
      </c>
      <c r="AU160" s="244" t="s">
        <v>88</v>
      </c>
      <c r="AV160" s="13" t="s">
        <v>88</v>
      </c>
      <c r="AW160" s="13" t="s">
        <v>34</v>
      </c>
      <c r="AX160" s="13" t="s">
        <v>78</v>
      </c>
      <c r="AY160" s="244" t="s">
        <v>135</v>
      </c>
    </row>
    <row r="161" spans="1:51" s="14" customFormat="1" ht="12">
      <c r="A161" s="14"/>
      <c r="B161" s="245"/>
      <c r="C161" s="246"/>
      <c r="D161" s="235" t="s">
        <v>149</v>
      </c>
      <c r="E161" s="247" t="s">
        <v>1</v>
      </c>
      <c r="F161" s="248" t="s">
        <v>151</v>
      </c>
      <c r="G161" s="246"/>
      <c r="H161" s="249">
        <v>25.72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149</v>
      </c>
      <c r="AU161" s="255" t="s">
        <v>88</v>
      </c>
      <c r="AV161" s="14" t="s">
        <v>141</v>
      </c>
      <c r="AW161" s="14" t="s">
        <v>34</v>
      </c>
      <c r="AX161" s="14" t="s">
        <v>86</v>
      </c>
      <c r="AY161" s="255" t="s">
        <v>135</v>
      </c>
    </row>
    <row r="162" spans="1:65" s="2" customFormat="1" ht="24.15" customHeight="1">
      <c r="A162" s="38"/>
      <c r="B162" s="39"/>
      <c r="C162" s="219" t="s">
        <v>8</v>
      </c>
      <c r="D162" s="219" t="s">
        <v>137</v>
      </c>
      <c r="E162" s="220" t="s">
        <v>206</v>
      </c>
      <c r="F162" s="221" t="s">
        <v>207</v>
      </c>
      <c r="G162" s="222" t="s">
        <v>154</v>
      </c>
      <c r="H162" s="223">
        <v>50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43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141</v>
      </c>
      <c r="AT162" s="231" t="s">
        <v>137</v>
      </c>
      <c r="AU162" s="231" t="s">
        <v>88</v>
      </c>
      <c r="AY162" s="17" t="s">
        <v>135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86</v>
      </c>
      <c r="BK162" s="232">
        <f>ROUND(I162*H162,2)</f>
        <v>0</v>
      </c>
      <c r="BL162" s="17" t="s">
        <v>141</v>
      </c>
      <c r="BM162" s="231" t="s">
        <v>208</v>
      </c>
    </row>
    <row r="163" spans="1:63" s="12" customFormat="1" ht="22.8" customHeight="1">
      <c r="A163" s="12"/>
      <c r="B163" s="203"/>
      <c r="C163" s="204"/>
      <c r="D163" s="205" t="s">
        <v>77</v>
      </c>
      <c r="E163" s="217" t="s">
        <v>157</v>
      </c>
      <c r="F163" s="217" t="s">
        <v>209</v>
      </c>
      <c r="G163" s="204"/>
      <c r="H163" s="204"/>
      <c r="I163" s="207"/>
      <c r="J163" s="218">
        <f>BK163</f>
        <v>0</v>
      </c>
      <c r="K163" s="204"/>
      <c r="L163" s="209"/>
      <c r="M163" s="210"/>
      <c r="N163" s="211"/>
      <c r="O163" s="211"/>
      <c r="P163" s="212">
        <f>SUM(P164:P190)</f>
        <v>0</v>
      </c>
      <c r="Q163" s="211"/>
      <c r="R163" s="212">
        <f>SUM(R164:R190)</f>
        <v>0.32635</v>
      </c>
      <c r="S163" s="211"/>
      <c r="T163" s="213">
        <f>SUM(T164:T190)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4" t="s">
        <v>86</v>
      </c>
      <c r="AT163" s="215" t="s">
        <v>77</v>
      </c>
      <c r="AU163" s="215" t="s">
        <v>86</v>
      </c>
      <c r="AY163" s="214" t="s">
        <v>135</v>
      </c>
      <c r="BK163" s="216">
        <f>SUM(BK164:BK190)</f>
        <v>0</v>
      </c>
    </row>
    <row r="164" spans="1:65" s="2" customFormat="1" ht="24.15" customHeight="1">
      <c r="A164" s="38"/>
      <c r="B164" s="39"/>
      <c r="C164" s="219" t="s">
        <v>160</v>
      </c>
      <c r="D164" s="219" t="s">
        <v>137</v>
      </c>
      <c r="E164" s="220" t="s">
        <v>210</v>
      </c>
      <c r="F164" s="221" t="s">
        <v>211</v>
      </c>
      <c r="G164" s="222" t="s">
        <v>154</v>
      </c>
      <c r="H164" s="223">
        <v>3332.07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43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141</v>
      </c>
      <c r="AT164" s="231" t="s">
        <v>137</v>
      </c>
      <c r="AU164" s="231" t="s">
        <v>88</v>
      </c>
      <c r="AY164" s="17" t="s">
        <v>135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86</v>
      </c>
      <c r="BK164" s="232">
        <f>ROUND(I164*H164,2)</f>
        <v>0</v>
      </c>
      <c r="BL164" s="17" t="s">
        <v>141</v>
      </c>
      <c r="BM164" s="231" t="s">
        <v>212</v>
      </c>
    </row>
    <row r="165" spans="1:65" s="2" customFormat="1" ht="24.15" customHeight="1">
      <c r="A165" s="38"/>
      <c r="B165" s="39"/>
      <c r="C165" s="219" t="s">
        <v>213</v>
      </c>
      <c r="D165" s="219" t="s">
        <v>137</v>
      </c>
      <c r="E165" s="220" t="s">
        <v>214</v>
      </c>
      <c r="F165" s="221" t="s">
        <v>215</v>
      </c>
      <c r="G165" s="222" t="s">
        <v>154</v>
      </c>
      <c r="H165" s="223">
        <v>3332.07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43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141</v>
      </c>
      <c r="AT165" s="231" t="s">
        <v>137</v>
      </c>
      <c r="AU165" s="231" t="s">
        <v>88</v>
      </c>
      <c r="AY165" s="17" t="s">
        <v>135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86</v>
      </c>
      <c r="BK165" s="232">
        <f>ROUND(I165*H165,2)</f>
        <v>0</v>
      </c>
      <c r="BL165" s="17" t="s">
        <v>141</v>
      </c>
      <c r="BM165" s="231" t="s">
        <v>216</v>
      </c>
    </row>
    <row r="166" spans="1:65" s="2" customFormat="1" ht="24.15" customHeight="1">
      <c r="A166" s="38"/>
      <c r="B166" s="39"/>
      <c r="C166" s="219" t="s">
        <v>164</v>
      </c>
      <c r="D166" s="219" t="s">
        <v>137</v>
      </c>
      <c r="E166" s="220" t="s">
        <v>217</v>
      </c>
      <c r="F166" s="221" t="s">
        <v>218</v>
      </c>
      <c r="G166" s="222" t="s">
        <v>154</v>
      </c>
      <c r="H166" s="223">
        <v>3332.07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43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141</v>
      </c>
      <c r="AT166" s="231" t="s">
        <v>137</v>
      </c>
      <c r="AU166" s="231" t="s">
        <v>88</v>
      </c>
      <c r="AY166" s="17" t="s">
        <v>135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86</v>
      </c>
      <c r="BK166" s="232">
        <f>ROUND(I166*H166,2)</f>
        <v>0</v>
      </c>
      <c r="BL166" s="17" t="s">
        <v>141</v>
      </c>
      <c r="BM166" s="231" t="s">
        <v>219</v>
      </c>
    </row>
    <row r="167" spans="1:65" s="2" customFormat="1" ht="24.15" customHeight="1">
      <c r="A167" s="38"/>
      <c r="B167" s="39"/>
      <c r="C167" s="219" t="s">
        <v>220</v>
      </c>
      <c r="D167" s="219" t="s">
        <v>137</v>
      </c>
      <c r="E167" s="220" t="s">
        <v>221</v>
      </c>
      <c r="F167" s="221" t="s">
        <v>222</v>
      </c>
      <c r="G167" s="222" t="s">
        <v>154</v>
      </c>
      <c r="H167" s="223">
        <v>3332.07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43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141</v>
      </c>
      <c r="AT167" s="231" t="s">
        <v>137</v>
      </c>
      <c r="AU167" s="231" t="s">
        <v>88</v>
      </c>
      <c r="AY167" s="17" t="s">
        <v>135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86</v>
      </c>
      <c r="BK167" s="232">
        <f>ROUND(I167*H167,2)</f>
        <v>0</v>
      </c>
      <c r="BL167" s="17" t="s">
        <v>141</v>
      </c>
      <c r="BM167" s="231" t="s">
        <v>223</v>
      </c>
    </row>
    <row r="168" spans="1:65" s="2" customFormat="1" ht="21.75" customHeight="1">
      <c r="A168" s="38"/>
      <c r="B168" s="39"/>
      <c r="C168" s="219" t="s">
        <v>169</v>
      </c>
      <c r="D168" s="219" t="s">
        <v>137</v>
      </c>
      <c r="E168" s="220" t="s">
        <v>224</v>
      </c>
      <c r="F168" s="221" t="s">
        <v>225</v>
      </c>
      <c r="G168" s="222" t="s">
        <v>154</v>
      </c>
      <c r="H168" s="223">
        <v>3332.07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43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141</v>
      </c>
      <c r="AT168" s="231" t="s">
        <v>137</v>
      </c>
      <c r="AU168" s="231" t="s">
        <v>88</v>
      </c>
      <c r="AY168" s="17" t="s">
        <v>135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86</v>
      </c>
      <c r="BK168" s="232">
        <f>ROUND(I168*H168,2)</f>
        <v>0</v>
      </c>
      <c r="BL168" s="17" t="s">
        <v>141</v>
      </c>
      <c r="BM168" s="231" t="s">
        <v>226</v>
      </c>
    </row>
    <row r="169" spans="1:65" s="2" customFormat="1" ht="24.15" customHeight="1">
      <c r="A169" s="38"/>
      <c r="B169" s="39"/>
      <c r="C169" s="219" t="s">
        <v>7</v>
      </c>
      <c r="D169" s="219" t="s">
        <v>137</v>
      </c>
      <c r="E169" s="220" t="s">
        <v>227</v>
      </c>
      <c r="F169" s="221" t="s">
        <v>228</v>
      </c>
      <c r="G169" s="222" t="s">
        <v>154</v>
      </c>
      <c r="H169" s="223">
        <v>175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43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141</v>
      </c>
      <c r="AT169" s="231" t="s">
        <v>137</v>
      </c>
      <c r="AU169" s="231" t="s">
        <v>88</v>
      </c>
      <c r="AY169" s="17" t="s">
        <v>135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86</v>
      </c>
      <c r="BK169" s="232">
        <f>ROUND(I169*H169,2)</f>
        <v>0</v>
      </c>
      <c r="BL169" s="17" t="s">
        <v>141</v>
      </c>
      <c r="BM169" s="231" t="s">
        <v>229</v>
      </c>
    </row>
    <row r="170" spans="1:51" s="13" customFormat="1" ht="12">
      <c r="A170" s="13"/>
      <c r="B170" s="233"/>
      <c r="C170" s="234"/>
      <c r="D170" s="235" t="s">
        <v>149</v>
      </c>
      <c r="E170" s="236" t="s">
        <v>1</v>
      </c>
      <c r="F170" s="237" t="s">
        <v>230</v>
      </c>
      <c r="G170" s="234"/>
      <c r="H170" s="238">
        <v>175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149</v>
      </c>
      <c r="AU170" s="244" t="s">
        <v>88</v>
      </c>
      <c r="AV170" s="13" t="s">
        <v>88</v>
      </c>
      <c r="AW170" s="13" t="s">
        <v>34</v>
      </c>
      <c r="AX170" s="13" t="s">
        <v>78</v>
      </c>
      <c r="AY170" s="244" t="s">
        <v>135</v>
      </c>
    </row>
    <row r="171" spans="1:51" s="15" customFormat="1" ht="12">
      <c r="A171" s="15"/>
      <c r="B171" s="256"/>
      <c r="C171" s="257"/>
      <c r="D171" s="235" t="s">
        <v>149</v>
      </c>
      <c r="E171" s="258" t="s">
        <v>1</v>
      </c>
      <c r="F171" s="259" t="s">
        <v>231</v>
      </c>
      <c r="G171" s="257"/>
      <c r="H171" s="258" t="s">
        <v>1</v>
      </c>
      <c r="I171" s="260"/>
      <c r="J171" s="257"/>
      <c r="K171" s="257"/>
      <c r="L171" s="261"/>
      <c r="M171" s="262"/>
      <c r="N171" s="263"/>
      <c r="O171" s="263"/>
      <c r="P171" s="263"/>
      <c r="Q171" s="263"/>
      <c r="R171" s="263"/>
      <c r="S171" s="263"/>
      <c r="T171" s="264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5" t="s">
        <v>149</v>
      </c>
      <c r="AU171" s="265" t="s">
        <v>88</v>
      </c>
      <c r="AV171" s="15" t="s">
        <v>86</v>
      </c>
      <c r="AW171" s="15" t="s">
        <v>34</v>
      </c>
      <c r="AX171" s="15" t="s">
        <v>78</v>
      </c>
      <c r="AY171" s="265" t="s">
        <v>135</v>
      </c>
    </row>
    <row r="172" spans="1:51" s="14" customFormat="1" ht="12">
      <c r="A172" s="14"/>
      <c r="B172" s="245"/>
      <c r="C172" s="246"/>
      <c r="D172" s="235" t="s">
        <v>149</v>
      </c>
      <c r="E172" s="247" t="s">
        <v>1</v>
      </c>
      <c r="F172" s="248" t="s">
        <v>151</v>
      </c>
      <c r="G172" s="246"/>
      <c r="H172" s="249">
        <v>175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149</v>
      </c>
      <c r="AU172" s="255" t="s">
        <v>88</v>
      </c>
      <c r="AV172" s="14" t="s">
        <v>141</v>
      </c>
      <c r="AW172" s="14" t="s">
        <v>34</v>
      </c>
      <c r="AX172" s="14" t="s">
        <v>86</v>
      </c>
      <c r="AY172" s="255" t="s">
        <v>135</v>
      </c>
    </row>
    <row r="173" spans="1:65" s="2" customFormat="1" ht="24.15" customHeight="1">
      <c r="A173" s="38"/>
      <c r="B173" s="39"/>
      <c r="C173" s="219" t="s">
        <v>174</v>
      </c>
      <c r="D173" s="219" t="s">
        <v>137</v>
      </c>
      <c r="E173" s="220" t="s">
        <v>232</v>
      </c>
      <c r="F173" s="221" t="s">
        <v>233</v>
      </c>
      <c r="G173" s="222" t="s">
        <v>154</v>
      </c>
      <c r="H173" s="223">
        <v>175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43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141</v>
      </c>
      <c r="AT173" s="231" t="s">
        <v>137</v>
      </c>
      <c r="AU173" s="231" t="s">
        <v>88</v>
      </c>
      <c r="AY173" s="17" t="s">
        <v>135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86</v>
      </c>
      <c r="BK173" s="232">
        <f>ROUND(I173*H173,2)</f>
        <v>0</v>
      </c>
      <c r="BL173" s="17" t="s">
        <v>141</v>
      </c>
      <c r="BM173" s="231" t="s">
        <v>234</v>
      </c>
    </row>
    <row r="174" spans="1:51" s="13" customFormat="1" ht="12">
      <c r="A174" s="13"/>
      <c r="B174" s="233"/>
      <c r="C174" s="234"/>
      <c r="D174" s="235" t="s">
        <v>149</v>
      </c>
      <c r="E174" s="236" t="s">
        <v>1</v>
      </c>
      <c r="F174" s="237" t="s">
        <v>230</v>
      </c>
      <c r="G174" s="234"/>
      <c r="H174" s="238">
        <v>175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149</v>
      </c>
      <c r="AU174" s="244" t="s">
        <v>88</v>
      </c>
      <c r="AV174" s="13" t="s">
        <v>88</v>
      </c>
      <c r="AW174" s="13" t="s">
        <v>34</v>
      </c>
      <c r="AX174" s="13" t="s">
        <v>78</v>
      </c>
      <c r="AY174" s="244" t="s">
        <v>135</v>
      </c>
    </row>
    <row r="175" spans="1:51" s="15" customFormat="1" ht="12">
      <c r="A175" s="15"/>
      <c r="B175" s="256"/>
      <c r="C175" s="257"/>
      <c r="D175" s="235" t="s">
        <v>149</v>
      </c>
      <c r="E175" s="258" t="s">
        <v>1</v>
      </c>
      <c r="F175" s="259" t="s">
        <v>235</v>
      </c>
      <c r="G175" s="257"/>
      <c r="H175" s="258" t="s">
        <v>1</v>
      </c>
      <c r="I175" s="260"/>
      <c r="J175" s="257"/>
      <c r="K175" s="257"/>
      <c r="L175" s="261"/>
      <c r="M175" s="262"/>
      <c r="N175" s="263"/>
      <c r="O175" s="263"/>
      <c r="P175" s="263"/>
      <c r="Q175" s="263"/>
      <c r="R175" s="263"/>
      <c r="S175" s="263"/>
      <c r="T175" s="264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5" t="s">
        <v>149</v>
      </c>
      <c r="AU175" s="265" t="s">
        <v>88</v>
      </c>
      <c r="AV175" s="15" t="s">
        <v>86</v>
      </c>
      <c r="AW175" s="15" t="s">
        <v>34</v>
      </c>
      <c r="AX175" s="15" t="s">
        <v>78</v>
      </c>
      <c r="AY175" s="265" t="s">
        <v>135</v>
      </c>
    </row>
    <row r="176" spans="1:51" s="14" customFormat="1" ht="12">
      <c r="A176" s="14"/>
      <c r="B176" s="245"/>
      <c r="C176" s="246"/>
      <c r="D176" s="235" t="s">
        <v>149</v>
      </c>
      <c r="E176" s="247" t="s">
        <v>1</v>
      </c>
      <c r="F176" s="248" t="s">
        <v>151</v>
      </c>
      <c r="G176" s="246"/>
      <c r="H176" s="249">
        <v>175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5" t="s">
        <v>149</v>
      </c>
      <c r="AU176" s="255" t="s">
        <v>88</v>
      </c>
      <c r="AV176" s="14" t="s">
        <v>141</v>
      </c>
      <c r="AW176" s="14" t="s">
        <v>34</v>
      </c>
      <c r="AX176" s="14" t="s">
        <v>86</v>
      </c>
      <c r="AY176" s="255" t="s">
        <v>135</v>
      </c>
    </row>
    <row r="177" spans="1:65" s="2" customFormat="1" ht="37.8" customHeight="1">
      <c r="A177" s="38"/>
      <c r="B177" s="39"/>
      <c r="C177" s="219" t="s">
        <v>236</v>
      </c>
      <c r="D177" s="219" t="s">
        <v>137</v>
      </c>
      <c r="E177" s="220" t="s">
        <v>237</v>
      </c>
      <c r="F177" s="221" t="s">
        <v>238</v>
      </c>
      <c r="G177" s="222" t="s">
        <v>154</v>
      </c>
      <c r="H177" s="223">
        <v>3332.07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43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141</v>
      </c>
      <c r="AT177" s="231" t="s">
        <v>137</v>
      </c>
      <c r="AU177" s="231" t="s">
        <v>88</v>
      </c>
      <c r="AY177" s="17" t="s">
        <v>135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86</v>
      </c>
      <c r="BK177" s="232">
        <f>ROUND(I177*H177,2)</f>
        <v>0</v>
      </c>
      <c r="BL177" s="17" t="s">
        <v>141</v>
      </c>
      <c r="BM177" s="231" t="s">
        <v>239</v>
      </c>
    </row>
    <row r="178" spans="1:65" s="2" customFormat="1" ht="24.15" customHeight="1">
      <c r="A178" s="38"/>
      <c r="B178" s="39"/>
      <c r="C178" s="219" t="s">
        <v>180</v>
      </c>
      <c r="D178" s="219" t="s">
        <v>137</v>
      </c>
      <c r="E178" s="220" t="s">
        <v>240</v>
      </c>
      <c r="F178" s="221" t="s">
        <v>241</v>
      </c>
      <c r="G178" s="222" t="s">
        <v>242</v>
      </c>
      <c r="H178" s="223">
        <v>535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43</v>
      </c>
      <c r="O178" s="91"/>
      <c r="P178" s="229">
        <f>O178*H178</f>
        <v>0</v>
      </c>
      <c r="Q178" s="229">
        <v>0.00061</v>
      </c>
      <c r="R178" s="229">
        <f>Q178*H178</f>
        <v>0.32635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141</v>
      </c>
      <c r="AT178" s="231" t="s">
        <v>137</v>
      </c>
      <c r="AU178" s="231" t="s">
        <v>88</v>
      </c>
      <c r="AY178" s="17" t="s">
        <v>135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86</v>
      </c>
      <c r="BK178" s="232">
        <f>ROUND(I178*H178,2)</f>
        <v>0</v>
      </c>
      <c r="BL178" s="17" t="s">
        <v>141</v>
      </c>
      <c r="BM178" s="231" t="s">
        <v>243</v>
      </c>
    </row>
    <row r="179" spans="1:65" s="2" customFormat="1" ht="16.5" customHeight="1">
      <c r="A179" s="38"/>
      <c r="B179" s="39"/>
      <c r="C179" s="266" t="s">
        <v>244</v>
      </c>
      <c r="D179" s="266" t="s">
        <v>200</v>
      </c>
      <c r="E179" s="267" t="s">
        <v>245</v>
      </c>
      <c r="F179" s="268" t="s">
        <v>246</v>
      </c>
      <c r="G179" s="269" t="s">
        <v>242</v>
      </c>
      <c r="H179" s="270">
        <v>270.504</v>
      </c>
      <c r="I179" s="271"/>
      <c r="J179" s="272">
        <f>ROUND(I179*H179,2)</f>
        <v>0</v>
      </c>
      <c r="K179" s="273"/>
      <c r="L179" s="274"/>
      <c r="M179" s="275" t="s">
        <v>1</v>
      </c>
      <c r="N179" s="276" t="s">
        <v>43</v>
      </c>
      <c r="O179" s="91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171</v>
      </c>
      <c r="AT179" s="231" t="s">
        <v>200</v>
      </c>
      <c r="AU179" s="231" t="s">
        <v>88</v>
      </c>
      <c r="AY179" s="17" t="s">
        <v>135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86</v>
      </c>
      <c r="BK179" s="232">
        <f>ROUND(I179*H179,2)</f>
        <v>0</v>
      </c>
      <c r="BL179" s="17" t="s">
        <v>141</v>
      </c>
      <c r="BM179" s="231" t="s">
        <v>247</v>
      </c>
    </row>
    <row r="180" spans="1:51" s="13" customFormat="1" ht="12">
      <c r="A180" s="13"/>
      <c r="B180" s="233"/>
      <c r="C180" s="234"/>
      <c r="D180" s="235" t="s">
        <v>149</v>
      </c>
      <c r="E180" s="236" t="s">
        <v>1</v>
      </c>
      <c r="F180" s="237" t="s">
        <v>248</v>
      </c>
      <c r="G180" s="234"/>
      <c r="H180" s="238">
        <v>265.2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149</v>
      </c>
      <c r="AU180" s="244" t="s">
        <v>88</v>
      </c>
      <c r="AV180" s="13" t="s">
        <v>88</v>
      </c>
      <c r="AW180" s="13" t="s">
        <v>34</v>
      </c>
      <c r="AX180" s="13" t="s">
        <v>78</v>
      </c>
      <c r="AY180" s="244" t="s">
        <v>135</v>
      </c>
    </row>
    <row r="181" spans="1:51" s="14" customFormat="1" ht="12">
      <c r="A181" s="14"/>
      <c r="B181" s="245"/>
      <c r="C181" s="246"/>
      <c r="D181" s="235" t="s">
        <v>149</v>
      </c>
      <c r="E181" s="247" t="s">
        <v>1</v>
      </c>
      <c r="F181" s="248" t="s">
        <v>151</v>
      </c>
      <c r="G181" s="246"/>
      <c r="H181" s="249">
        <v>265.2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149</v>
      </c>
      <c r="AU181" s="255" t="s">
        <v>88</v>
      </c>
      <c r="AV181" s="14" t="s">
        <v>141</v>
      </c>
      <c r="AW181" s="14" t="s">
        <v>34</v>
      </c>
      <c r="AX181" s="14" t="s">
        <v>86</v>
      </c>
      <c r="AY181" s="255" t="s">
        <v>135</v>
      </c>
    </row>
    <row r="182" spans="1:51" s="13" customFormat="1" ht="12">
      <c r="A182" s="13"/>
      <c r="B182" s="233"/>
      <c r="C182" s="234"/>
      <c r="D182" s="235" t="s">
        <v>149</v>
      </c>
      <c r="E182" s="234"/>
      <c r="F182" s="237" t="s">
        <v>249</v>
      </c>
      <c r="G182" s="234"/>
      <c r="H182" s="238">
        <v>270.504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149</v>
      </c>
      <c r="AU182" s="244" t="s">
        <v>88</v>
      </c>
      <c r="AV182" s="13" t="s">
        <v>88</v>
      </c>
      <c r="AW182" s="13" t="s">
        <v>4</v>
      </c>
      <c r="AX182" s="13" t="s">
        <v>86</v>
      </c>
      <c r="AY182" s="244" t="s">
        <v>135</v>
      </c>
    </row>
    <row r="183" spans="1:65" s="2" customFormat="1" ht="21.75" customHeight="1">
      <c r="A183" s="38"/>
      <c r="B183" s="39"/>
      <c r="C183" s="266" t="s">
        <v>184</v>
      </c>
      <c r="D183" s="266" t="s">
        <v>200</v>
      </c>
      <c r="E183" s="267" t="s">
        <v>250</v>
      </c>
      <c r="F183" s="268" t="s">
        <v>251</v>
      </c>
      <c r="G183" s="269" t="s">
        <v>154</v>
      </c>
      <c r="H183" s="270">
        <v>182.07</v>
      </c>
      <c r="I183" s="271"/>
      <c r="J183" s="272">
        <f>ROUND(I183*H183,2)</f>
        <v>0</v>
      </c>
      <c r="K183" s="273"/>
      <c r="L183" s="274"/>
      <c r="M183" s="275" t="s">
        <v>1</v>
      </c>
      <c r="N183" s="276" t="s">
        <v>43</v>
      </c>
      <c r="O183" s="91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171</v>
      </c>
      <c r="AT183" s="231" t="s">
        <v>200</v>
      </c>
      <c r="AU183" s="231" t="s">
        <v>88</v>
      </c>
      <c r="AY183" s="17" t="s">
        <v>135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86</v>
      </c>
      <c r="BK183" s="232">
        <f>ROUND(I183*H183,2)</f>
        <v>0</v>
      </c>
      <c r="BL183" s="17" t="s">
        <v>141</v>
      </c>
      <c r="BM183" s="231" t="s">
        <v>252</v>
      </c>
    </row>
    <row r="184" spans="1:51" s="13" customFormat="1" ht="12">
      <c r="A184" s="13"/>
      <c r="B184" s="233"/>
      <c r="C184" s="234"/>
      <c r="D184" s="235" t="s">
        <v>149</v>
      </c>
      <c r="E184" s="236" t="s">
        <v>1</v>
      </c>
      <c r="F184" s="237" t="s">
        <v>253</v>
      </c>
      <c r="G184" s="234"/>
      <c r="H184" s="238">
        <v>178.5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149</v>
      </c>
      <c r="AU184" s="244" t="s">
        <v>88</v>
      </c>
      <c r="AV184" s="13" t="s">
        <v>88</v>
      </c>
      <c r="AW184" s="13" t="s">
        <v>34</v>
      </c>
      <c r="AX184" s="13" t="s">
        <v>78</v>
      </c>
      <c r="AY184" s="244" t="s">
        <v>135</v>
      </c>
    </row>
    <row r="185" spans="1:51" s="14" customFormat="1" ht="12">
      <c r="A185" s="14"/>
      <c r="B185" s="245"/>
      <c r="C185" s="246"/>
      <c r="D185" s="235" t="s">
        <v>149</v>
      </c>
      <c r="E185" s="247" t="s">
        <v>1</v>
      </c>
      <c r="F185" s="248" t="s">
        <v>151</v>
      </c>
      <c r="G185" s="246"/>
      <c r="H185" s="249">
        <v>178.5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149</v>
      </c>
      <c r="AU185" s="255" t="s">
        <v>88</v>
      </c>
      <c r="AV185" s="14" t="s">
        <v>141</v>
      </c>
      <c r="AW185" s="14" t="s">
        <v>34</v>
      </c>
      <c r="AX185" s="14" t="s">
        <v>86</v>
      </c>
      <c r="AY185" s="255" t="s">
        <v>135</v>
      </c>
    </row>
    <row r="186" spans="1:51" s="13" customFormat="1" ht="12">
      <c r="A186" s="13"/>
      <c r="B186" s="233"/>
      <c r="C186" s="234"/>
      <c r="D186" s="235" t="s">
        <v>149</v>
      </c>
      <c r="E186" s="234"/>
      <c r="F186" s="237" t="s">
        <v>254</v>
      </c>
      <c r="G186" s="234"/>
      <c r="H186" s="238">
        <v>182.07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149</v>
      </c>
      <c r="AU186" s="244" t="s">
        <v>88</v>
      </c>
      <c r="AV186" s="13" t="s">
        <v>88</v>
      </c>
      <c r="AW186" s="13" t="s">
        <v>4</v>
      </c>
      <c r="AX186" s="13" t="s">
        <v>86</v>
      </c>
      <c r="AY186" s="244" t="s">
        <v>135</v>
      </c>
    </row>
    <row r="187" spans="1:65" s="2" customFormat="1" ht="33" customHeight="1">
      <c r="A187" s="38"/>
      <c r="B187" s="39"/>
      <c r="C187" s="219" t="s">
        <v>255</v>
      </c>
      <c r="D187" s="219" t="s">
        <v>137</v>
      </c>
      <c r="E187" s="220" t="s">
        <v>256</v>
      </c>
      <c r="F187" s="221" t="s">
        <v>257</v>
      </c>
      <c r="G187" s="222" t="s">
        <v>154</v>
      </c>
      <c r="H187" s="223">
        <v>175</v>
      </c>
      <c r="I187" s="224"/>
      <c r="J187" s="225">
        <f>ROUND(I187*H187,2)</f>
        <v>0</v>
      </c>
      <c r="K187" s="226"/>
      <c r="L187" s="44"/>
      <c r="M187" s="227" t="s">
        <v>1</v>
      </c>
      <c r="N187" s="228" t="s">
        <v>43</v>
      </c>
      <c r="O187" s="91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1" t="s">
        <v>141</v>
      </c>
      <c r="AT187" s="231" t="s">
        <v>137</v>
      </c>
      <c r="AU187" s="231" t="s">
        <v>88</v>
      </c>
      <c r="AY187" s="17" t="s">
        <v>135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7" t="s">
        <v>86</v>
      </c>
      <c r="BK187" s="232">
        <f>ROUND(I187*H187,2)</f>
        <v>0</v>
      </c>
      <c r="BL187" s="17" t="s">
        <v>141</v>
      </c>
      <c r="BM187" s="231" t="s">
        <v>258</v>
      </c>
    </row>
    <row r="188" spans="1:51" s="13" customFormat="1" ht="12">
      <c r="A188" s="13"/>
      <c r="B188" s="233"/>
      <c r="C188" s="234"/>
      <c r="D188" s="235" t="s">
        <v>149</v>
      </c>
      <c r="E188" s="236" t="s">
        <v>1</v>
      </c>
      <c r="F188" s="237" t="s">
        <v>230</v>
      </c>
      <c r="G188" s="234"/>
      <c r="H188" s="238">
        <v>175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149</v>
      </c>
      <c r="AU188" s="244" t="s">
        <v>88</v>
      </c>
      <c r="AV188" s="13" t="s">
        <v>88</v>
      </c>
      <c r="AW188" s="13" t="s">
        <v>34</v>
      </c>
      <c r="AX188" s="13" t="s">
        <v>78</v>
      </c>
      <c r="AY188" s="244" t="s">
        <v>135</v>
      </c>
    </row>
    <row r="189" spans="1:51" s="14" customFormat="1" ht="12">
      <c r="A189" s="14"/>
      <c r="B189" s="245"/>
      <c r="C189" s="246"/>
      <c r="D189" s="235" t="s">
        <v>149</v>
      </c>
      <c r="E189" s="247" t="s">
        <v>1</v>
      </c>
      <c r="F189" s="248" t="s">
        <v>151</v>
      </c>
      <c r="G189" s="246"/>
      <c r="H189" s="249">
        <v>175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5" t="s">
        <v>149</v>
      </c>
      <c r="AU189" s="255" t="s">
        <v>88</v>
      </c>
      <c r="AV189" s="14" t="s">
        <v>141</v>
      </c>
      <c r="AW189" s="14" t="s">
        <v>34</v>
      </c>
      <c r="AX189" s="14" t="s">
        <v>86</v>
      </c>
      <c r="AY189" s="255" t="s">
        <v>135</v>
      </c>
    </row>
    <row r="190" spans="1:65" s="2" customFormat="1" ht="33" customHeight="1">
      <c r="A190" s="38"/>
      <c r="B190" s="39"/>
      <c r="C190" s="219" t="s">
        <v>189</v>
      </c>
      <c r="D190" s="219" t="s">
        <v>137</v>
      </c>
      <c r="E190" s="220" t="s">
        <v>259</v>
      </c>
      <c r="F190" s="221" t="s">
        <v>260</v>
      </c>
      <c r="G190" s="222" t="s">
        <v>242</v>
      </c>
      <c r="H190" s="223">
        <v>260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43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141</v>
      </c>
      <c r="AT190" s="231" t="s">
        <v>137</v>
      </c>
      <c r="AU190" s="231" t="s">
        <v>88</v>
      </c>
      <c r="AY190" s="17" t="s">
        <v>135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86</v>
      </c>
      <c r="BK190" s="232">
        <f>ROUND(I190*H190,2)</f>
        <v>0</v>
      </c>
      <c r="BL190" s="17" t="s">
        <v>141</v>
      </c>
      <c r="BM190" s="231" t="s">
        <v>261</v>
      </c>
    </row>
    <row r="191" spans="1:63" s="12" customFormat="1" ht="22.8" customHeight="1">
      <c r="A191" s="12"/>
      <c r="B191" s="203"/>
      <c r="C191" s="204"/>
      <c r="D191" s="205" t="s">
        <v>77</v>
      </c>
      <c r="E191" s="217" t="s">
        <v>171</v>
      </c>
      <c r="F191" s="217" t="s">
        <v>262</v>
      </c>
      <c r="G191" s="204"/>
      <c r="H191" s="204"/>
      <c r="I191" s="207"/>
      <c r="J191" s="218">
        <f>BK191</f>
        <v>0</v>
      </c>
      <c r="K191" s="204"/>
      <c r="L191" s="209"/>
      <c r="M191" s="210"/>
      <c r="N191" s="211"/>
      <c r="O191" s="211"/>
      <c r="P191" s="212">
        <f>SUM(P192:P197)</f>
        <v>0</v>
      </c>
      <c r="Q191" s="211"/>
      <c r="R191" s="212">
        <f>SUM(R192:R197)</f>
        <v>0.0066</v>
      </c>
      <c r="S191" s="211"/>
      <c r="T191" s="213">
        <f>SUM(T192:T197)</f>
        <v>9.1266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4" t="s">
        <v>86</v>
      </c>
      <c r="AT191" s="215" t="s">
        <v>77</v>
      </c>
      <c r="AU191" s="215" t="s">
        <v>86</v>
      </c>
      <c r="AY191" s="214" t="s">
        <v>135</v>
      </c>
      <c r="BK191" s="216">
        <f>SUM(BK192:BK197)</f>
        <v>0</v>
      </c>
    </row>
    <row r="192" spans="1:65" s="2" customFormat="1" ht="16.5" customHeight="1">
      <c r="A192" s="38"/>
      <c r="B192" s="39"/>
      <c r="C192" s="219" t="s">
        <v>263</v>
      </c>
      <c r="D192" s="219" t="s">
        <v>137</v>
      </c>
      <c r="E192" s="220" t="s">
        <v>264</v>
      </c>
      <c r="F192" s="221" t="s">
        <v>265</v>
      </c>
      <c r="G192" s="222" t="s">
        <v>242</v>
      </c>
      <c r="H192" s="223">
        <v>1.6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43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141</v>
      </c>
      <c r="AT192" s="231" t="s">
        <v>137</v>
      </c>
      <c r="AU192" s="231" t="s">
        <v>88</v>
      </c>
      <c r="AY192" s="17" t="s">
        <v>135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86</v>
      </c>
      <c r="BK192" s="232">
        <f>ROUND(I192*H192,2)</f>
        <v>0</v>
      </c>
      <c r="BL192" s="17" t="s">
        <v>141</v>
      </c>
      <c r="BM192" s="231" t="s">
        <v>266</v>
      </c>
    </row>
    <row r="193" spans="1:51" s="13" customFormat="1" ht="12">
      <c r="A193" s="13"/>
      <c r="B193" s="233"/>
      <c r="C193" s="234"/>
      <c r="D193" s="235" t="s">
        <v>149</v>
      </c>
      <c r="E193" s="236" t="s">
        <v>1</v>
      </c>
      <c r="F193" s="237" t="s">
        <v>267</v>
      </c>
      <c r="G193" s="234"/>
      <c r="H193" s="238">
        <v>1.6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149</v>
      </c>
      <c r="AU193" s="244" t="s">
        <v>88</v>
      </c>
      <c r="AV193" s="13" t="s">
        <v>88</v>
      </c>
      <c r="AW193" s="13" t="s">
        <v>34</v>
      </c>
      <c r="AX193" s="13" t="s">
        <v>78</v>
      </c>
      <c r="AY193" s="244" t="s">
        <v>135</v>
      </c>
    </row>
    <row r="194" spans="1:51" s="15" customFormat="1" ht="12">
      <c r="A194" s="15"/>
      <c r="B194" s="256"/>
      <c r="C194" s="257"/>
      <c r="D194" s="235" t="s">
        <v>149</v>
      </c>
      <c r="E194" s="258" t="s">
        <v>1</v>
      </c>
      <c r="F194" s="259" t="s">
        <v>268</v>
      </c>
      <c r="G194" s="257"/>
      <c r="H194" s="258" t="s">
        <v>1</v>
      </c>
      <c r="I194" s="260"/>
      <c r="J194" s="257"/>
      <c r="K194" s="257"/>
      <c r="L194" s="261"/>
      <c r="M194" s="262"/>
      <c r="N194" s="263"/>
      <c r="O194" s="263"/>
      <c r="P194" s="263"/>
      <c r="Q194" s="263"/>
      <c r="R194" s="263"/>
      <c r="S194" s="263"/>
      <c r="T194" s="264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5" t="s">
        <v>149</v>
      </c>
      <c r="AU194" s="265" t="s">
        <v>88</v>
      </c>
      <c r="AV194" s="15" t="s">
        <v>86</v>
      </c>
      <c r="AW194" s="15" t="s">
        <v>34</v>
      </c>
      <c r="AX194" s="15" t="s">
        <v>78</v>
      </c>
      <c r="AY194" s="265" t="s">
        <v>135</v>
      </c>
    </row>
    <row r="195" spans="1:51" s="14" customFormat="1" ht="12">
      <c r="A195" s="14"/>
      <c r="B195" s="245"/>
      <c r="C195" s="246"/>
      <c r="D195" s="235" t="s">
        <v>149</v>
      </c>
      <c r="E195" s="247" t="s">
        <v>1</v>
      </c>
      <c r="F195" s="248" t="s">
        <v>151</v>
      </c>
      <c r="G195" s="246"/>
      <c r="H195" s="249">
        <v>1.6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149</v>
      </c>
      <c r="AU195" s="255" t="s">
        <v>88</v>
      </c>
      <c r="AV195" s="14" t="s">
        <v>141</v>
      </c>
      <c r="AW195" s="14" t="s">
        <v>34</v>
      </c>
      <c r="AX195" s="14" t="s">
        <v>86</v>
      </c>
      <c r="AY195" s="255" t="s">
        <v>135</v>
      </c>
    </row>
    <row r="196" spans="1:65" s="2" customFormat="1" ht="24.15" customHeight="1">
      <c r="A196" s="38"/>
      <c r="B196" s="39"/>
      <c r="C196" s="266" t="s">
        <v>194</v>
      </c>
      <c r="D196" s="266" t="s">
        <v>200</v>
      </c>
      <c r="E196" s="267" t="s">
        <v>269</v>
      </c>
      <c r="F196" s="268" t="s">
        <v>270</v>
      </c>
      <c r="G196" s="269" t="s">
        <v>242</v>
      </c>
      <c r="H196" s="270">
        <v>1.6</v>
      </c>
      <c r="I196" s="271"/>
      <c r="J196" s="272">
        <f>ROUND(I196*H196,2)</f>
        <v>0</v>
      </c>
      <c r="K196" s="273"/>
      <c r="L196" s="274"/>
      <c r="M196" s="275" t="s">
        <v>1</v>
      </c>
      <c r="N196" s="276" t="s">
        <v>43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171</v>
      </c>
      <c r="AT196" s="231" t="s">
        <v>200</v>
      </c>
      <c r="AU196" s="231" t="s">
        <v>88</v>
      </c>
      <c r="AY196" s="17" t="s">
        <v>135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86</v>
      </c>
      <c r="BK196" s="232">
        <f>ROUND(I196*H196,2)</f>
        <v>0</v>
      </c>
      <c r="BL196" s="17" t="s">
        <v>141</v>
      </c>
      <c r="BM196" s="231" t="s">
        <v>271</v>
      </c>
    </row>
    <row r="197" spans="1:65" s="2" customFormat="1" ht="37.8" customHeight="1">
      <c r="A197" s="38"/>
      <c r="B197" s="39"/>
      <c r="C197" s="219" t="s">
        <v>272</v>
      </c>
      <c r="D197" s="219" t="s">
        <v>137</v>
      </c>
      <c r="E197" s="220" t="s">
        <v>273</v>
      </c>
      <c r="F197" s="221" t="s">
        <v>274</v>
      </c>
      <c r="G197" s="222" t="s">
        <v>242</v>
      </c>
      <c r="H197" s="223">
        <v>60</v>
      </c>
      <c r="I197" s="224"/>
      <c r="J197" s="225">
        <f>ROUND(I197*H197,2)</f>
        <v>0</v>
      </c>
      <c r="K197" s="226"/>
      <c r="L197" s="44"/>
      <c r="M197" s="227" t="s">
        <v>1</v>
      </c>
      <c r="N197" s="228" t="s">
        <v>43</v>
      </c>
      <c r="O197" s="91"/>
      <c r="P197" s="229">
        <f>O197*H197</f>
        <v>0</v>
      </c>
      <c r="Q197" s="229">
        <v>0.00011</v>
      </c>
      <c r="R197" s="229">
        <f>Q197*H197</f>
        <v>0.0066</v>
      </c>
      <c r="S197" s="229">
        <v>0.15211</v>
      </c>
      <c r="T197" s="230">
        <f>S197*H197</f>
        <v>9.1266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141</v>
      </c>
      <c r="AT197" s="231" t="s">
        <v>137</v>
      </c>
      <c r="AU197" s="231" t="s">
        <v>88</v>
      </c>
      <c r="AY197" s="17" t="s">
        <v>135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86</v>
      </c>
      <c r="BK197" s="232">
        <f>ROUND(I197*H197,2)</f>
        <v>0</v>
      </c>
      <c r="BL197" s="17" t="s">
        <v>141</v>
      </c>
      <c r="BM197" s="231" t="s">
        <v>275</v>
      </c>
    </row>
    <row r="198" spans="1:63" s="12" customFormat="1" ht="22.8" customHeight="1">
      <c r="A198" s="12"/>
      <c r="B198" s="203"/>
      <c r="C198" s="204"/>
      <c r="D198" s="205" t="s">
        <v>77</v>
      </c>
      <c r="E198" s="217" t="s">
        <v>177</v>
      </c>
      <c r="F198" s="217" t="s">
        <v>276</v>
      </c>
      <c r="G198" s="204"/>
      <c r="H198" s="204"/>
      <c r="I198" s="207"/>
      <c r="J198" s="218">
        <f>BK198</f>
        <v>0</v>
      </c>
      <c r="K198" s="204"/>
      <c r="L198" s="209"/>
      <c r="M198" s="210"/>
      <c r="N198" s="211"/>
      <c r="O198" s="211"/>
      <c r="P198" s="212">
        <f>SUM(P199:P216)</f>
        <v>0</v>
      </c>
      <c r="Q198" s="211"/>
      <c r="R198" s="212">
        <f>SUM(R199:R216)</f>
        <v>0</v>
      </c>
      <c r="S198" s="211"/>
      <c r="T198" s="213">
        <f>SUM(T199:T216)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4" t="s">
        <v>86</v>
      </c>
      <c r="AT198" s="215" t="s">
        <v>77</v>
      </c>
      <c r="AU198" s="215" t="s">
        <v>86</v>
      </c>
      <c r="AY198" s="214" t="s">
        <v>135</v>
      </c>
      <c r="BK198" s="216">
        <f>SUM(BK199:BK216)</f>
        <v>0</v>
      </c>
    </row>
    <row r="199" spans="1:65" s="2" customFormat="1" ht="16.5" customHeight="1">
      <c r="A199" s="38"/>
      <c r="B199" s="39"/>
      <c r="C199" s="219" t="s">
        <v>199</v>
      </c>
      <c r="D199" s="219" t="s">
        <v>137</v>
      </c>
      <c r="E199" s="220" t="s">
        <v>277</v>
      </c>
      <c r="F199" s="221" t="s">
        <v>278</v>
      </c>
      <c r="G199" s="222" t="s">
        <v>168</v>
      </c>
      <c r="H199" s="223">
        <v>0.6</v>
      </c>
      <c r="I199" s="224"/>
      <c r="J199" s="225">
        <f>ROUND(I199*H199,2)</f>
        <v>0</v>
      </c>
      <c r="K199" s="226"/>
      <c r="L199" s="44"/>
      <c r="M199" s="227" t="s">
        <v>1</v>
      </c>
      <c r="N199" s="228" t="s">
        <v>43</v>
      </c>
      <c r="O199" s="91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1" t="s">
        <v>141</v>
      </c>
      <c r="AT199" s="231" t="s">
        <v>137</v>
      </c>
      <c r="AU199" s="231" t="s">
        <v>88</v>
      </c>
      <c r="AY199" s="17" t="s">
        <v>135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7" t="s">
        <v>86</v>
      </c>
      <c r="BK199" s="232">
        <f>ROUND(I199*H199,2)</f>
        <v>0</v>
      </c>
      <c r="BL199" s="17" t="s">
        <v>141</v>
      </c>
      <c r="BM199" s="231" t="s">
        <v>279</v>
      </c>
    </row>
    <row r="200" spans="1:51" s="13" customFormat="1" ht="12">
      <c r="A200" s="13"/>
      <c r="B200" s="233"/>
      <c r="C200" s="234"/>
      <c r="D200" s="235" t="s">
        <v>149</v>
      </c>
      <c r="E200" s="236" t="s">
        <v>1</v>
      </c>
      <c r="F200" s="237" t="s">
        <v>280</v>
      </c>
      <c r="G200" s="234"/>
      <c r="H200" s="238">
        <v>0.6</v>
      </c>
      <c r="I200" s="239"/>
      <c r="J200" s="234"/>
      <c r="K200" s="234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149</v>
      </c>
      <c r="AU200" s="244" t="s">
        <v>88</v>
      </c>
      <c r="AV200" s="13" t="s">
        <v>88</v>
      </c>
      <c r="AW200" s="13" t="s">
        <v>34</v>
      </c>
      <c r="AX200" s="13" t="s">
        <v>78</v>
      </c>
      <c r="AY200" s="244" t="s">
        <v>135</v>
      </c>
    </row>
    <row r="201" spans="1:51" s="15" customFormat="1" ht="12">
      <c r="A201" s="15"/>
      <c r="B201" s="256"/>
      <c r="C201" s="257"/>
      <c r="D201" s="235" t="s">
        <v>149</v>
      </c>
      <c r="E201" s="258" t="s">
        <v>1</v>
      </c>
      <c r="F201" s="259" t="s">
        <v>281</v>
      </c>
      <c r="G201" s="257"/>
      <c r="H201" s="258" t="s">
        <v>1</v>
      </c>
      <c r="I201" s="260"/>
      <c r="J201" s="257"/>
      <c r="K201" s="257"/>
      <c r="L201" s="261"/>
      <c r="M201" s="262"/>
      <c r="N201" s="263"/>
      <c r="O201" s="263"/>
      <c r="P201" s="263"/>
      <c r="Q201" s="263"/>
      <c r="R201" s="263"/>
      <c r="S201" s="263"/>
      <c r="T201" s="264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5" t="s">
        <v>149</v>
      </c>
      <c r="AU201" s="265" t="s">
        <v>88</v>
      </c>
      <c r="AV201" s="15" t="s">
        <v>86</v>
      </c>
      <c r="AW201" s="15" t="s">
        <v>34</v>
      </c>
      <c r="AX201" s="15" t="s">
        <v>78</v>
      </c>
      <c r="AY201" s="265" t="s">
        <v>135</v>
      </c>
    </row>
    <row r="202" spans="1:51" s="14" customFormat="1" ht="12">
      <c r="A202" s="14"/>
      <c r="B202" s="245"/>
      <c r="C202" s="246"/>
      <c r="D202" s="235" t="s">
        <v>149</v>
      </c>
      <c r="E202" s="247" t="s">
        <v>1</v>
      </c>
      <c r="F202" s="248" t="s">
        <v>151</v>
      </c>
      <c r="G202" s="246"/>
      <c r="H202" s="249">
        <v>0.6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149</v>
      </c>
      <c r="AU202" s="255" t="s">
        <v>88</v>
      </c>
      <c r="AV202" s="14" t="s">
        <v>141</v>
      </c>
      <c r="AW202" s="14" t="s">
        <v>34</v>
      </c>
      <c r="AX202" s="14" t="s">
        <v>86</v>
      </c>
      <c r="AY202" s="255" t="s">
        <v>135</v>
      </c>
    </row>
    <row r="203" spans="1:65" s="2" customFormat="1" ht="24.15" customHeight="1">
      <c r="A203" s="38"/>
      <c r="B203" s="39"/>
      <c r="C203" s="219" t="s">
        <v>282</v>
      </c>
      <c r="D203" s="219" t="s">
        <v>137</v>
      </c>
      <c r="E203" s="220" t="s">
        <v>283</v>
      </c>
      <c r="F203" s="221" t="s">
        <v>284</v>
      </c>
      <c r="G203" s="222" t="s">
        <v>154</v>
      </c>
      <c r="H203" s="223">
        <v>1.312</v>
      </c>
      <c r="I203" s="224"/>
      <c r="J203" s="225">
        <f>ROUND(I203*H203,2)</f>
        <v>0</v>
      </c>
      <c r="K203" s="226"/>
      <c r="L203" s="44"/>
      <c r="M203" s="227" t="s">
        <v>1</v>
      </c>
      <c r="N203" s="228" t="s">
        <v>43</v>
      </c>
      <c r="O203" s="91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141</v>
      </c>
      <c r="AT203" s="231" t="s">
        <v>137</v>
      </c>
      <c r="AU203" s="231" t="s">
        <v>88</v>
      </c>
      <c r="AY203" s="17" t="s">
        <v>135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86</v>
      </c>
      <c r="BK203" s="232">
        <f>ROUND(I203*H203,2)</f>
        <v>0</v>
      </c>
      <c r="BL203" s="17" t="s">
        <v>141</v>
      </c>
      <c r="BM203" s="231" t="s">
        <v>285</v>
      </c>
    </row>
    <row r="204" spans="1:51" s="13" customFormat="1" ht="12">
      <c r="A204" s="13"/>
      <c r="B204" s="233"/>
      <c r="C204" s="234"/>
      <c r="D204" s="235" t="s">
        <v>149</v>
      </c>
      <c r="E204" s="236" t="s">
        <v>1</v>
      </c>
      <c r="F204" s="237" t="s">
        <v>286</v>
      </c>
      <c r="G204" s="234"/>
      <c r="H204" s="238">
        <v>1.312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149</v>
      </c>
      <c r="AU204" s="244" t="s">
        <v>88</v>
      </c>
      <c r="AV204" s="13" t="s">
        <v>88</v>
      </c>
      <c r="AW204" s="13" t="s">
        <v>34</v>
      </c>
      <c r="AX204" s="13" t="s">
        <v>78</v>
      </c>
      <c r="AY204" s="244" t="s">
        <v>135</v>
      </c>
    </row>
    <row r="205" spans="1:51" s="14" customFormat="1" ht="12">
      <c r="A205" s="14"/>
      <c r="B205" s="245"/>
      <c r="C205" s="246"/>
      <c r="D205" s="235" t="s">
        <v>149</v>
      </c>
      <c r="E205" s="247" t="s">
        <v>1</v>
      </c>
      <c r="F205" s="248" t="s">
        <v>151</v>
      </c>
      <c r="G205" s="246"/>
      <c r="H205" s="249">
        <v>1.312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149</v>
      </c>
      <c r="AU205" s="255" t="s">
        <v>88</v>
      </c>
      <c r="AV205" s="14" t="s">
        <v>141</v>
      </c>
      <c r="AW205" s="14" t="s">
        <v>34</v>
      </c>
      <c r="AX205" s="14" t="s">
        <v>86</v>
      </c>
      <c r="AY205" s="255" t="s">
        <v>135</v>
      </c>
    </row>
    <row r="206" spans="1:65" s="2" customFormat="1" ht="37.8" customHeight="1">
      <c r="A206" s="38"/>
      <c r="B206" s="39"/>
      <c r="C206" s="219" t="s">
        <v>204</v>
      </c>
      <c r="D206" s="219" t="s">
        <v>137</v>
      </c>
      <c r="E206" s="220" t="s">
        <v>287</v>
      </c>
      <c r="F206" s="221" t="s">
        <v>288</v>
      </c>
      <c r="G206" s="222" t="s">
        <v>154</v>
      </c>
      <c r="H206" s="223">
        <v>13</v>
      </c>
      <c r="I206" s="224"/>
      <c r="J206" s="225">
        <f>ROUND(I206*H206,2)</f>
        <v>0</v>
      </c>
      <c r="K206" s="226"/>
      <c r="L206" s="44"/>
      <c r="M206" s="227" t="s">
        <v>1</v>
      </c>
      <c r="N206" s="228" t="s">
        <v>43</v>
      </c>
      <c r="O206" s="91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1" t="s">
        <v>141</v>
      </c>
      <c r="AT206" s="231" t="s">
        <v>137</v>
      </c>
      <c r="AU206" s="231" t="s">
        <v>88</v>
      </c>
      <c r="AY206" s="17" t="s">
        <v>135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7" t="s">
        <v>86</v>
      </c>
      <c r="BK206" s="232">
        <f>ROUND(I206*H206,2)</f>
        <v>0</v>
      </c>
      <c r="BL206" s="17" t="s">
        <v>141</v>
      </c>
      <c r="BM206" s="231" t="s">
        <v>289</v>
      </c>
    </row>
    <row r="207" spans="1:65" s="2" customFormat="1" ht="16.5" customHeight="1">
      <c r="A207" s="38"/>
      <c r="B207" s="39"/>
      <c r="C207" s="219" t="s">
        <v>290</v>
      </c>
      <c r="D207" s="219" t="s">
        <v>137</v>
      </c>
      <c r="E207" s="220" t="s">
        <v>291</v>
      </c>
      <c r="F207" s="221" t="s">
        <v>292</v>
      </c>
      <c r="G207" s="222" t="s">
        <v>154</v>
      </c>
      <c r="H207" s="223">
        <v>13</v>
      </c>
      <c r="I207" s="224"/>
      <c r="J207" s="225">
        <f>ROUND(I207*H207,2)</f>
        <v>0</v>
      </c>
      <c r="K207" s="226"/>
      <c r="L207" s="44"/>
      <c r="M207" s="227" t="s">
        <v>1</v>
      </c>
      <c r="N207" s="228" t="s">
        <v>43</v>
      </c>
      <c r="O207" s="91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141</v>
      </c>
      <c r="AT207" s="231" t="s">
        <v>137</v>
      </c>
      <c r="AU207" s="231" t="s">
        <v>88</v>
      </c>
      <c r="AY207" s="17" t="s">
        <v>135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86</v>
      </c>
      <c r="BK207" s="232">
        <f>ROUND(I207*H207,2)</f>
        <v>0</v>
      </c>
      <c r="BL207" s="17" t="s">
        <v>141</v>
      </c>
      <c r="BM207" s="231" t="s">
        <v>293</v>
      </c>
    </row>
    <row r="208" spans="1:65" s="2" customFormat="1" ht="24.15" customHeight="1">
      <c r="A208" s="38"/>
      <c r="B208" s="39"/>
      <c r="C208" s="219" t="s">
        <v>208</v>
      </c>
      <c r="D208" s="219" t="s">
        <v>137</v>
      </c>
      <c r="E208" s="220" t="s">
        <v>294</v>
      </c>
      <c r="F208" s="221" t="s">
        <v>295</v>
      </c>
      <c r="G208" s="222" t="s">
        <v>154</v>
      </c>
      <c r="H208" s="223">
        <v>13</v>
      </c>
      <c r="I208" s="224"/>
      <c r="J208" s="225">
        <f>ROUND(I208*H208,2)</f>
        <v>0</v>
      </c>
      <c r="K208" s="226"/>
      <c r="L208" s="44"/>
      <c r="M208" s="227" t="s">
        <v>1</v>
      </c>
      <c r="N208" s="228" t="s">
        <v>43</v>
      </c>
      <c r="O208" s="91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1" t="s">
        <v>141</v>
      </c>
      <c r="AT208" s="231" t="s">
        <v>137</v>
      </c>
      <c r="AU208" s="231" t="s">
        <v>88</v>
      </c>
      <c r="AY208" s="17" t="s">
        <v>135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7" t="s">
        <v>86</v>
      </c>
      <c r="BK208" s="232">
        <f>ROUND(I208*H208,2)</f>
        <v>0</v>
      </c>
      <c r="BL208" s="17" t="s">
        <v>141</v>
      </c>
      <c r="BM208" s="231" t="s">
        <v>296</v>
      </c>
    </row>
    <row r="209" spans="1:65" s="2" customFormat="1" ht="24.15" customHeight="1">
      <c r="A209" s="38"/>
      <c r="B209" s="39"/>
      <c r="C209" s="219" t="s">
        <v>297</v>
      </c>
      <c r="D209" s="219" t="s">
        <v>137</v>
      </c>
      <c r="E209" s="220" t="s">
        <v>298</v>
      </c>
      <c r="F209" s="221" t="s">
        <v>299</v>
      </c>
      <c r="G209" s="222" t="s">
        <v>154</v>
      </c>
      <c r="H209" s="223">
        <v>0.8</v>
      </c>
      <c r="I209" s="224"/>
      <c r="J209" s="225">
        <f>ROUND(I209*H209,2)</f>
        <v>0</v>
      </c>
      <c r="K209" s="226"/>
      <c r="L209" s="44"/>
      <c r="M209" s="227" t="s">
        <v>1</v>
      </c>
      <c r="N209" s="228" t="s">
        <v>43</v>
      </c>
      <c r="O209" s="91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1" t="s">
        <v>141</v>
      </c>
      <c r="AT209" s="231" t="s">
        <v>137</v>
      </c>
      <c r="AU209" s="231" t="s">
        <v>88</v>
      </c>
      <c r="AY209" s="17" t="s">
        <v>135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7" t="s">
        <v>86</v>
      </c>
      <c r="BK209" s="232">
        <f>ROUND(I209*H209,2)</f>
        <v>0</v>
      </c>
      <c r="BL209" s="17" t="s">
        <v>141</v>
      </c>
      <c r="BM209" s="231" t="s">
        <v>300</v>
      </c>
    </row>
    <row r="210" spans="1:51" s="13" customFormat="1" ht="12">
      <c r="A210" s="13"/>
      <c r="B210" s="233"/>
      <c r="C210" s="234"/>
      <c r="D210" s="235" t="s">
        <v>149</v>
      </c>
      <c r="E210" s="236" t="s">
        <v>1</v>
      </c>
      <c r="F210" s="237" t="s">
        <v>301</v>
      </c>
      <c r="G210" s="234"/>
      <c r="H210" s="238">
        <v>0.8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149</v>
      </c>
      <c r="AU210" s="244" t="s">
        <v>88</v>
      </c>
      <c r="AV210" s="13" t="s">
        <v>88</v>
      </c>
      <c r="AW210" s="13" t="s">
        <v>34</v>
      </c>
      <c r="AX210" s="13" t="s">
        <v>78</v>
      </c>
      <c r="AY210" s="244" t="s">
        <v>135</v>
      </c>
    </row>
    <row r="211" spans="1:51" s="15" customFormat="1" ht="12">
      <c r="A211" s="15"/>
      <c r="B211" s="256"/>
      <c r="C211" s="257"/>
      <c r="D211" s="235" t="s">
        <v>149</v>
      </c>
      <c r="E211" s="258" t="s">
        <v>1</v>
      </c>
      <c r="F211" s="259" t="s">
        <v>302</v>
      </c>
      <c r="G211" s="257"/>
      <c r="H211" s="258" t="s">
        <v>1</v>
      </c>
      <c r="I211" s="260"/>
      <c r="J211" s="257"/>
      <c r="K211" s="257"/>
      <c r="L211" s="261"/>
      <c r="M211" s="262"/>
      <c r="N211" s="263"/>
      <c r="O211" s="263"/>
      <c r="P211" s="263"/>
      <c r="Q211" s="263"/>
      <c r="R211" s="263"/>
      <c r="S211" s="263"/>
      <c r="T211" s="264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5" t="s">
        <v>149</v>
      </c>
      <c r="AU211" s="265" t="s">
        <v>88</v>
      </c>
      <c r="AV211" s="15" t="s">
        <v>86</v>
      </c>
      <c r="AW211" s="15" t="s">
        <v>34</v>
      </c>
      <c r="AX211" s="15" t="s">
        <v>78</v>
      </c>
      <c r="AY211" s="265" t="s">
        <v>135</v>
      </c>
    </row>
    <row r="212" spans="1:51" s="14" customFormat="1" ht="12">
      <c r="A212" s="14"/>
      <c r="B212" s="245"/>
      <c r="C212" s="246"/>
      <c r="D212" s="235" t="s">
        <v>149</v>
      </c>
      <c r="E212" s="247" t="s">
        <v>1</v>
      </c>
      <c r="F212" s="248" t="s">
        <v>151</v>
      </c>
      <c r="G212" s="246"/>
      <c r="H212" s="249">
        <v>0.8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149</v>
      </c>
      <c r="AU212" s="255" t="s">
        <v>88</v>
      </c>
      <c r="AV212" s="14" t="s">
        <v>141</v>
      </c>
      <c r="AW212" s="14" t="s">
        <v>34</v>
      </c>
      <c r="AX212" s="14" t="s">
        <v>86</v>
      </c>
      <c r="AY212" s="255" t="s">
        <v>135</v>
      </c>
    </row>
    <row r="213" spans="1:65" s="2" customFormat="1" ht="33" customHeight="1">
      <c r="A213" s="38"/>
      <c r="B213" s="39"/>
      <c r="C213" s="219" t="s">
        <v>212</v>
      </c>
      <c r="D213" s="219" t="s">
        <v>137</v>
      </c>
      <c r="E213" s="220" t="s">
        <v>303</v>
      </c>
      <c r="F213" s="221" t="s">
        <v>304</v>
      </c>
      <c r="G213" s="222" t="s">
        <v>168</v>
      </c>
      <c r="H213" s="223">
        <v>15</v>
      </c>
      <c r="I213" s="224"/>
      <c r="J213" s="225">
        <f>ROUND(I213*H213,2)</f>
        <v>0</v>
      </c>
      <c r="K213" s="226"/>
      <c r="L213" s="44"/>
      <c r="M213" s="227" t="s">
        <v>1</v>
      </c>
      <c r="N213" s="228" t="s">
        <v>43</v>
      </c>
      <c r="O213" s="91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1" t="s">
        <v>141</v>
      </c>
      <c r="AT213" s="231" t="s">
        <v>137</v>
      </c>
      <c r="AU213" s="231" t="s">
        <v>88</v>
      </c>
      <c r="AY213" s="17" t="s">
        <v>135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86</v>
      </c>
      <c r="BK213" s="232">
        <f>ROUND(I213*H213,2)</f>
        <v>0</v>
      </c>
      <c r="BL213" s="17" t="s">
        <v>141</v>
      </c>
      <c r="BM213" s="231" t="s">
        <v>305</v>
      </c>
    </row>
    <row r="214" spans="1:51" s="13" customFormat="1" ht="12">
      <c r="A214" s="13"/>
      <c r="B214" s="233"/>
      <c r="C214" s="234"/>
      <c r="D214" s="235" t="s">
        <v>149</v>
      </c>
      <c r="E214" s="236" t="s">
        <v>1</v>
      </c>
      <c r="F214" s="237" t="s">
        <v>306</v>
      </c>
      <c r="G214" s="234"/>
      <c r="H214" s="238">
        <v>15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149</v>
      </c>
      <c r="AU214" s="244" t="s">
        <v>88</v>
      </c>
      <c r="AV214" s="13" t="s">
        <v>88</v>
      </c>
      <c r="AW214" s="13" t="s">
        <v>34</v>
      </c>
      <c r="AX214" s="13" t="s">
        <v>78</v>
      </c>
      <c r="AY214" s="244" t="s">
        <v>135</v>
      </c>
    </row>
    <row r="215" spans="1:51" s="15" customFormat="1" ht="12">
      <c r="A215" s="15"/>
      <c r="B215" s="256"/>
      <c r="C215" s="257"/>
      <c r="D215" s="235" t="s">
        <v>149</v>
      </c>
      <c r="E215" s="258" t="s">
        <v>1</v>
      </c>
      <c r="F215" s="259" t="s">
        <v>307</v>
      </c>
      <c r="G215" s="257"/>
      <c r="H215" s="258" t="s">
        <v>1</v>
      </c>
      <c r="I215" s="260"/>
      <c r="J215" s="257"/>
      <c r="K215" s="257"/>
      <c r="L215" s="261"/>
      <c r="M215" s="262"/>
      <c r="N215" s="263"/>
      <c r="O215" s="263"/>
      <c r="P215" s="263"/>
      <c r="Q215" s="263"/>
      <c r="R215" s="263"/>
      <c r="S215" s="263"/>
      <c r="T215" s="264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5" t="s">
        <v>149</v>
      </c>
      <c r="AU215" s="265" t="s">
        <v>88</v>
      </c>
      <c r="AV215" s="15" t="s">
        <v>86</v>
      </c>
      <c r="AW215" s="15" t="s">
        <v>34</v>
      </c>
      <c r="AX215" s="15" t="s">
        <v>78</v>
      </c>
      <c r="AY215" s="265" t="s">
        <v>135</v>
      </c>
    </row>
    <row r="216" spans="1:51" s="14" customFormat="1" ht="12">
      <c r="A216" s="14"/>
      <c r="B216" s="245"/>
      <c r="C216" s="246"/>
      <c r="D216" s="235" t="s">
        <v>149</v>
      </c>
      <c r="E216" s="247" t="s">
        <v>1</v>
      </c>
      <c r="F216" s="248" t="s">
        <v>151</v>
      </c>
      <c r="G216" s="246"/>
      <c r="H216" s="249">
        <v>15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149</v>
      </c>
      <c r="AU216" s="255" t="s">
        <v>88</v>
      </c>
      <c r="AV216" s="14" t="s">
        <v>141</v>
      </c>
      <c r="AW216" s="14" t="s">
        <v>34</v>
      </c>
      <c r="AX216" s="14" t="s">
        <v>86</v>
      </c>
      <c r="AY216" s="255" t="s">
        <v>135</v>
      </c>
    </row>
    <row r="217" spans="1:63" s="12" customFormat="1" ht="22.8" customHeight="1">
      <c r="A217" s="12"/>
      <c r="B217" s="203"/>
      <c r="C217" s="204"/>
      <c r="D217" s="205" t="s">
        <v>77</v>
      </c>
      <c r="E217" s="217" t="s">
        <v>308</v>
      </c>
      <c r="F217" s="217" t="s">
        <v>309</v>
      </c>
      <c r="G217" s="204"/>
      <c r="H217" s="204"/>
      <c r="I217" s="207"/>
      <c r="J217" s="218">
        <f>BK217</f>
        <v>0</v>
      </c>
      <c r="K217" s="204"/>
      <c r="L217" s="209"/>
      <c r="M217" s="210"/>
      <c r="N217" s="211"/>
      <c r="O217" s="211"/>
      <c r="P217" s="212">
        <f>SUM(P218:P229)</f>
        <v>0</v>
      </c>
      <c r="Q217" s="211"/>
      <c r="R217" s="212">
        <f>SUM(R218:R229)</f>
        <v>0</v>
      </c>
      <c r="S217" s="211"/>
      <c r="T217" s="213">
        <f>SUM(T218:T229)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4" t="s">
        <v>86</v>
      </c>
      <c r="AT217" s="215" t="s">
        <v>77</v>
      </c>
      <c r="AU217" s="215" t="s">
        <v>86</v>
      </c>
      <c r="AY217" s="214" t="s">
        <v>135</v>
      </c>
      <c r="BK217" s="216">
        <f>SUM(BK218:BK229)</f>
        <v>0</v>
      </c>
    </row>
    <row r="218" spans="1:65" s="2" customFormat="1" ht="21.75" customHeight="1">
      <c r="A218" s="38"/>
      <c r="B218" s="39"/>
      <c r="C218" s="219" t="s">
        <v>310</v>
      </c>
      <c r="D218" s="219" t="s">
        <v>137</v>
      </c>
      <c r="E218" s="220" t="s">
        <v>311</v>
      </c>
      <c r="F218" s="221" t="s">
        <v>312</v>
      </c>
      <c r="G218" s="222" t="s">
        <v>313</v>
      </c>
      <c r="H218" s="223">
        <v>20.5</v>
      </c>
      <c r="I218" s="224"/>
      <c r="J218" s="225">
        <f>ROUND(I218*H218,2)</f>
        <v>0</v>
      </c>
      <c r="K218" s="226"/>
      <c r="L218" s="44"/>
      <c r="M218" s="227" t="s">
        <v>1</v>
      </c>
      <c r="N218" s="228" t="s">
        <v>43</v>
      </c>
      <c r="O218" s="91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141</v>
      </c>
      <c r="AT218" s="231" t="s">
        <v>137</v>
      </c>
      <c r="AU218" s="231" t="s">
        <v>88</v>
      </c>
      <c r="AY218" s="17" t="s">
        <v>135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86</v>
      </c>
      <c r="BK218" s="232">
        <f>ROUND(I218*H218,2)</f>
        <v>0</v>
      </c>
      <c r="BL218" s="17" t="s">
        <v>141</v>
      </c>
      <c r="BM218" s="231" t="s">
        <v>314</v>
      </c>
    </row>
    <row r="219" spans="1:51" s="13" customFormat="1" ht="12">
      <c r="A219" s="13"/>
      <c r="B219" s="233"/>
      <c r="C219" s="234"/>
      <c r="D219" s="235" t="s">
        <v>149</v>
      </c>
      <c r="E219" s="236" t="s">
        <v>1</v>
      </c>
      <c r="F219" s="237" t="s">
        <v>315</v>
      </c>
      <c r="G219" s="234"/>
      <c r="H219" s="238">
        <v>20.5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149</v>
      </c>
      <c r="AU219" s="244" t="s">
        <v>88</v>
      </c>
      <c r="AV219" s="13" t="s">
        <v>88</v>
      </c>
      <c r="AW219" s="13" t="s">
        <v>34</v>
      </c>
      <c r="AX219" s="13" t="s">
        <v>78</v>
      </c>
      <c r="AY219" s="244" t="s">
        <v>135</v>
      </c>
    </row>
    <row r="220" spans="1:51" s="14" customFormat="1" ht="12">
      <c r="A220" s="14"/>
      <c r="B220" s="245"/>
      <c r="C220" s="246"/>
      <c r="D220" s="235" t="s">
        <v>149</v>
      </c>
      <c r="E220" s="247" t="s">
        <v>1</v>
      </c>
      <c r="F220" s="248" t="s">
        <v>151</v>
      </c>
      <c r="G220" s="246"/>
      <c r="H220" s="249">
        <v>20.5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5" t="s">
        <v>149</v>
      </c>
      <c r="AU220" s="255" t="s">
        <v>88</v>
      </c>
      <c r="AV220" s="14" t="s">
        <v>141</v>
      </c>
      <c r="AW220" s="14" t="s">
        <v>34</v>
      </c>
      <c r="AX220" s="14" t="s">
        <v>86</v>
      </c>
      <c r="AY220" s="255" t="s">
        <v>135</v>
      </c>
    </row>
    <row r="221" spans="1:65" s="2" customFormat="1" ht="24.15" customHeight="1">
      <c r="A221" s="38"/>
      <c r="B221" s="39"/>
      <c r="C221" s="219" t="s">
        <v>216</v>
      </c>
      <c r="D221" s="219" t="s">
        <v>137</v>
      </c>
      <c r="E221" s="220" t="s">
        <v>316</v>
      </c>
      <c r="F221" s="221" t="s">
        <v>317</v>
      </c>
      <c r="G221" s="222" t="s">
        <v>154</v>
      </c>
      <c r="H221" s="223">
        <v>4794.6</v>
      </c>
      <c r="I221" s="224"/>
      <c r="J221" s="225">
        <f>ROUND(I221*H221,2)</f>
        <v>0</v>
      </c>
      <c r="K221" s="226"/>
      <c r="L221" s="44"/>
      <c r="M221" s="227" t="s">
        <v>1</v>
      </c>
      <c r="N221" s="228" t="s">
        <v>43</v>
      </c>
      <c r="O221" s="91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1" t="s">
        <v>141</v>
      </c>
      <c r="AT221" s="231" t="s">
        <v>137</v>
      </c>
      <c r="AU221" s="231" t="s">
        <v>88</v>
      </c>
      <c r="AY221" s="17" t="s">
        <v>135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7" t="s">
        <v>86</v>
      </c>
      <c r="BK221" s="232">
        <f>ROUND(I221*H221,2)</f>
        <v>0</v>
      </c>
      <c r="BL221" s="17" t="s">
        <v>141</v>
      </c>
      <c r="BM221" s="231" t="s">
        <v>318</v>
      </c>
    </row>
    <row r="222" spans="1:51" s="13" customFormat="1" ht="12">
      <c r="A222" s="13"/>
      <c r="B222" s="233"/>
      <c r="C222" s="234"/>
      <c r="D222" s="235" t="s">
        <v>149</v>
      </c>
      <c r="E222" s="236" t="s">
        <v>1</v>
      </c>
      <c r="F222" s="237" t="s">
        <v>319</v>
      </c>
      <c r="G222" s="234"/>
      <c r="H222" s="238">
        <v>4794.6</v>
      </c>
      <c r="I222" s="239"/>
      <c r="J222" s="234"/>
      <c r="K222" s="234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149</v>
      </c>
      <c r="AU222" s="244" t="s">
        <v>88</v>
      </c>
      <c r="AV222" s="13" t="s">
        <v>88</v>
      </c>
      <c r="AW222" s="13" t="s">
        <v>34</v>
      </c>
      <c r="AX222" s="13" t="s">
        <v>78</v>
      </c>
      <c r="AY222" s="244" t="s">
        <v>135</v>
      </c>
    </row>
    <row r="223" spans="1:51" s="14" customFormat="1" ht="12">
      <c r="A223" s="14"/>
      <c r="B223" s="245"/>
      <c r="C223" s="246"/>
      <c r="D223" s="235" t="s">
        <v>149</v>
      </c>
      <c r="E223" s="247" t="s">
        <v>1</v>
      </c>
      <c r="F223" s="248" t="s">
        <v>151</v>
      </c>
      <c r="G223" s="246"/>
      <c r="H223" s="249">
        <v>4794.6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149</v>
      </c>
      <c r="AU223" s="255" t="s">
        <v>88</v>
      </c>
      <c r="AV223" s="14" t="s">
        <v>141</v>
      </c>
      <c r="AW223" s="14" t="s">
        <v>34</v>
      </c>
      <c r="AX223" s="14" t="s">
        <v>86</v>
      </c>
      <c r="AY223" s="255" t="s">
        <v>135</v>
      </c>
    </row>
    <row r="224" spans="1:65" s="2" customFormat="1" ht="24.15" customHeight="1">
      <c r="A224" s="38"/>
      <c r="B224" s="39"/>
      <c r="C224" s="219" t="s">
        <v>320</v>
      </c>
      <c r="D224" s="219" t="s">
        <v>137</v>
      </c>
      <c r="E224" s="220" t="s">
        <v>321</v>
      </c>
      <c r="F224" s="221" t="s">
        <v>322</v>
      </c>
      <c r="G224" s="222" t="s">
        <v>313</v>
      </c>
      <c r="H224" s="223">
        <v>92.25</v>
      </c>
      <c r="I224" s="224"/>
      <c r="J224" s="225">
        <f>ROUND(I224*H224,2)</f>
        <v>0</v>
      </c>
      <c r="K224" s="226"/>
      <c r="L224" s="44"/>
      <c r="M224" s="227" t="s">
        <v>1</v>
      </c>
      <c r="N224" s="228" t="s">
        <v>43</v>
      </c>
      <c r="O224" s="91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1" t="s">
        <v>141</v>
      </c>
      <c r="AT224" s="231" t="s">
        <v>137</v>
      </c>
      <c r="AU224" s="231" t="s">
        <v>88</v>
      </c>
      <c r="AY224" s="17" t="s">
        <v>135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7" t="s">
        <v>86</v>
      </c>
      <c r="BK224" s="232">
        <f>ROUND(I224*H224,2)</f>
        <v>0</v>
      </c>
      <c r="BL224" s="17" t="s">
        <v>141</v>
      </c>
      <c r="BM224" s="231" t="s">
        <v>323</v>
      </c>
    </row>
    <row r="225" spans="1:51" s="13" customFormat="1" ht="12">
      <c r="A225" s="13"/>
      <c r="B225" s="233"/>
      <c r="C225" s="234"/>
      <c r="D225" s="235" t="s">
        <v>149</v>
      </c>
      <c r="E225" s="236" t="s">
        <v>1</v>
      </c>
      <c r="F225" s="237" t="s">
        <v>324</v>
      </c>
      <c r="G225" s="234"/>
      <c r="H225" s="238">
        <v>92.25</v>
      </c>
      <c r="I225" s="239"/>
      <c r="J225" s="234"/>
      <c r="K225" s="234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149</v>
      </c>
      <c r="AU225" s="244" t="s">
        <v>88</v>
      </c>
      <c r="AV225" s="13" t="s">
        <v>88</v>
      </c>
      <c r="AW225" s="13" t="s">
        <v>34</v>
      </c>
      <c r="AX225" s="13" t="s">
        <v>78</v>
      </c>
      <c r="AY225" s="244" t="s">
        <v>135</v>
      </c>
    </row>
    <row r="226" spans="1:51" s="14" customFormat="1" ht="12">
      <c r="A226" s="14"/>
      <c r="B226" s="245"/>
      <c r="C226" s="246"/>
      <c r="D226" s="235" t="s">
        <v>149</v>
      </c>
      <c r="E226" s="247" t="s">
        <v>1</v>
      </c>
      <c r="F226" s="248" t="s">
        <v>151</v>
      </c>
      <c r="G226" s="246"/>
      <c r="H226" s="249">
        <v>92.25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5" t="s">
        <v>149</v>
      </c>
      <c r="AU226" s="255" t="s">
        <v>88</v>
      </c>
      <c r="AV226" s="14" t="s">
        <v>141</v>
      </c>
      <c r="AW226" s="14" t="s">
        <v>34</v>
      </c>
      <c r="AX226" s="14" t="s">
        <v>86</v>
      </c>
      <c r="AY226" s="255" t="s">
        <v>135</v>
      </c>
    </row>
    <row r="227" spans="1:65" s="2" customFormat="1" ht="37.8" customHeight="1">
      <c r="A227" s="38"/>
      <c r="B227" s="39"/>
      <c r="C227" s="219" t="s">
        <v>219</v>
      </c>
      <c r="D227" s="219" t="s">
        <v>137</v>
      </c>
      <c r="E227" s="220" t="s">
        <v>325</v>
      </c>
      <c r="F227" s="221" t="s">
        <v>326</v>
      </c>
      <c r="G227" s="222" t="s">
        <v>313</v>
      </c>
      <c r="H227" s="223">
        <v>20.5</v>
      </c>
      <c r="I227" s="224"/>
      <c r="J227" s="225">
        <f>ROUND(I227*H227,2)</f>
        <v>0</v>
      </c>
      <c r="K227" s="226"/>
      <c r="L227" s="44"/>
      <c r="M227" s="227" t="s">
        <v>1</v>
      </c>
      <c r="N227" s="228" t="s">
        <v>43</v>
      </c>
      <c r="O227" s="91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1" t="s">
        <v>141</v>
      </c>
      <c r="AT227" s="231" t="s">
        <v>137</v>
      </c>
      <c r="AU227" s="231" t="s">
        <v>88</v>
      </c>
      <c r="AY227" s="17" t="s">
        <v>135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7" t="s">
        <v>86</v>
      </c>
      <c r="BK227" s="232">
        <f>ROUND(I227*H227,2)</f>
        <v>0</v>
      </c>
      <c r="BL227" s="17" t="s">
        <v>141</v>
      </c>
      <c r="BM227" s="231" t="s">
        <v>327</v>
      </c>
    </row>
    <row r="228" spans="1:51" s="13" customFormat="1" ht="12">
      <c r="A228" s="13"/>
      <c r="B228" s="233"/>
      <c r="C228" s="234"/>
      <c r="D228" s="235" t="s">
        <v>149</v>
      </c>
      <c r="E228" s="236" t="s">
        <v>1</v>
      </c>
      <c r="F228" s="237" t="s">
        <v>328</v>
      </c>
      <c r="G228" s="234"/>
      <c r="H228" s="238">
        <v>20.5</v>
      </c>
      <c r="I228" s="239"/>
      <c r="J228" s="234"/>
      <c r="K228" s="234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149</v>
      </c>
      <c r="AU228" s="244" t="s">
        <v>88</v>
      </c>
      <c r="AV228" s="13" t="s">
        <v>88</v>
      </c>
      <c r="AW228" s="13" t="s">
        <v>34</v>
      </c>
      <c r="AX228" s="13" t="s">
        <v>78</v>
      </c>
      <c r="AY228" s="244" t="s">
        <v>135</v>
      </c>
    </row>
    <row r="229" spans="1:51" s="14" customFormat="1" ht="12">
      <c r="A229" s="14"/>
      <c r="B229" s="245"/>
      <c r="C229" s="246"/>
      <c r="D229" s="235" t="s">
        <v>149</v>
      </c>
      <c r="E229" s="247" t="s">
        <v>1</v>
      </c>
      <c r="F229" s="248" t="s">
        <v>151</v>
      </c>
      <c r="G229" s="246"/>
      <c r="H229" s="249">
        <v>20.5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5" t="s">
        <v>149</v>
      </c>
      <c r="AU229" s="255" t="s">
        <v>88</v>
      </c>
      <c r="AV229" s="14" t="s">
        <v>141</v>
      </c>
      <c r="AW229" s="14" t="s">
        <v>34</v>
      </c>
      <c r="AX229" s="14" t="s">
        <v>86</v>
      </c>
      <c r="AY229" s="255" t="s">
        <v>135</v>
      </c>
    </row>
    <row r="230" spans="1:63" s="12" customFormat="1" ht="22.8" customHeight="1">
      <c r="A230" s="12"/>
      <c r="B230" s="203"/>
      <c r="C230" s="204"/>
      <c r="D230" s="205" t="s">
        <v>77</v>
      </c>
      <c r="E230" s="217" t="s">
        <v>329</v>
      </c>
      <c r="F230" s="217" t="s">
        <v>330</v>
      </c>
      <c r="G230" s="204"/>
      <c r="H230" s="204"/>
      <c r="I230" s="207"/>
      <c r="J230" s="218">
        <f>BK230</f>
        <v>0</v>
      </c>
      <c r="K230" s="204"/>
      <c r="L230" s="209"/>
      <c r="M230" s="210"/>
      <c r="N230" s="211"/>
      <c r="O230" s="211"/>
      <c r="P230" s="212">
        <f>P231</f>
        <v>0</v>
      </c>
      <c r="Q230" s="211"/>
      <c r="R230" s="212">
        <f>R231</f>
        <v>0</v>
      </c>
      <c r="S230" s="211"/>
      <c r="T230" s="213">
        <f>T231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4" t="s">
        <v>86</v>
      </c>
      <c r="AT230" s="215" t="s">
        <v>77</v>
      </c>
      <c r="AU230" s="215" t="s">
        <v>86</v>
      </c>
      <c r="AY230" s="214" t="s">
        <v>135</v>
      </c>
      <c r="BK230" s="216">
        <f>BK231</f>
        <v>0</v>
      </c>
    </row>
    <row r="231" spans="1:65" s="2" customFormat="1" ht="33" customHeight="1">
      <c r="A231" s="38"/>
      <c r="B231" s="39"/>
      <c r="C231" s="219" t="s">
        <v>331</v>
      </c>
      <c r="D231" s="219" t="s">
        <v>137</v>
      </c>
      <c r="E231" s="220" t="s">
        <v>332</v>
      </c>
      <c r="F231" s="221" t="s">
        <v>333</v>
      </c>
      <c r="G231" s="222" t="s">
        <v>313</v>
      </c>
      <c r="H231" s="223">
        <v>206.088</v>
      </c>
      <c r="I231" s="224"/>
      <c r="J231" s="225">
        <f>ROUND(I231*H231,2)</f>
        <v>0</v>
      </c>
      <c r="K231" s="226"/>
      <c r="L231" s="44"/>
      <c r="M231" s="277" t="s">
        <v>1</v>
      </c>
      <c r="N231" s="278" t="s">
        <v>43</v>
      </c>
      <c r="O231" s="279"/>
      <c r="P231" s="280">
        <f>O231*H231</f>
        <v>0</v>
      </c>
      <c r="Q231" s="280">
        <v>0</v>
      </c>
      <c r="R231" s="280">
        <f>Q231*H231</f>
        <v>0</v>
      </c>
      <c r="S231" s="280">
        <v>0</v>
      </c>
      <c r="T231" s="281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1" t="s">
        <v>141</v>
      </c>
      <c r="AT231" s="231" t="s">
        <v>137</v>
      </c>
      <c r="AU231" s="231" t="s">
        <v>88</v>
      </c>
      <c r="AY231" s="17" t="s">
        <v>135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7" t="s">
        <v>86</v>
      </c>
      <c r="BK231" s="232">
        <f>ROUND(I231*H231,2)</f>
        <v>0</v>
      </c>
      <c r="BL231" s="17" t="s">
        <v>141</v>
      </c>
      <c r="BM231" s="231" t="s">
        <v>334</v>
      </c>
    </row>
    <row r="232" spans="1:31" s="2" customFormat="1" ht="6.95" customHeight="1">
      <c r="A232" s="38"/>
      <c r="B232" s="66"/>
      <c r="C232" s="67"/>
      <c r="D232" s="67"/>
      <c r="E232" s="67"/>
      <c r="F232" s="67"/>
      <c r="G232" s="67"/>
      <c r="H232" s="67"/>
      <c r="I232" s="67"/>
      <c r="J232" s="67"/>
      <c r="K232" s="67"/>
      <c r="L232" s="44"/>
      <c r="M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</row>
  </sheetData>
  <sheetProtection password="CC35" sheet="1" objects="1" scenarios="1" formatColumns="0" formatRows="0" autoFilter="0"/>
  <autoFilter ref="C122:K23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REV. A MODERN. AREÁLU FC SLAVIA KV - I. ETAPA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335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7. 2. 2024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32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33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07.25" customHeight="1">
      <c r="A27" s="145"/>
      <c r="B27" s="146"/>
      <c r="C27" s="145"/>
      <c r="D27" s="145"/>
      <c r="E27" s="147" t="s">
        <v>107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ROUND(J126,2)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ROUND((SUM(BE126:BE235)),2)</f>
        <v>0</v>
      </c>
      <c r="G33" s="38"/>
      <c r="H33" s="38"/>
      <c r="I33" s="155">
        <v>0.21</v>
      </c>
      <c r="J33" s="154">
        <f>ROUND(((SUM(BE126:BE235))*I33),2)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ROUND((SUM(BF126:BF235)),2)</f>
        <v>0</v>
      </c>
      <c r="G34" s="38"/>
      <c r="H34" s="38"/>
      <c r="I34" s="155">
        <v>0.15</v>
      </c>
      <c r="J34" s="154">
        <f>ROUND(((SUM(BF126:BF235))*I34),2)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ROUND((SUM(BG126:BG235)),2)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ROUND((SUM(BH126:BH235)),2)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ROUND((SUM(BI126:BI235)),2)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REV. A MODERN. AREÁLU FC SLAVIA KV - 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D.2 - Oplocení SO-01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Karlovy Vary</v>
      </c>
      <c r="G89" s="40"/>
      <c r="H89" s="40"/>
      <c r="I89" s="32" t="s">
        <v>22</v>
      </c>
      <c r="J89" s="79" t="str">
        <f>IF(J12="","",J12)</f>
        <v>7. 2. 2024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Statutární město Karlovy Vary</v>
      </c>
      <c r="G91" s="40"/>
      <c r="H91" s="40"/>
      <c r="I91" s="32" t="s">
        <v>31</v>
      </c>
      <c r="J91" s="36" t="str">
        <f>E21</f>
        <v>FJ atelier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FJ atelier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109</v>
      </c>
      <c r="D94" s="176"/>
      <c r="E94" s="176"/>
      <c r="F94" s="176"/>
      <c r="G94" s="176"/>
      <c r="H94" s="176"/>
      <c r="I94" s="176"/>
      <c r="J94" s="177" t="s">
        <v>110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111</v>
      </c>
      <c r="D96" s="40"/>
      <c r="E96" s="40"/>
      <c r="F96" s="40"/>
      <c r="G96" s="40"/>
      <c r="H96" s="40"/>
      <c r="I96" s="40"/>
      <c r="J96" s="110">
        <f>J126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112</v>
      </c>
    </row>
    <row r="97" spans="1:31" s="9" customFormat="1" ht="24.95" customHeight="1">
      <c r="A97" s="9"/>
      <c r="B97" s="179"/>
      <c r="C97" s="180"/>
      <c r="D97" s="181" t="s">
        <v>113</v>
      </c>
      <c r="E97" s="182"/>
      <c r="F97" s="182"/>
      <c r="G97" s="182"/>
      <c r="H97" s="182"/>
      <c r="I97" s="182"/>
      <c r="J97" s="183">
        <f>J127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114</v>
      </c>
      <c r="E98" s="188"/>
      <c r="F98" s="188"/>
      <c r="G98" s="188"/>
      <c r="H98" s="188"/>
      <c r="I98" s="188"/>
      <c r="J98" s="189">
        <f>J128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336</v>
      </c>
      <c r="E99" s="188"/>
      <c r="F99" s="188"/>
      <c r="G99" s="188"/>
      <c r="H99" s="188"/>
      <c r="I99" s="188"/>
      <c r="J99" s="189">
        <f>J130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337</v>
      </c>
      <c r="E100" s="188"/>
      <c r="F100" s="188"/>
      <c r="G100" s="188"/>
      <c r="H100" s="188"/>
      <c r="I100" s="188"/>
      <c r="J100" s="189">
        <f>J153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338</v>
      </c>
      <c r="E101" s="188"/>
      <c r="F101" s="188"/>
      <c r="G101" s="188"/>
      <c r="H101" s="188"/>
      <c r="I101" s="188"/>
      <c r="J101" s="189">
        <f>J177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117</v>
      </c>
      <c r="E102" s="188"/>
      <c r="F102" s="188"/>
      <c r="G102" s="188"/>
      <c r="H102" s="188"/>
      <c r="I102" s="188"/>
      <c r="J102" s="189">
        <f>J186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119</v>
      </c>
      <c r="E103" s="188"/>
      <c r="F103" s="188"/>
      <c r="G103" s="188"/>
      <c r="H103" s="188"/>
      <c r="I103" s="188"/>
      <c r="J103" s="189">
        <f>J198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9"/>
      <c r="C104" s="180"/>
      <c r="D104" s="181" t="s">
        <v>339</v>
      </c>
      <c r="E104" s="182"/>
      <c r="F104" s="182"/>
      <c r="G104" s="182"/>
      <c r="H104" s="182"/>
      <c r="I104" s="182"/>
      <c r="J104" s="183">
        <f>J201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5"/>
      <c r="C105" s="186"/>
      <c r="D105" s="187" t="s">
        <v>340</v>
      </c>
      <c r="E105" s="188"/>
      <c r="F105" s="188"/>
      <c r="G105" s="188"/>
      <c r="H105" s="188"/>
      <c r="I105" s="188"/>
      <c r="J105" s="189">
        <f>J202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9"/>
      <c r="C106" s="180"/>
      <c r="D106" s="181" t="s">
        <v>341</v>
      </c>
      <c r="E106" s="182"/>
      <c r="F106" s="182"/>
      <c r="G106" s="182"/>
      <c r="H106" s="182"/>
      <c r="I106" s="182"/>
      <c r="J106" s="183">
        <f>J213</f>
        <v>0</v>
      </c>
      <c r="K106" s="180"/>
      <c r="L106" s="18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120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174" t="str">
        <f>E7</f>
        <v>REV. A MODERN. AREÁLU FC SLAVIA KV - I. ETAPA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105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E9</f>
        <v>D.2 - Oplocení SO-01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F12</f>
        <v>Karlovy Vary</v>
      </c>
      <c r="G120" s="40"/>
      <c r="H120" s="40"/>
      <c r="I120" s="32" t="s">
        <v>22</v>
      </c>
      <c r="J120" s="79" t="str">
        <f>IF(J12="","",J12)</f>
        <v>7. 2. 2024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24</v>
      </c>
      <c r="D122" s="40"/>
      <c r="E122" s="40"/>
      <c r="F122" s="27" t="str">
        <f>E15</f>
        <v>Statutární město Karlovy Vary</v>
      </c>
      <c r="G122" s="40"/>
      <c r="H122" s="40"/>
      <c r="I122" s="32" t="s">
        <v>31</v>
      </c>
      <c r="J122" s="36" t="str">
        <f>E21</f>
        <v>FJ atelier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29</v>
      </c>
      <c r="D123" s="40"/>
      <c r="E123" s="40"/>
      <c r="F123" s="27" t="str">
        <f>IF(E18="","",E18)</f>
        <v>Vyplň údaj</v>
      </c>
      <c r="G123" s="40"/>
      <c r="H123" s="40"/>
      <c r="I123" s="32" t="s">
        <v>35</v>
      </c>
      <c r="J123" s="36" t="str">
        <f>E24</f>
        <v>FJ atelier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91"/>
      <c r="B125" s="192"/>
      <c r="C125" s="193" t="s">
        <v>121</v>
      </c>
      <c r="D125" s="194" t="s">
        <v>63</v>
      </c>
      <c r="E125" s="194" t="s">
        <v>59</v>
      </c>
      <c r="F125" s="194" t="s">
        <v>60</v>
      </c>
      <c r="G125" s="194" t="s">
        <v>122</v>
      </c>
      <c r="H125" s="194" t="s">
        <v>123</v>
      </c>
      <c r="I125" s="194" t="s">
        <v>124</v>
      </c>
      <c r="J125" s="195" t="s">
        <v>110</v>
      </c>
      <c r="K125" s="196" t="s">
        <v>125</v>
      </c>
      <c r="L125" s="197"/>
      <c r="M125" s="100" t="s">
        <v>1</v>
      </c>
      <c r="N125" s="101" t="s">
        <v>42</v>
      </c>
      <c r="O125" s="101" t="s">
        <v>126</v>
      </c>
      <c r="P125" s="101" t="s">
        <v>127</v>
      </c>
      <c r="Q125" s="101" t="s">
        <v>128</v>
      </c>
      <c r="R125" s="101" t="s">
        <v>129</v>
      </c>
      <c r="S125" s="101" t="s">
        <v>130</v>
      </c>
      <c r="T125" s="102" t="s">
        <v>131</v>
      </c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</row>
    <row r="126" spans="1:63" s="2" customFormat="1" ht="22.8" customHeight="1">
      <c r="A126" s="38"/>
      <c r="B126" s="39"/>
      <c r="C126" s="107" t="s">
        <v>132</v>
      </c>
      <c r="D126" s="40"/>
      <c r="E126" s="40"/>
      <c r="F126" s="40"/>
      <c r="G126" s="40"/>
      <c r="H126" s="40"/>
      <c r="I126" s="40"/>
      <c r="J126" s="198">
        <f>BK126</f>
        <v>0</v>
      </c>
      <c r="K126" s="40"/>
      <c r="L126" s="44"/>
      <c r="M126" s="103"/>
      <c r="N126" s="199"/>
      <c r="O126" s="104"/>
      <c r="P126" s="200">
        <f>P127+P201+P213</f>
        <v>0</v>
      </c>
      <c r="Q126" s="104"/>
      <c r="R126" s="200">
        <f>R127+R201+R213</f>
        <v>336.80814482</v>
      </c>
      <c r="S126" s="104"/>
      <c r="T126" s="201">
        <f>T127+T201+T213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77</v>
      </c>
      <c r="AU126" s="17" t="s">
        <v>112</v>
      </c>
      <c r="BK126" s="202">
        <f>BK127+BK201+BK213</f>
        <v>0</v>
      </c>
    </row>
    <row r="127" spans="1:63" s="12" customFormat="1" ht="25.9" customHeight="1">
      <c r="A127" s="12"/>
      <c r="B127" s="203"/>
      <c r="C127" s="204"/>
      <c r="D127" s="205" t="s">
        <v>77</v>
      </c>
      <c r="E127" s="206" t="s">
        <v>133</v>
      </c>
      <c r="F127" s="206" t="s">
        <v>134</v>
      </c>
      <c r="G127" s="204"/>
      <c r="H127" s="204"/>
      <c r="I127" s="207"/>
      <c r="J127" s="208">
        <f>BK127</f>
        <v>0</v>
      </c>
      <c r="K127" s="204"/>
      <c r="L127" s="209"/>
      <c r="M127" s="210"/>
      <c r="N127" s="211"/>
      <c r="O127" s="211"/>
      <c r="P127" s="212">
        <f>P128+P130+P153+P177+P186+P198</f>
        <v>0</v>
      </c>
      <c r="Q127" s="211"/>
      <c r="R127" s="212">
        <f>R128+R130+R153+R177+R186+R198</f>
        <v>336.80814482</v>
      </c>
      <c r="S127" s="211"/>
      <c r="T127" s="213">
        <f>T128+T130+T153+T177+T186+T198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86</v>
      </c>
      <c r="AT127" s="215" t="s">
        <v>77</v>
      </c>
      <c r="AU127" s="215" t="s">
        <v>78</v>
      </c>
      <c r="AY127" s="214" t="s">
        <v>135</v>
      </c>
      <c r="BK127" s="216">
        <f>BK128+BK130+BK153+BK177+BK186+BK198</f>
        <v>0</v>
      </c>
    </row>
    <row r="128" spans="1:63" s="12" customFormat="1" ht="22.8" customHeight="1">
      <c r="A128" s="12"/>
      <c r="B128" s="203"/>
      <c r="C128" s="204"/>
      <c r="D128" s="205" t="s">
        <v>77</v>
      </c>
      <c r="E128" s="217" t="s">
        <v>86</v>
      </c>
      <c r="F128" s="217" t="s">
        <v>136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P129</f>
        <v>0</v>
      </c>
      <c r="Q128" s="211"/>
      <c r="R128" s="212">
        <f>R129</f>
        <v>0</v>
      </c>
      <c r="S128" s="211"/>
      <c r="T128" s="213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86</v>
      </c>
      <c r="AT128" s="215" t="s">
        <v>77</v>
      </c>
      <c r="AU128" s="215" t="s">
        <v>86</v>
      </c>
      <c r="AY128" s="214" t="s">
        <v>135</v>
      </c>
      <c r="BK128" s="216">
        <f>BK129</f>
        <v>0</v>
      </c>
    </row>
    <row r="129" spans="1:65" s="2" customFormat="1" ht="24.15" customHeight="1">
      <c r="A129" s="38"/>
      <c r="B129" s="39"/>
      <c r="C129" s="219" t="s">
        <v>86</v>
      </c>
      <c r="D129" s="219" t="s">
        <v>137</v>
      </c>
      <c r="E129" s="220" t="s">
        <v>342</v>
      </c>
      <c r="F129" s="221" t="s">
        <v>343</v>
      </c>
      <c r="G129" s="222" t="s">
        <v>242</v>
      </c>
      <c r="H129" s="223">
        <v>67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43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141</v>
      </c>
      <c r="AT129" s="231" t="s">
        <v>137</v>
      </c>
      <c r="AU129" s="231" t="s">
        <v>88</v>
      </c>
      <c r="AY129" s="17" t="s">
        <v>135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86</v>
      </c>
      <c r="BK129" s="232">
        <f>ROUND(I129*H129,2)</f>
        <v>0</v>
      </c>
      <c r="BL129" s="17" t="s">
        <v>141</v>
      </c>
      <c r="BM129" s="231" t="s">
        <v>88</v>
      </c>
    </row>
    <row r="130" spans="1:63" s="12" customFormat="1" ht="22.8" customHeight="1">
      <c r="A130" s="12"/>
      <c r="B130" s="203"/>
      <c r="C130" s="204"/>
      <c r="D130" s="205" t="s">
        <v>77</v>
      </c>
      <c r="E130" s="217" t="s">
        <v>88</v>
      </c>
      <c r="F130" s="217" t="s">
        <v>344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SUM(P131:P152)</f>
        <v>0</v>
      </c>
      <c r="Q130" s="211"/>
      <c r="R130" s="212">
        <f>SUM(R131:R152)</f>
        <v>0.2383692</v>
      </c>
      <c r="S130" s="211"/>
      <c r="T130" s="213">
        <f>SUM(T131:T152)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86</v>
      </c>
      <c r="AT130" s="215" t="s">
        <v>77</v>
      </c>
      <c r="AU130" s="215" t="s">
        <v>86</v>
      </c>
      <c r="AY130" s="214" t="s">
        <v>135</v>
      </c>
      <c r="BK130" s="216">
        <f>SUM(BK131:BK152)</f>
        <v>0</v>
      </c>
    </row>
    <row r="131" spans="1:65" s="2" customFormat="1" ht="16.5" customHeight="1">
      <c r="A131" s="38"/>
      <c r="B131" s="39"/>
      <c r="C131" s="219" t="s">
        <v>88</v>
      </c>
      <c r="D131" s="219" t="s">
        <v>137</v>
      </c>
      <c r="E131" s="220" t="s">
        <v>345</v>
      </c>
      <c r="F131" s="221" t="s">
        <v>346</v>
      </c>
      <c r="G131" s="222" t="s">
        <v>154</v>
      </c>
      <c r="H131" s="223">
        <v>69.24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43</v>
      </c>
      <c r="O131" s="91"/>
      <c r="P131" s="229">
        <f>O131*H131</f>
        <v>0</v>
      </c>
      <c r="Q131" s="229">
        <v>0.00269</v>
      </c>
      <c r="R131" s="229">
        <f>Q131*H131</f>
        <v>0.1862556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141</v>
      </c>
      <c r="AT131" s="231" t="s">
        <v>137</v>
      </c>
      <c r="AU131" s="231" t="s">
        <v>88</v>
      </c>
      <c r="AY131" s="17" t="s">
        <v>135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86</v>
      </c>
      <c r="BK131" s="232">
        <f>ROUND(I131*H131,2)</f>
        <v>0</v>
      </c>
      <c r="BL131" s="17" t="s">
        <v>141</v>
      </c>
      <c r="BM131" s="231" t="s">
        <v>347</v>
      </c>
    </row>
    <row r="132" spans="1:51" s="15" customFormat="1" ht="12">
      <c r="A132" s="15"/>
      <c r="B132" s="256"/>
      <c r="C132" s="257"/>
      <c r="D132" s="235" t="s">
        <v>149</v>
      </c>
      <c r="E132" s="258" t="s">
        <v>1</v>
      </c>
      <c r="F132" s="259" t="s">
        <v>348</v>
      </c>
      <c r="G132" s="257"/>
      <c r="H132" s="258" t="s">
        <v>1</v>
      </c>
      <c r="I132" s="260"/>
      <c r="J132" s="257"/>
      <c r="K132" s="257"/>
      <c r="L132" s="261"/>
      <c r="M132" s="262"/>
      <c r="N132" s="263"/>
      <c r="O132" s="263"/>
      <c r="P132" s="263"/>
      <c r="Q132" s="263"/>
      <c r="R132" s="263"/>
      <c r="S132" s="263"/>
      <c r="T132" s="264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5" t="s">
        <v>149</v>
      </c>
      <c r="AU132" s="265" t="s">
        <v>88</v>
      </c>
      <c r="AV132" s="15" t="s">
        <v>86</v>
      </c>
      <c r="AW132" s="15" t="s">
        <v>34</v>
      </c>
      <c r="AX132" s="15" t="s">
        <v>78</v>
      </c>
      <c r="AY132" s="265" t="s">
        <v>135</v>
      </c>
    </row>
    <row r="133" spans="1:51" s="13" customFormat="1" ht="12">
      <c r="A133" s="13"/>
      <c r="B133" s="233"/>
      <c r="C133" s="234"/>
      <c r="D133" s="235" t="s">
        <v>149</v>
      </c>
      <c r="E133" s="236" t="s">
        <v>1</v>
      </c>
      <c r="F133" s="237" t="s">
        <v>349</v>
      </c>
      <c r="G133" s="234"/>
      <c r="H133" s="238">
        <v>30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149</v>
      </c>
      <c r="AU133" s="244" t="s">
        <v>88</v>
      </c>
      <c r="AV133" s="13" t="s">
        <v>88</v>
      </c>
      <c r="AW133" s="13" t="s">
        <v>34</v>
      </c>
      <c r="AX133" s="13" t="s">
        <v>78</v>
      </c>
      <c r="AY133" s="244" t="s">
        <v>135</v>
      </c>
    </row>
    <row r="134" spans="1:51" s="13" customFormat="1" ht="12">
      <c r="A134" s="13"/>
      <c r="B134" s="233"/>
      <c r="C134" s="234"/>
      <c r="D134" s="235" t="s">
        <v>149</v>
      </c>
      <c r="E134" s="236" t="s">
        <v>1</v>
      </c>
      <c r="F134" s="237" t="s">
        <v>350</v>
      </c>
      <c r="G134" s="234"/>
      <c r="H134" s="238">
        <v>36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149</v>
      </c>
      <c r="AU134" s="244" t="s">
        <v>88</v>
      </c>
      <c r="AV134" s="13" t="s">
        <v>88</v>
      </c>
      <c r="AW134" s="13" t="s">
        <v>34</v>
      </c>
      <c r="AX134" s="13" t="s">
        <v>78</v>
      </c>
      <c r="AY134" s="244" t="s">
        <v>135</v>
      </c>
    </row>
    <row r="135" spans="1:51" s="13" customFormat="1" ht="12">
      <c r="A135" s="13"/>
      <c r="B135" s="233"/>
      <c r="C135" s="234"/>
      <c r="D135" s="235" t="s">
        <v>149</v>
      </c>
      <c r="E135" s="236" t="s">
        <v>1</v>
      </c>
      <c r="F135" s="237" t="s">
        <v>351</v>
      </c>
      <c r="G135" s="234"/>
      <c r="H135" s="238">
        <v>3.24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149</v>
      </c>
      <c r="AU135" s="244" t="s">
        <v>88</v>
      </c>
      <c r="AV135" s="13" t="s">
        <v>88</v>
      </c>
      <c r="AW135" s="13" t="s">
        <v>34</v>
      </c>
      <c r="AX135" s="13" t="s">
        <v>78</v>
      </c>
      <c r="AY135" s="244" t="s">
        <v>135</v>
      </c>
    </row>
    <row r="136" spans="1:51" s="14" customFormat="1" ht="12">
      <c r="A136" s="14"/>
      <c r="B136" s="245"/>
      <c r="C136" s="246"/>
      <c r="D136" s="235" t="s">
        <v>149</v>
      </c>
      <c r="E136" s="247" t="s">
        <v>1</v>
      </c>
      <c r="F136" s="248" t="s">
        <v>151</v>
      </c>
      <c r="G136" s="246"/>
      <c r="H136" s="249">
        <v>69.24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149</v>
      </c>
      <c r="AU136" s="255" t="s">
        <v>88</v>
      </c>
      <c r="AV136" s="14" t="s">
        <v>141</v>
      </c>
      <c r="AW136" s="14" t="s">
        <v>34</v>
      </c>
      <c r="AX136" s="14" t="s">
        <v>86</v>
      </c>
      <c r="AY136" s="255" t="s">
        <v>135</v>
      </c>
    </row>
    <row r="137" spans="1:65" s="2" customFormat="1" ht="16.5" customHeight="1">
      <c r="A137" s="38"/>
      <c r="B137" s="39"/>
      <c r="C137" s="219" t="s">
        <v>145</v>
      </c>
      <c r="D137" s="219" t="s">
        <v>137</v>
      </c>
      <c r="E137" s="220" t="s">
        <v>352</v>
      </c>
      <c r="F137" s="221" t="s">
        <v>353</v>
      </c>
      <c r="G137" s="222" t="s">
        <v>154</v>
      </c>
      <c r="H137" s="223">
        <v>69.24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43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141</v>
      </c>
      <c r="AT137" s="231" t="s">
        <v>137</v>
      </c>
      <c r="AU137" s="231" t="s">
        <v>88</v>
      </c>
      <c r="AY137" s="17" t="s">
        <v>135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86</v>
      </c>
      <c r="BK137" s="232">
        <f>ROUND(I137*H137,2)</f>
        <v>0</v>
      </c>
      <c r="BL137" s="17" t="s">
        <v>141</v>
      </c>
      <c r="BM137" s="231" t="s">
        <v>354</v>
      </c>
    </row>
    <row r="138" spans="1:51" s="15" customFormat="1" ht="12">
      <c r="A138" s="15"/>
      <c r="B138" s="256"/>
      <c r="C138" s="257"/>
      <c r="D138" s="235" t="s">
        <v>149</v>
      </c>
      <c r="E138" s="258" t="s">
        <v>1</v>
      </c>
      <c r="F138" s="259" t="s">
        <v>348</v>
      </c>
      <c r="G138" s="257"/>
      <c r="H138" s="258" t="s">
        <v>1</v>
      </c>
      <c r="I138" s="260"/>
      <c r="J138" s="257"/>
      <c r="K138" s="257"/>
      <c r="L138" s="261"/>
      <c r="M138" s="262"/>
      <c r="N138" s="263"/>
      <c r="O138" s="263"/>
      <c r="P138" s="263"/>
      <c r="Q138" s="263"/>
      <c r="R138" s="263"/>
      <c r="S138" s="263"/>
      <c r="T138" s="264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5" t="s">
        <v>149</v>
      </c>
      <c r="AU138" s="265" t="s">
        <v>88</v>
      </c>
      <c r="AV138" s="15" t="s">
        <v>86</v>
      </c>
      <c r="AW138" s="15" t="s">
        <v>34</v>
      </c>
      <c r="AX138" s="15" t="s">
        <v>78</v>
      </c>
      <c r="AY138" s="265" t="s">
        <v>135</v>
      </c>
    </row>
    <row r="139" spans="1:51" s="13" customFormat="1" ht="12">
      <c r="A139" s="13"/>
      <c r="B139" s="233"/>
      <c r="C139" s="234"/>
      <c r="D139" s="235" t="s">
        <v>149</v>
      </c>
      <c r="E139" s="236" t="s">
        <v>1</v>
      </c>
      <c r="F139" s="237" t="s">
        <v>349</v>
      </c>
      <c r="G139" s="234"/>
      <c r="H139" s="238">
        <v>30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149</v>
      </c>
      <c r="AU139" s="244" t="s">
        <v>88</v>
      </c>
      <c r="AV139" s="13" t="s">
        <v>88</v>
      </c>
      <c r="AW139" s="13" t="s">
        <v>34</v>
      </c>
      <c r="AX139" s="13" t="s">
        <v>78</v>
      </c>
      <c r="AY139" s="244" t="s">
        <v>135</v>
      </c>
    </row>
    <row r="140" spans="1:51" s="13" customFormat="1" ht="12">
      <c r="A140" s="13"/>
      <c r="B140" s="233"/>
      <c r="C140" s="234"/>
      <c r="D140" s="235" t="s">
        <v>149</v>
      </c>
      <c r="E140" s="236" t="s">
        <v>1</v>
      </c>
      <c r="F140" s="237" t="s">
        <v>350</v>
      </c>
      <c r="G140" s="234"/>
      <c r="H140" s="238">
        <v>36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149</v>
      </c>
      <c r="AU140" s="244" t="s">
        <v>88</v>
      </c>
      <c r="AV140" s="13" t="s">
        <v>88</v>
      </c>
      <c r="AW140" s="13" t="s">
        <v>34</v>
      </c>
      <c r="AX140" s="13" t="s">
        <v>78</v>
      </c>
      <c r="AY140" s="244" t="s">
        <v>135</v>
      </c>
    </row>
    <row r="141" spans="1:51" s="13" customFormat="1" ht="12">
      <c r="A141" s="13"/>
      <c r="B141" s="233"/>
      <c r="C141" s="234"/>
      <c r="D141" s="235" t="s">
        <v>149</v>
      </c>
      <c r="E141" s="236" t="s">
        <v>1</v>
      </c>
      <c r="F141" s="237" t="s">
        <v>351</v>
      </c>
      <c r="G141" s="234"/>
      <c r="H141" s="238">
        <v>3.24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149</v>
      </c>
      <c r="AU141" s="244" t="s">
        <v>88</v>
      </c>
      <c r="AV141" s="13" t="s">
        <v>88</v>
      </c>
      <c r="AW141" s="13" t="s">
        <v>34</v>
      </c>
      <c r="AX141" s="13" t="s">
        <v>78</v>
      </c>
      <c r="AY141" s="244" t="s">
        <v>135</v>
      </c>
    </row>
    <row r="142" spans="1:51" s="14" customFormat="1" ht="12">
      <c r="A142" s="14"/>
      <c r="B142" s="245"/>
      <c r="C142" s="246"/>
      <c r="D142" s="235" t="s">
        <v>149</v>
      </c>
      <c r="E142" s="247" t="s">
        <v>1</v>
      </c>
      <c r="F142" s="248" t="s">
        <v>151</v>
      </c>
      <c r="G142" s="246"/>
      <c r="H142" s="249">
        <v>69.24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149</v>
      </c>
      <c r="AU142" s="255" t="s">
        <v>88</v>
      </c>
      <c r="AV142" s="14" t="s">
        <v>141</v>
      </c>
      <c r="AW142" s="14" t="s">
        <v>34</v>
      </c>
      <c r="AX142" s="14" t="s">
        <v>86</v>
      </c>
      <c r="AY142" s="255" t="s">
        <v>135</v>
      </c>
    </row>
    <row r="143" spans="1:65" s="2" customFormat="1" ht="16.5" customHeight="1">
      <c r="A143" s="38"/>
      <c r="B143" s="39"/>
      <c r="C143" s="219" t="s">
        <v>141</v>
      </c>
      <c r="D143" s="219" t="s">
        <v>137</v>
      </c>
      <c r="E143" s="220" t="s">
        <v>355</v>
      </c>
      <c r="F143" s="221" t="s">
        <v>356</v>
      </c>
      <c r="G143" s="222" t="s">
        <v>154</v>
      </c>
      <c r="H143" s="223">
        <v>19.74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43</v>
      </c>
      <c r="O143" s="91"/>
      <c r="P143" s="229">
        <f>O143*H143</f>
        <v>0</v>
      </c>
      <c r="Q143" s="229">
        <v>0.00264</v>
      </c>
      <c r="R143" s="229">
        <f>Q143*H143</f>
        <v>0.052113599999999996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141</v>
      </c>
      <c r="AT143" s="231" t="s">
        <v>137</v>
      </c>
      <c r="AU143" s="231" t="s">
        <v>88</v>
      </c>
      <c r="AY143" s="17" t="s">
        <v>135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86</v>
      </c>
      <c r="BK143" s="232">
        <f>ROUND(I143*H143,2)</f>
        <v>0</v>
      </c>
      <c r="BL143" s="17" t="s">
        <v>141</v>
      </c>
      <c r="BM143" s="231" t="s">
        <v>357</v>
      </c>
    </row>
    <row r="144" spans="1:51" s="15" customFormat="1" ht="12">
      <c r="A144" s="15"/>
      <c r="B144" s="256"/>
      <c r="C144" s="257"/>
      <c r="D144" s="235" t="s">
        <v>149</v>
      </c>
      <c r="E144" s="258" t="s">
        <v>1</v>
      </c>
      <c r="F144" s="259" t="s">
        <v>358</v>
      </c>
      <c r="G144" s="257"/>
      <c r="H144" s="258" t="s">
        <v>1</v>
      </c>
      <c r="I144" s="260"/>
      <c r="J144" s="257"/>
      <c r="K144" s="257"/>
      <c r="L144" s="261"/>
      <c r="M144" s="262"/>
      <c r="N144" s="263"/>
      <c r="O144" s="263"/>
      <c r="P144" s="263"/>
      <c r="Q144" s="263"/>
      <c r="R144" s="263"/>
      <c r="S144" s="263"/>
      <c r="T144" s="264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5" t="s">
        <v>149</v>
      </c>
      <c r="AU144" s="265" t="s">
        <v>88</v>
      </c>
      <c r="AV144" s="15" t="s">
        <v>86</v>
      </c>
      <c r="AW144" s="15" t="s">
        <v>34</v>
      </c>
      <c r="AX144" s="15" t="s">
        <v>78</v>
      </c>
      <c r="AY144" s="265" t="s">
        <v>135</v>
      </c>
    </row>
    <row r="145" spans="1:51" s="13" customFormat="1" ht="12">
      <c r="A145" s="13"/>
      <c r="B145" s="233"/>
      <c r="C145" s="234"/>
      <c r="D145" s="235" t="s">
        <v>149</v>
      </c>
      <c r="E145" s="236" t="s">
        <v>1</v>
      </c>
      <c r="F145" s="237" t="s">
        <v>359</v>
      </c>
      <c r="G145" s="234"/>
      <c r="H145" s="238">
        <v>12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149</v>
      </c>
      <c r="AU145" s="244" t="s">
        <v>88</v>
      </c>
      <c r="AV145" s="13" t="s">
        <v>88</v>
      </c>
      <c r="AW145" s="13" t="s">
        <v>34</v>
      </c>
      <c r="AX145" s="13" t="s">
        <v>78</v>
      </c>
      <c r="AY145" s="244" t="s">
        <v>135</v>
      </c>
    </row>
    <row r="146" spans="1:51" s="13" customFormat="1" ht="12">
      <c r="A146" s="13"/>
      <c r="B146" s="233"/>
      <c r="C146" s="234"/>
      <c r="D146" s="235" t="s">
        <v>149</v>
      </c>
      <c r="E146" s="236" t="s">
        <v>1</v>
      </c>
      <c r="F146" s="237" t="s">
        <v>360</v>
      </c>
      <c r="G146" s="234"/>
      <c r="H146" s="238">
        <v>7.74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149</v>
      </c>
      <c r="AU146" s="244" t="s">
        <v>88</v>
      </c>
      <c r="AV146" s="13" t="s">
        <v>88</v>
      </c>
      <c r="AW146" s="13" t="s">
        <v>34</v>
      </c>
      <c r="AX146" s="13" t="s">
        <v>78</v>
      </c>
      <c r="AY146" s="244" t="s">
        <v>135</v>
      </c>
    </row>
    <row r="147" spans="1:51" s="14" customFormat="1" ht="12">
      <c r="A147" s="14"/>
      <c r="B147" s="245"/>
      <c r="C147" s="246"/>
      <c r="D147" s="235" t="s">
        <v>149</v>
      </c>
      <c r="E147" s="247" t="s">
        <v>1</v>
      </c>
      <c r="F147" s="248" t="s">
        <v>151</v>
      </c>
      <c r="G147" s="246"/>
      <c r="H147" s="249">
        <v>19.740000000000002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149</v>
      </c>
      <c r="AU147" s="255" t="s">
        <v>88</v>
      </c>
      <c r="AV147" s="14" t="s">
        <v>141</v>
      </c>
      <c r="AW147" s="14" t="s">
        <v>34</v>
      </c>
      <c r="AX147" s="14" t="s">
        <v>86</v>
      </c>
      <c r="AY147" s="255" t="s">
        <v>135</v>
      </c>
    </row>
    <row r="148" spans="1:65" s="2" customFormat="1" ht="16.5" customHeight="1">
      <c r="A148" s="38"/>
      <c r="B148" s="39"/>
      <c r="C148" s="219" t="s">
        <v>157</v>
      </c>
      <c r="D148" s="219" t="s">
        <v>137</v>
      </c>
      <c r="E148" s="220" t="s">
        <v>361</v>
      </c>
      <c r="F148" s="221" t="s">
        <v>362</v>
      </c>
      <c r="G148" s="222" t="s">
        <v>154</v>
      </c>
      <c r="H148" s="223">
        <v>19.74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43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141</v>
      </c>
      <c r="AT148" s="231" t="s">
        <v>137</v>
      </c>
      <c r="AU148" s="231" t="s">
        <v>88</v>
      </c>
      <c r="AY148" s="17" t="s">
        <v>135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86</v>
      </c>
      <c r="BK148" s="232">
        <f>ROUND(I148*H148,2)</f>
        <v>0</v>
      </c>
      <c r="BL148" s="17" t="s">
        <v>141</v>
      </c>
      <c r="BM148" s="231" t="s">
        <v>363</v>
      </c>
    </row>
    <row r="149" spans="1:51" s="15" customFormat="1" ht="12">
      <c r="A149" s="15"/>
      <c r="B149" s="256"/>
      <c r="C149" s="257"/>
      <c r="D149" s="235" t="s">
        <v>149</v>
      </c>
      <c r="E149" s="258" t="s">
        <v>1</v>
      </c>
      <c r="F149" s="259" t="s">
        <v>358</v>
      </c>
      <c r="G149" s="257"/>
      <c r="H149" s="258" t="s">
        <v>1</v>
      </c>
      <c r="I149" s="260"/>
      <c r="J149" s="257"/>
      <c r="K149" s="257"/>
      <c r="L149" s="261"/>
      <c r="M149" s="262"/>
      <c r="N149" s="263"/>
      <c r="O149" s="263"/>
      <c r="P149" s="263"/>
      <c r="Q149" s="263"/>
      <c r="R149" s="263"/>
      <c r="S149" s="263"/>
      <c r="T149" s="264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5" t="s">
        <v>149</v>
      </c>
      <c r="AU149" s="265" t="s">
        <v>88</v>
      </c>
      <c r="AV149" s="15" t="s">
        <v>86</v>
      </c>
      <c r="AW149" s="15" t="s">
        <v>34</v>
      </c>
      <c r="AX149" s="15" t="s">
        <v>78</v>
      </c>
      <c r="AY149" s="265" t="s">
        <v>135</v>
      </c>
    </row>
    <row r="150" spans="1:51" s="13" customFormat="1" ht="12">
      <c r="A150" s="13"/>
      <c r="B150" s="233"/>
      <c r="C150" s="234"/>
      <c r="D150" s="235" t="s">
        <v>149</v>
      </c>
      <c r="E150" s="236" t="s">
        <v>1</v>
      </c>
      <c r="F150" s="237" t="s">
        <v>359</v>
      </c>
      <c r="G150" s="234"/>
      <c r="H150" s="238">
        <v>12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149</v>
      </c>
      <c r="AU150" s="244" t="s">
        <v>88</v>
      </c>
      <c r="AV150" s="13" t="s">
        <v>88</v>
      </c>
      <c r="AW150" s="13" t="s">
        <v>34</v>
      </c>
      <c r="AX150" s="13" t="s">
        <v>78</v>
      </c>
      <c r="AY150" s="244" t="s">
        <v>135</v>
      </c>
    </row>
    <row r="151" spans="1:51" s="13" customFormat="1" ht="12">
      <c r="A151" s="13"/>
      <c r="B151" s="233"/>
      <c r="C151" s="234"/>
      <c r="D151" s="235" t="s">
        <v>149</v>
      </c>
      <c r="E151" s="236" t="s">
        <v>1</v>
      </c>
      <c r="F151" s="237" t="s">
        <v>360</v>
      </c>
      <c r="G151" s="234"/>
      <c r="H151" s="238">
        <v>7.74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149</v>
      </c>
      <c r="AU151" s="244" t="s">
        <v>88</v>
      </c>
      <c r="AV151" s="13" t="s">
        <v>88</v>
      </c>
      <c r="AW151" s="13" t="s">
        <v>34</v>
      </c>
      <c r="AX151" s="13" t="s">
        <v>78</v>
      </c>
      <c r="AY151" s="244" t="s">
        <v>135</v>
      </c>
    </row>
    <row r="152" spans="1:51" s="14" customFormat="1" ht="12">
      <c r="A152" s="14"/>
      <c r="B152" s="245"/>
      <c r="C152" s="246"/>
      <c r="D152" s="235" t="s">
        <v>149</v>
      </c>
      <c r="E152" s="247" t="s">
        <v>1</v>
      </c>
      <c r="F152" s="248" t="s">
        <v>151</v>
      </c>
      <c r="G152" s="246"/>
      <c r="H152" s="249">
        <v>19.740000000000002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149</v>
      </c>
      <c r="AU152" s="255" t="s">
        <v>88</v>
      </c>
      <c r="AV152" s="14" t="s">
        <v>141</v>
      </c>
      <c r="AW152" s="14" t="s">
        <v>34</v>
      </c>
      <c r="AX152" s="14" t="s">
        <v>86</v>
      </c>
      <c r="AY152" s="255" t="s">
        <v>135</v>
      </c>
    </row>
    <row r="153" spans="1:63" s="12" customFormat="1" ht="22.8" customHeight="1">
      <c r="A153" s="12"/>
      <c r="B153" s="203"/>
      <c r="C153" s="204"/>
      <c r="D153" s="205" t="s">
        <v>77</v>
      </c>
      <c r="E153" s="217" t="s">
        <v>145</v>
      </c>
      <c r="F153" s="217" t="s">
        <v>364</v>
      </c>
      <c r="G153" s="204"/>
      <c r="H153" s="204"/>
      <c r="I153" s="207"/>
      <c r="J153" s="218">
        <f>BK153</f>
        <v>0</v>
      </c>
      <c r="K153" s="204"/>
      <c r="L153" s="209"/>
      <c r="M153" s="210"/>
      <c r="N153" s="211"/>
      <c r="O153" s="211"/>
      <c r="P153" s="212">
        <f>SUM(P154:P176)</f>
        <v>0</v>
      </c>
      <c r="Q153" s="211"/>
      <c r="R153" s="212">
        <f>SUM(R154:R176)</f>
        <v>336.56977562</v>
      </c>
      <c r="S153" s="211"/>
      <c r="T153" s="213">
        <f>SUM(T154:T176)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4" t="s">
        <v>86</v>
      </c>
      <c r="AT153" s="215" t="s">
        <v>77</v>
      </c>
      <c r="AU153" s="215" t="s">
        <v>86</v>
      </c>
      <c r="AY153" s="214" t="s">
        <v>135</v>
      </c>
      <c r="BK153" s="216">
        <f>SUM(BK154:BK176)</f>
        <v>0</v>
      </c>
    </row>
    <row r="154" spans="1:65" s="2" customFormat="1" ht="37.8" customHeight="1">
      <c r="A154" s="38"/>
      <c r="B154" s="39"/>
      <c r="C154" s="219" t="s">
        <v>161</v>
      </c>
      <c r="D154" s="219" t="s">
        <v>137</v>
      </c>
      <c r="E154" s="220" t="s">
        <v>365</v>
      </c>
      <c r="F154" s="221" t="s">
        <v>366</v>
      </c>
      <c r="G154" s="222" t="s">
        <v>168</v>
      </c>
      <c r="H154" s="223">
        <v>18.282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43</v>
      </c>
      <c r="O154" s="91"/>
      <c r="P154" s="229">
        <f>O154*H154</f>
        <v>0</v>
      </c>
      <c r="Q154" s="229">
        <v>2.30102</v>
      </c>
      <c r="R154" s="229">
        <f>Q154*H154</f>
        <v>42.06724764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141</v>
      </c>
      <c r="AT154" s="231" t="s">
        <v>137</v>
      </c>
      <c r="AU154" s="231" t="s">
        <v>88</v>
      </c>
      <c r="AY154" s="17" t="s">
        <v>135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86</v>
      </c>
      <c r="BK154" s="232">
        <f>ROUND(I154*H154,2)</f>
        <v>0</v>
      </c>
      <c r="BL154" s="17" t="s">
        <v>141</v>
      </c>
      <c r="BM154" s="231" t="s">
        <v>367</v>
      </c>
    </row>
    <row r="155" spans="1:51" s="13" customFormat="1" ht="12">
      <c r="A155" s="13"/>
      <c r="B155" s="233"/>
      <c r="C155" s="234"/>
      <c r="D155" s="235" t="s">
        <v>149</v>
      </c>
      <c r="E155" s="234"/>
      <c r="F155" s="237" t="s">
        <v>368</v>
      </c>
      <c r="G155" s="234"/>
      <c r="H155" s="238">
        <v>18.282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149</v>
      </c>
      <c r="AU155" s="244" t="s">
        <v>88</v>
      </c>
      <c r="AV155" s="13" t="s">
        <v>88</v>
      </c>
      <c r="AW155" s="13" t="s">
        <v>4</v>
      </c>
      <c r="AX155" s="13" t="s">
        <v>86</v>
      </c>
      <c r="AY155" s="244" t="s">
        <v>135</v>
      </c>
    </row>
    <row r="156" spans="1:65" s="2" customFormat="1" ht="24.15" customHeight="1">
      <c r="A156" s="38"/>
      <c r="B156" s="39"/>
      <c r="C156" s="219" t="s">
        <v>165</v>
      </c>
      <c r="D156" s="219" t="s">
        <v>137</v>
      </c>
      <c r="E156" s="220" t="s">
        <v>369</v>
      </c>
      <c r="F156" s="221" t="s">
        <v>370</v>
      </c>
      <c r="G156" s="222" t="s">
        <v>168</v>
      </c>
      <c r="H156" s="223">
        <v>114.476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43</v>
      </c>
      <c r="O156" s="91"/>
      <c r="P156" s="229">
        <f>O156*H156</f>
        <v>0</v>
      </c>
      <c r="Q156" s="229">
        <v>2.50187</v>
      </c>
      <c r="R156" s="229">
        <f>Q156*H156</f>
        <v>286.40407012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141</v>
      </c>
      <c r="AT156" s="231" t="s">
        <v>137</v>
      </c>
      <c r="AU156" s="231" t="s">
        <v>88</v>
      </c>
      <c r="AY156" s="17" t="s">
        <v>135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86</v>
      </c>
      <c r="BK156" s="232">
        <f>ROUND(I156*H156,2)</f>
        <v>0</v>
      </c>
      <c r="BL156" s="17" t="s">
        <v>141</v>
      </c>
      <c r="BM156" s="231" t="s">
        <v>371</v>
      </c>
    </row>
    <row r="157" spans="1:51" s="13" customFormat="1" ht="12">
      <c r="A157" s="13"/>
      <c r="B157" s="233"/>
      <c r="C157" s="234"/>
      <c r="D157" s="235" t="s">
        <v>149</v>
      </c>
      <c r="E157" s="236" t="s">
        <v>1</v>
      </c>
      <c r="F157" s="237" t="s">
        <v>372</v>
      </c>
      <c r="G157" s="234"/>
      <c r="H157" s="238">
        <v>61.008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149</v>
      </c>
      <c r="AU157" s="244" t="s">
        <v>88</v>
      </c>
      <c r="AV157" s="13" t="s">
        <v>88</v>
      </c>
      <c r="AW157" s="13" t="s">
        <v>34</v>
      </c>
      <c r="AX157" s="13" t="s">
        <v>78</v>
      </c>
      <c r="AY157" s="244" t="s">
        <v>135</v>
      </c>
    </row>
    <row r="158" spans="1:51" s="13" customFormat="1" ht="12">
      <c r="A158" s="13"/>
      <c r="B158" s="233"/>
      <c r="C158" s="234"/>
      <c r="D158" s="235" t="s">
        <v>149</v>
      </c>
      <c r="E158" s="236" t="s">
        <v>1</v>
      </c>
      <c r="F158" s="237" t="s">
        <v>373</v>
      </c>
      <c r="G158" s="234"/>
      <c r="H158" s="238">
        <v>5.165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149</v>
      </c>
      <c r="AU158" s="244" t="s">
        <v>88</v>
      </c>
      <c r="AV158" s="13" t="s">
        <v>88</v>
      </c>
      <c r="AW158" s="13" t="s">
        <v>34</v>
      </c>
      <c r="AX158" s="13" t="s">
        <v>78</v>
      </c>
      <c r="AY158" s="244" t="s">
        <v>135</v>
      </c>
    </row>
    <row r="159" spans="1:51" s="13" customFormat="1" ht="12">
      <c r="A159" s="13"/>
      <c r="B159" s="233"/>
      <c r="C159" s="234"/>
      <c r="D159" s="235" t="s">
        <v>149</v>
      </c>
      <c r="E159" s="236" t="s">
        <v>1</v>
      </c>
      <c r="F159" s="237" t="s">
        <v>374</v>
      </c>
      <c r="G159" s="234"/>
      <c r="H159" s="238">
        <v>28.485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149</v>
      </c>
      <c r="AU159" s="244" t="s">
        <v>88</v>
      </c>
      <c r="AV159" s="13" t="s">
        <v>88</v>
      </c>
      <c r="AW159" s="13" t="s">
        <v>34</v>
      </c>
      <c r="AX159" s="13" t="s">
        <v>78</v>
      </c>
      <c r="AY159" s="244" t="s">
        <v>135</v>
      </c>
    </row>
    <row r="160" spans="1:51" s="13" customFormat="1" ht="12">
      <c r="A160" s="13"/>
      <c r="B160" s="233"/>
      <c r="C160" s="234"/>
      <c r="D160" s="235" t="s">
        <v>149</v>
      </c>
      <c r="E160" s="236" t="s">
        <v>1</v>
      </c>
      <c r="F160" s="237" t="s">
        <v>375</v>
      </c>
      <c r="G160" s="234"/>
      <c r="H160" s="238">
        <v>16.308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149</v>
      </c>
      <c r="AU160" s="244" t="s">
        <v>88</v>
      </c>
      <c r="AV160" s="13" t="s">
        <v>88</v>
      </c>
      <c r="AW160" s="13" t="s">
        <v>34</v>
      </c>
      <c r="AX160" s="13" t="s">
        <v>78</v>
      </c>
      <c r="AY160" s="244" t="s">
        <v>135</v>
      </c>
    </row>
    <row r="161" spans="1:51" s="13" customFormat="1" ht="12">
      <c r="A161" s="13"/>
      <c r="B161" s="233"/>
      <c r="C161" s="234"/>
      <c r="D161" s="235" t="s">
        <v>149</v>
      </c>
      <c r="E161" s="236" t="s">
        <v>1</v>
      </c>
      <c r="F161" s="237" t="s">
        <v>376</v>
      </c>
      <c r="G161" s="234"/>
      <c r="H161" s="238">
        <v>3.51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149</v>
      </c>
      <c r="AU161" s="244" t="s">
        <v>88</v>
      </c>
      <c r="AV161" s="13" t="s">
        <v>88</v>
      </c>
      <c r="AW161" s="13" t="s">
        <v>34</v>
      </c>
      <c r="AX161" s="13" t="s">
        <v>78</v>
      </c>
      <c r="AY161" s="244" t="s">
        <v>135</v>
      </c>
    </row>
    <row r="162" spans="1:51" s="14" customFormat="1" ht="12">
      <c r="A162" s="14"/>
      <c r="B162" s="245"/>
      <c r="C162" s="246"/>
      <c r="D162" s="235" t="s">
        <v>149</v>
      </c>
      <c r="E162" s="247" t="s">
        <v>1</v>
      </c>
      <c r="F162" s="248" t="s">
        <v>151</v>
      </c>
      <c r="G162" s="246"/>
      <c r="H162" s="249">
        <v>114.47600000000001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149</v>
      </c>
      <c r="AU162" s="255" t="s">
        <v>88</v>
      </c>
      <c r="AV162" s="14" t="s">
        <v>141</v>
      </c>
      <c r="AW162" s="14" t="s">
        <v>34</v>
      </c>
      <c r="AX162" s="14" t="s">
        <v>86</v>
      </c>
      <c r="AY162" s="255" t="s">
        <v>135</v>
      </c>
    </row>
    <row r="163" spans="1:65" s="2" customFormat="1" ht="24.15" customHeight="1">
      <c r="A163" s="38"/>
      <c r="B163" s="39"/>
      <c r="C163" s="219" t="s">
        <v>171</v>
      </c>
      <c r="D163" s="219" t="s">
        <v>137</v>
      </c>
      <c r="E163" s="220" t="s">
        <v>377</v>
      </c>
      <c r="F163" s="221" t="s">
        <v>378</v>
      </c>
      <c r="G163" s="222" t="s">
        <v>313</v>
      </c>
      <c r="H163" s="223">
        <v>4.838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43</v>
      </c>
      <c r="O163" s="91"/>
      <c r="P163" s="229">
        <f>O163*H163</f>
        <v>0</v>
      </c>
      <c r="Q163" s="229">
        <v>1.04359</v>
      </c>
      <c r="R163" s="229">
        <f>Q163*H163</f>
        <v>5.04888842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141</v>
      </c>
      <c r="AT163" s="231" t="s">
        <v>137</v>
      </c>
      <c r="AU163" s="231" t="s">
        <v>88</v>
      </c>
      <c r="AY163" s="17" t="s">
        <v>135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86</v>
      </c>
      <c r="BK163" s="232">
        <f>ROUND(I163*H163,2)</f>
        <v>0</v>
      </c>
      <c r="BL163" s="17" t="s">
        <v>141</v>
      </c>
      <c r="BM163" s="231" t="s">
        <v>379</v>
      </c>
    </row>
    <row r="164" spans="1:51" s="13" customFormat="1" ht="12">
      <c r="A164" s="13"/>
      <c r="B164" s="233"/>
      <c r="C164" s="234"/>
      <c r="D164" s="235" t="s">
        <v>149</v>
      </c>
      <c r="E164" s="234"/>
      <c r="F164" s="237" t="s">
        <v>380</v>
      </c>
      <c r="G164" s="234"/>
      <c r="H164" s="238">
        <v>4.838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149</v>
      </c>
      <c r="AU164" s="244" t="s">
        <v>88</v>
      </c>
      <c r="AV164" s="13" t="s">
        <v>88</v>
      </c>
      <c r="AW164" s="13" t="s">
        <v>4</v>
      </c>
      <c r="AX164" s="13" t="s">
        <v>86</v>
      </c>
      <c r="AY164" s="244" t="s">
        <v>135</v>
      </c>
    </row>
    <row r="165" spans="1:65" s="2" customFormat="1" ht="16.5" customHeight="1">
      <c r="A165" s="38"/>
      <c r="B165" s="39"/>
      <c r="C165" s="219" t="s">
        <v>177</v>
      </c>
      <c r="D165" s="219" t="s">
        <v>137</v>
      </c>
      <c r="E165" s="220" t="s">
        <v>381</v>
      </c>
      <c r="F165" s="221" t="s">
        <v>382</v>
      </c>
      <c r="G165" s="222" t="s">
        <v>313</v>
      </c>
      <c r="H165" s="223">
        <v>2.404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43</v>
      </c>
      <c r="O165" s="91"/>
      <c r="P165" s="229">
        <f>O165*H165</f>
        <v>0</v>
      </c>
      <c r="Q165" s="229">
        <v>1.07636</v>
      </c>
      <c r="R165" s="229">
        <f>Q165*H165</f>
        <v>2.5875694399999998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141</v>
      </c>
      <c r="AT165" s="231" t="s">
        <v>137</v>
      </c>
      <c r="AU165" s="231" t="s">
        <v>88</v>
      </c>
      <c r="AY165" s="17" t="s">
        <v>135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86</v>
      </c>
      <c r="BK165" s="232">
        <f>ROUND(I165*H165,2)</f>
        <v>0</v>
      </c>
      <c r="BL165" s="17" t="s">
        <v>141</v>
      </c>
      <c r="BM165" s="231" t="s">
        <v>383</v>
      </c>
    </row>
    <row r="166" spans="1:51" s="13" customFormat="1" ht="12">
      <c r="A166" s="13"/>
      <c r="B166" s="233"/>
      <c r="C166" s="234"/>
      <c r="D166" s="235" t="s">
        <v>149</v>
      </c>
      <c r="E166" s="234"/>
      <c r="F166" s="237" t="s">
        <v>384</v>
      </c>
      <c r="G166" s="234"/>
      <c r="H166" s="238">
        <v>2.404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149</v>
      </c>
      <c r="AU166" s="244" t="s">
        <v>88</v>
      </c>
      <c r="AV166" s="13" t="s">
        <v>88</v>
      </c>
      <c r="AW166" s="13" t="s">
        <v>4</v>
      </c>
      <c r="AX166" s="13" t="s">
        <v>86</v>
      </c>
      <c r="AY166" s="244" t="s">
        <v>135</v>
      </c>
    </row>
    <row r="167" spans="1:65" s="2" customFormat="1" ht="24.15" customHeight="1">
      <c r="A167" s="38"/>
      <c r="B167" s="39"/>
      <c r="C167" s="219" t="s">
        <v>144</v>
      </c>
      <c r="D167" s="219" t="s">
        <v>137</v>
      </c>
      <c r="E167" s="220" t="s">
        <v>385</v>
      </c>
      <c r="F167" s="221" t="s">
        <v>386</v>
      </c>
      <c r="G167" s="222" t="s">
        <v>154</v>
      </c>
      <c r="H167" s="223">
        <v>447.381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43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141</v>
      </c>
      <c r="AT167" s="231" t="s">
        <v>137</v>
      </c>
      <c r="AU167" s="231" t="s">
        <v>88</v>
      </c>
      <c r="AY167" s="17" t="s">
        <v>135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86</v>
      </c>
      <c r="BK167" s="232">
        <f>ROUND(I167*H167,2)</f>
        <v>0</v>
      </c>
      <c r="BL167" s="17" t="s">
        <v>141</v>
      </c>
      <c r="BM167" s="231" t="s">
        <v>387</v>
      </c>
    </row>
    <row r="168" spans="1:51" s="13" customFormat="1" ht="12">
      <c r="A168" s="13"/>
      <c r="B168" s="233"/>
      <c r="C168" s="234"/>
      <c r="D168" s="235" t="s">
        <v>149</v>
      </c>
      <c r="E168" s="234"/>
      <c r="F168" s="237" t="s">
        <v>388</v>
      </c>
      <c r="G168" s="234"/>
      <c r="H168" s="238">
        <v>447.381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149</v>
      </c>
      <c r="AU168" s="244" t="s">
        <v>88</v>
      </c>
      <c r="AV168" s="13" t="s">
        <v>88</v>
      </c>
      <c r="AW168" s="13" t="s">
        <v>4</v>
      </c>
      <c r="AX168" s="13" t="s">
        <v>86</v>
      </c>
      <c r="AY168" s="244" t="s">
        <v>135</v>
      </c>
    </row>
    <row r="169" spans="1:65" s="2" customFormat="1" ht="24.15" customHeight="1">
      <c r="A169" s="38"/>
      <c r="B169" s="39"/>
      <c r="C169" s="219" t="s">
        <v>186</v>
      </c>
      <c r="D169" s="219" t="s">
        <v>137</v>
      </c>
      <c r="E169" s="220" t="s">
        <v>389</v>
      </c>
      <c r="F169" s="221" t="s">
        <v>390</v>
      </c>
      <c r="G169" s="222" t="s">
        <v>154</v>
      </c>
      <c r="H169" s="223">
        <v>447.381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43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141</v>
      </c>
      <c r="AT169" s="231" t="s">
        <v>137</v>
      </c>
      <c r="AU169" s="231" t="s">
        <v>88</v>
      </c>
      <c r="AY169" s="17" t="s">
        <v>135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86</v>
      </c>
      <c r="BK169" s="232">
        <f>ROUND(I169*H169,2)</f>
        <v>0</v>
      </c>
      <c r="BL169" s="17" t="s">
        <v>141</v>
      </c>
      <c r="BM169" s="231" t="s">
        <v>391</v>
      </c>
    </row>
    <row r="170" spans="1:51" s="13" customFormat="1" ht="12">
      <c r="A170" s="13"/>
      <c r="B170" s="233"/>
      <c r="C170" s="234"/>
      <c r="D170" s="235" t="s">
        <v>149</v>
      </c>
      <c r="E170" s="234"/>
      <c r="F170" s="237" t="s">
        <v>388</v>
      </c>
      <c r="G170" s="234"/>
      <c r="H170" s="238">
        <v>447.381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149</v>
      </c>
      <c r="AU170" s="244" t="s">
        <v>88</v>
      </c>
      <c r="AV170" s="13" t="s">
        <v>88</v>
      </c>
      <c r="AW170" s="13" t="s">
        <v>4</v>
      </c>
      <c r="AX170" s="13" t="s">
        <v>86</v>
      </c>
      <c r="AY170" s="244" t="s">
        <v>135</v>
      </c>
    </row>
    <row r="171" spans="1:65" s="2" customFormat="1" ht="24.15" customHeight="1">
      <c r="A171" s="38"/>
      <c r="B171" s="39"/>
      <c r="C171" s="219" t="s">
        <v>148</v>
      </c>
      <c r="D171" s="219" t="s">
        <v>137</v>
      </c>
      <c r="E171" s="220" t="s">
        <v>392</v>
      </c>
      <c r="F171" s="221" t="s">
        <v>393</v>
      </c>
      <c r="G171" s="222" t="s">
        <v>154</v>
      </c>
      <c r="H171" s="223">
        <v>158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43</v>
      </c>
      <c r="O171" s="91"/>
      <c r="P171" s="229">
        <f>O171*H171</f>
        <v>0</v>
      </c>
      <c r="Q171" s="229">
        <v>0.0025</v>
      </c>
      <c r="R171" s="229">
        <f>Q171*H171</f>
        <v>0.395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141</v>
      </c>
      <c r="AT171" s="231" t="s">
        <v>137</v>
      </c>
      <c r="AU171" s="231" t="s">
        <v>88</v>
      </c>
      <c r="AY171" s="17" t="s">
        <v>135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86</v>
      </c>
      <c r="BK171" s="232">
        <f>ROUND(I171*H171,2)</f>
        <v>0</v>
      </c>
      <c r="BL171" s="17" t="s">
        <v>141</v>
      </c>
      <c r="BM171" s="231" t="s">
        <v>394</v>
      </c>
    </row>
    <row r="172" spans="1:65" s="2" customFormat="1" ht="37.8" customHeight="1">
      <c r="A172" s="38"/>
      <c r="B172" s="39"/>
      <c r="C172" s="219" t="s">
        <v>196</v>
      </c>
      <c r="D172" s="219" t="s">
        <v>137</v>
      </c>
      <c r="E172" s="220" t="s">
        <v>395</v>
      </c>
      <c r="F172" s="221" t="s">
        <v>396</v>
      </c>
      <c r="G172" s="222" t="s">
        <v>168</v>
      </c>
      <c r="H172" s="223">
        <v>13.9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43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141</v>
      </c>
      <c r="AT172" s="231" t="s">
        <v>137</v>
      </c>
      <c r="AU172" s="231" t="s">
        <v>88</v>
      </c>
      <c r="AY172" s="17" t="s">
        <v>135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86</v>
      </c>
      <c r="BK172" s="232">
        <f>ROUND(I172*H172,2)</f>
        <v>0</v>
      </c>
      <c r="BL172" s="17" t="s">
        <v>141</v>
      </c>
      <c r="BM172" s="231" t="s">
        <v>144</v>
      </c>
    </row>
    <row r="173" spans="1:51" s="13" customFormat="1" ht="12">
      <c r="A173" s="13"/>
      <c r="B173" s="233"/>
      <c r="C173" s="234"/>
      <c r="D173" s="235" t="s">
        <v>149</v>
      </c>
      <c r="E173" s="236" t="s">
        <v>1</v>
      </c>
      <c r="F173" s="237" t="s">
        <v>397</v>
      </c>
      <c r="G173" s="234"/>
      <c r="H173" s="238">
        <v>13.9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149</v>
      </c>
      <c r="AU173" s="244" t="s">
        <v>88</v>
      </c>
      <c r="AV173" s="13" t="s">
        <v>88</v>
      </c>
      <c r="AW173" s="13" t="s">
        <v>34</v>
      </c>
      <c r="AX173" s="13" t="s">
        <v>78</v>
      </c>
      <c r="AY173" s="244" t="s">
        <v>135</v>
      </c>
    </row>
    <row r="174" spans="1:51" s="14" customFormat="1" ht="12">
      <c r="A174" s="14"/>
      <c r="B174" s="245"/>
      <c r="C174" s="246"/>
      <c r="D174" s="235" t="s">
        <v>149</v>
      </c>
      <c r="E174" s="247" t="s">
        <v>1</v>
      </c>
      <c r="F174" s="248" t="s">
        <v>151</v>
      </c>
      <c r="G174" s="246"/>
      <c r="H174" s="249">
        <v>13.9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149</v>
      </c>
      <c r="AU174" s="255" t="s">
        <v>88</v>
      </c>
      <c r="AV174" s="14" t="s">
        <v>141</v>
      </c>
      <c r="AW174" s="14" t="s">
        <v>34</v>
      </c>
      <c r="AX174" s="14" t="s">
        <v>86</v>
      </c>
      <c r="AY174" s="255" t="s">
        <v>135</v>
      </c>
    </row>
    <row r="175" spans="1:65" s="2" customFormat="1" ht="24.15" customHeight="1">
      <c r="A175" s="38"/>
      <c r="B175" s="39"/>
      <c r="C175" s="219" t="s">
        <v>155</v>
      </c>
      <c r="D175" s="219" t="s">
        <v>137</v>
      </c>
      <c r="E175" s="220" t="s">
        <v>398</v>
      </c>
      <c r="F175" s="221" t="s">
        <v>399</v>
      </c>
      <c r="G175" s="222" t="s">
        <v>154</v>
      </c>
      <c r="H175" s="223">
        <v>250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43</v>
      </c>
      <c r="O175" s="91"/>
      <c r="P175" s="229">
        <f>O175*H175</f>
        <v>0</v>
      </c>
      <c r="Q175" s="229">
        <v>0.0001</v>
      </c>
      <c r="R175" s="229">
        <f>Q175*H175</f>
        <v>0.025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141</v>
      </c>
      <c r="AT175" s="231" t="s">
        <v>137</v>
      </c>
      <c r="AU175" s="231" t="s">
        <v>88</v>
      </c>
      <c r="AY175" s="17" t="s">
        <v>135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86</v>
      </c>
      <c r="BK175" s="232">
        <f>ROUND(I175*H175,2)</f>
        <v>0</v>
      </c>
      <c r="BL175" s="17" t="s">
        <v>141</v>
      </c>
      <c r="BM175" s="231" t="s">
        <v>400</v>
      </c>
    </row>
    <row r="176" spans="1:65" s="2" customFormat="1" ht="24.15" customHeight="1">
      <c r="A176" s="38"/>
      <c r="B176" s="39"/>
      <c r="C176" s="219" t="s">
        <v>310</v>
      </c>
      <c r="D176" s="219" t="s">
        <v>137</v>
      </c>
      <c r="E176" s="220" t="s">
        <v>401</v>
      </c>
      <c r="F176" s="221" t="s">
        <v>402</v>
      </c>
      <c r="G176" s="222" t="s">
        <v>154</v>
      </c>
      <c r="H176" s="223">
        <v>200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43</v>
      </c>
      <c r="O176" s="91"/>
      <c r="P176" s="229">
        <f>O176*H176</f>
        <v>0</v>
      </c>
      <c r="Q176" s="229">
        <v>0.00021</v>
      </c>
      <c r="R176" s="229">
        <f>Q176*H176</f>
        <v>0.042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141</v>
      </c>
      <c r="AT176" s="231" t="s">
        <v>137</v>
      </c>
      <c r="AU176" s="231" t="s">
        <v>88</v>
      </c>
      <c r="AY176" s="17" t="s">
        <v>135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86</v>
      </c>
      <c r="BK176" s="232">
        <f>ROUND(I176*H176,2)</f>
        <v>0</v>
      </c>
      <c r="BL176" s="17" t="s">
        <v>141</v>
      </c>
      <c r="BM176" s="231" t="s">
        <v>403</v>
      </c>
    </row>
    <row r="177" spans="1:63" s="12" customFormat="1" ht="22.8" customHeight="1">
      <c r="A177" s="12"/>
      <c r="B177" s="203"/>
      <c r="C177" s="204"/>
      <c r="D177" s="205" t="s">
        <v>77</v>
      </c>
      <c r="E177" s="217" t="s">
        <v>141</v>
      </c>
      <c r="F177" s="217" t="s">
        <v>404</v>
      </c>
      <c r="G177" s="204"/>
      <c r="H177" s="204"/>
      <c r="I177" s="207"/>
      <c r="J177" s="218">
        <f>BK177</f>
        <v>0</v>
      </c>
      <c r="K177" s="204"/>
      <c r="L177" s="209"/>
      <c r="M177" s="210"/>
      <c r="N177" s="211"/>
      <c r="O177" s="211"/>
      <c r="P177" s="212">
        <f>SUM(P178:P185)</f>
        <v>0</v>
      </c>
      <c r="Q177" s="211"/>
      <c r="R177" s="212">
        <f>SUM(R178:R185)</f>
        <v>0</v>
      </c>
      <c r="S177" s="211"/>
      <c r="T177" s="213">
        <f>SUM(T178:T185)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4" t="s">
        <v>86</v>
      </c>
      <c r="AT177" s="215" t="s">
        <v>77</v>
      </c>
      <c r="AU177" s="215" t="s">
        <v>86</v>
      </c>
      <c r="AY177" s="214" t="s">
        <v>135</v>
      </c>
      <c r="BK177" s="216">
        <f>SUM(BK178:BK185)</f>
        <v>0</v>
      </c>
    </row>
    <row r="178" spans="1:65" s="2" customFormat="1" ht="33" customHeight="1">
      <c r="A178" s="38"/>
      <c r="B178" s="39"/>
      <c r="C178" s="219" t="s">
        <v>8</v>
      </c>
      <c r="D178" s="219" t="s">
        <v>137</v>
      </c>
      <c r="E178" s="220" t="s">
        <v>405</v>
      </c>
      <c r="F178" s="221" t="s">
        <v>406</v>
      </c>
      <c r="G178" s="222" t="s">
        <v>154</v>
      </c>
      <c r="H178" s="223">
        <v>23.28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43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141</v>
      </c>
      <c r="AT178" s="231" t="s">
        <v>137</v>
      </c>
      <c r="AU178" s="231" t="s">
        <v>88</v>
      </c>
      <c r="AY178" s="17" t="s">
        <v>135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86</v>
      </c>
      <c r="BK178" s="232">
        <f>ROUND(I178*H178,2)</f>
        <v>0</v>
      </c>
      <c r="BL178" s="17" t="s">
        <v>141</v>
      </c>
      <c r="BM178" s="231" t="s">
        <v>160</v>
      </c>
    </row>
    <row r="179" spans="1:51" s="13" customFormat="1" ht="12">
      <c r="A179" s="13"/>
      <c r="B179" s="233"/>
      <c r="C179" s="234"/>
      <c r="D179" s="235" t="s">
        <v>149</v>
      </c>
      <c r="E179" s="236" t="s">
        <v>1</v>
      </c>
      <c r="F179" s="237" t="s">
        <v>407</v>
      </c>
      <c r="G179" s="234"/>
      <c r="H179" s="238">
        <v>23.28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149</v>
      </c>
      <c r="AU179" s="244" t="s">
        <v>88</v>
      </c>
      <c r="AV179" s="13" t="s">
        <v>88</v>
      </c>
      <c r="AW179" s="13" t="s">
        <v>34</v>
      </c>
      <c r="AX179" s="13" t="s">
        <v>78</v>
      </c>
      <c r="AY179" s="244" t="s">
        <v>135</v>
      </c>
    </row>
    <row r="180" spans="1:51" s="15" customFormat="1" ht="12">
      <c r="A180" s="15"/>
      <c r="B180" s="256"/>
      <c r="C180" s="257"/>
      <c r="D180" s="235" t="s">
        <v>149</v>
      </c>
      <c r="E180" s="258" t="s">
        <v>1</v>
      </c>
      <c r="F180" s="259" t="s">
        <v>408</v>
      </c>
      <c r="G180" s="257"/>
      <c r="H180" s="258" t="s">
        <v>1</v>
      </c>
      <c r="I180" s="260"/>
      <c r="J180" s="257"/>
      <c r="K180" s="257"/>
      <c r="L180" s="261"/>
      <c r="M180" s="262"/>
      <c r="N180" s="263"/>
      <c r="O180" s="263"/>
      <c r="P180" s="263"/>
      <c r="Q180" s="263"/>
      <c r="R180" s="263"/>
      <c r="S180" s="263"/>
      <c r="T180" s="264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5" t="s">
        <v>149</v>
      </c>
      <c r="AU180" s="265" t="s">
        <v>88</v>
      </c>
      <c r="AV180" s="15" t="s">
        <v>86</v>
      </c>
      <c r="AW180" s="15" t="s">
        <v>34</v>
      </c>
      <c r="AX180" s="15" t="s">
        <v>78</v>
      </c>
      <c r="AY180" s="265" t="s">
        <v>135</v>
      </c>
    </row>
    <row r="181" spans="1:51" s="14" customFormat="1" ht="12">
      <c r="A181" s="14"/>
      <c r="B181" s="245"/>
      <c r="C181" s="246"/>
      <c r="D181" s="235" t="s">
        <v>149</v>
      </c>
      <c r="E181" s="247" t="s">
        <v>1</v>
      </c>
      <c r="F181" s="248" t="s">
        <v>151</v>
      </c>
      <c r="G181" s="246"/>
      <c r="H181" s="249">
        <v>23.28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149</v>
      </c>
      <c r="AU181" s="255" t="s">
        <v>88</v>
      </c>
      <c r="AV181" s="14" t="s">
        <v>141</v>
      </c>
      <c r="AW181" s="14" t="s">
        <v>34</v>
      </c>
      <c r="AX181" s="14" t="s">
        <v>86</v>
      </c>
      <c r="AY181" s="255" t="s">
        <v>135</v>
      </c>
    </row>
    <row r="182" spans="1:65" s="2" customFormat="1" ht="24.15" customHeight="1">
      <c r="A182" s="38"/>
      <c r="B182" s="39"/>
      <c r="C182" s="219" t="s">
        <v>160</v>
      </c>
      <c r="D182" s="219" t="s">
        <v>137</v>
      </c>
      <c r="E182" s="220" t="s">
        <v>409</v>
      </c>
      <c r="F182" s="221" t="s">
        <v>410</v>
      </c>
      <c r="G182" s="222" t="s">
        <v>154</v>
      </c>
      <c r="H182" s="223">
        <v>116.4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43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141</v>
      </c>
      <c r="AT182" s="231" t="s">
        <v>137</v>
      </c>
      <c r="AU182" s="231" t="s">
        <v>88</v>
      </c>
      <c r="AY182" s="17" t="s">
        <v>135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86</v>
      </c>
      <c r="BK182" s="232">
        <f>ROUND(I182*H182,2)</f>
        <v>0</v>
      </c>
      <c r="BL182" s="17" t="s">
        <v>141</v>
      </c>
      <c r="BM182" s="231" t="s">
        <v>164</v>
      </c>
    </row>
    <row r="183" spans="1:51" s="13" customFormat="1" ht="12">
      <c r="A183" s="13"/>
      <c r="B183" s="233"/>
      <c r="C183" s="234"/>
      <c r="D183" s="235" t="s">
        <v>149</v>
      </c>
      <c r="E183" s="236" t="s">
        <v>1</v>
      </c>
      <c r="F183" s="237" t="s">
        <v>411</v>
      </c>
      <c r="G183" s="234"/>
      <c r="H183" s="238">
        <v>116.4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149</v>
      </c>
      <c r="AU183" s="244" t="s">
        <v>88</v>
      </c>
      <c r="AV183" s="13" t="s">
        <v>88</v>
      </c>
      <c r="AW183" s="13" t="s">
        <v>34</v>
      </c>
      <c r="AX183" s="13" t="s">
        <v>78</v>
      </c>
      <c r="AY183" s="244" t="s">
        <v>135</v>
      </c>
    </row>
    <row r="184" spans="1:51" s="15" customFormat="1" ht="12">
      <c r="A184" s="15"/>
      <c r="B184" s="256"/>
      <c r="C184" s="257"/>
      <c r="D184" s="235" t="s">
        <v>149</v>
      </c>
      <c r="E184" s="258" t="s">
        <v>1</v>
      </c>
      <c r="F184" s="259" t="s">
        <v>412</v>
      </c>
      <c r="G184" s="257"/>
      <c r="H184" s="258" t="s">
        <v>1</v>
      </c>
      <c r="I184" s="260"/>
      <c r="J184" s="257"/>
      <c r="K184" s="257"/>
      <c r="L184" s="261"/>
      <c r="M184" s="262"/>
      <c r="N184" s="263"/>
      <c r="O184" s="263"/>
      <c r="P184" s="263"/>
      <c r="Q184" s="263"/>
      <c r="R184" s="263"/>
      <c r="S184" s="263"/>
      <c r="T184" s="264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5" t="s">
        <v>149</v>
      </c>
      <c r="AU184" s="265" t="s">
        <v>88</v>
      </c>
      <c r="AV184" s="15" t="s">
        <v>86</v>
      </c>
      <c r="AW184" s="15" t="s">
        <v>34</v>
      </c>
      <c r="AX184" s="15" t="s">
        <v>78</v>
      </c>
      <c r="AY184" s="265" t="s">
        <v>135</v>
      </c>
    </row>
    <row r="185" spans="1:51" s="14" customFormat="1" ht="12">
      <c r="A185" s="14"/>
      <c r="B185" s="245"/>
      <c r="C185" s="246"/>
      <c r="D185" s="235" t="s">
        <v>149</v>
      </c>
      <c r="E185" s="247" t="s">
        <v>1</v>
      </c>
      <c r="F185" s="248" t="s">
        <v>151</v>
      </c>
      <c r="G185" s="246"/>
      <c r="H185" s="249">
        <v>116.4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149</v>
      </c>
      <c r="AU185" s="255" t="s">
        <v>88</v>
      </c>
      <c r="AV185" s="14" t="s">
        <v>141</v>
      </c>
      <c r="AW185" s="14" t="s">
        <v>34</v>
      </c>
      <c r="AX185" s="14" t="s">
        <v>86</v>
      </c>
      <c r="AY185" s="255" t="s">
        <v>135</v>
      </c>
    </row>
    <row r="186" spans="1:63" s="12" customFormat="1" ht="22.8" customHeight="1">
      <c r="A186" s="12"/>
      <c r="B186" s="203"/>
      <c r="C186" s="204"/>
      <c r="D186" s="205" t="s">
        <v>77</v>
      </c>
      <c r="E186" s="217" t="s">
        <v>177</v>
      </c>
      <c r="F186" s="217" t="s">
        <v>276</v>
      </c>
      <c r="G186" s="204"/>
      <c r="H186" s="204"/>
      <c r="I186" s="207"/>
      <c r="J186" s="218">
        <f>BK186</f>
        <v>0</v>
      </c>
      <c r="K186" s="204"/>
      <c r="L186" s="209"/>
      <c r="M186" s="210"/>
      <c r="N186" s="211"/>
      <c r="O186" s="211"/>
      <c r="P186" s="212">
        <f>SUM(P187:P197)</f>
        <v>0</v>
      </c>
      <c r="Q186" s="211"/>
      <c r="R186" s="212">
        <f>SUM(R187:R197)</f>
        <v>0</v>
      </c>
      <c r="S186" s="211"/>
      <c r="T186" s="213">
        <f>SUM(T187:T197)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4" t="s">
        <v>86</v>
      </c>
      <c r="AT186" s="215" t="s">
        <v>77</v>
      </c>
      <c r="AU186" s="215" t="s">
        <v>86</v>
      </c>
      <c r="AY186" s="214" t="s">
        <v>135</v>
      </c>
      <c r="BK186" s="216">
        <f>SUM(BK187:BK197)</f>
        <v>0</v>
      </c>
    </row>
    <row r="187" spans="1:65" s="2" customFormat="1" ht="24.15" customHeight="1">
      <c r="A187" s="38"/>
      <c r="B187" s="39"/>
      <c r="C187" s="219" t="s">
        <v>213</v>
      </c>
      <c r="D187" s="219" t="s">
        <v>137</v>
      </c>
      <c r="E187" s="220" t="s">
        <v>413</v>
      </c>
      <c r="F187" s="221" t="s">
        <v>414</v>
      </c>
      <c r="G187" s="222" t="s">
        <v>140</v>
      </c>
      <c r="H187" s="223">
        <v>116</v>
      </c>
      <c r="I187" s="224"/>
      <c r="J187" s="225">
        <f>ROUND(I187*H187,2)</f>
        <v>0</v>
      </c>
      <c r="K187" s="226"/>
      <c r="L187" s="44"/>
      <c r="M187" s="227" t="s">
        <v>1</v>
      </c>
      <c r="N187" s="228" t="s">
        <v>43</v>
      </c>
      <c r="O187" s="91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1" t="s">
        <v>141</v>
      </c>
      <c r="AT187" s="231" t="s">
        <v>137</v>
      </c>
      <c r="AU187" s="231" t="s">
        <v>88</v>
      </c>
      <c r="AY187" s="17" t="s">
        <v>135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7" t="s">
        <v>86</v>
      </c>
      <c r="BK187" s="232">
        <f>ROUND(I187*H187,2)</f>
        <v>0</v>
      </c>
      <c r="BL187" s="17" t="s">
        <v>141</v>
      </c>
      <c r="BM187" s="231" t="s">
        <v>415</v>
      </c>
    </row>
    <row r="188" spans="1:65" s="2" customFormat="1" ht="24.15" customHeight="1">
      <c r="A188" s="38"/>
      <c r="B188" s="39"/>
      <c r="C188" s="219" t="s">
        <v>164</v>
      </c>
      <c r="D188" s="219" t="s">
        <v>137</v>
      </c>
      <c r="E188" s="220" t="s">
        <v>416</v>
      </c>
      <c r="F188" s="221" t="s">
        <v>417</v>
      </c>
      <c r="G188" s="222" t="s">
        <v>154</v>
      </c>
      <c r="H188" s="223">
        <v>25</v>
      </c>
      <c r="I188" s="224"/>
      <c r="J188" s="225">
        <f>ROUND(I188*H188,2)</f>
        <v>0</v>
      </c>
      <c r="K188" s="226"/>
      <c r="L188" s="44"/>
      <c r="M188" s="227" t="s">
        <v>1</v>
      </c>
      <c r="N188" s="228" t="s">
        <v>43</v>
      </c>
      <c r="O188" s="91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141</v>
      </c>
      <c r="AT188" s="231" t="s">
        <v>137</v>
      </c>
      <c r="AU188" s="231" t="s">
        <v>88</v>
      </c>
      <c r="AY188" s="17" t="s">
        <v>135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86</v>
      </c>
      <c r="BK188" s="232">
        <f>ROUND(I188*H188,2)</f>
        <v>0</v>
      </c>
      <c r="BL188" s="17" t="s">
        <v>141</v>
      </c>
      <c r="BM188" s="231" t="s">
        <v>169</v>
      </c>
    </row>
    <row r="189" spans="1:51" s="13" customFormat="1" ht="12">
      <c r="A189" s="13"/>
      <c r="B189" s="233"/>
      <c r="C189" s="234"/>
      <c r="D189" s="235" t="s">
        <v>149</v>
      </c>
      <c r="E189" s="236" t="s">
        <v>1</v>
      </c>
      <c r="F189" s="237" t="s">
        <v>244</v>
      </c>
      <c r="G189" s="234"/>
      <c r="H189" s="238">
        <v>25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149</v>
      </c>
      <c r="AU189" s="244" t="s">
        <v>88</v>
      </c>
      <c r="AV189" s="13" t="s">
        <v>88</v>
      </c>
      <c r="AW189" s="13" t="s">
        <v>34</v>
      </c>
      <c r="AX189" s="13" t="s">
        <v>78</v>
      </c>
      <c r="AY189" s="244" t="s">
        <v>135</v>
      </c>
    </row>
    <row r="190" spans="1:51" s="14" customFormat="1" ht="12">
      <c r="A190" s="14"/>
      <c r="B190" s="245"/>
      <c r="C190" s="246"/>
      <c r="D190" s="235" t="s">
        <v>149</v>
      </c>
      <c r="E190" s="247" t="s">
        <v>1</v>
      </c>
      <c r="F190" s="248" t="s">
        <v>151</v>
      </c>
      <c r="G190" s="246"/>
      <c r="H190" s="249">
        <v>25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149</v>
      </c>
      <c r="AU190" s="255" t="s">
        <v>88</v>
      </c>
      <c r="AV190" s="14" t="s">
        <v>141</v>
      </c>
      <c r="AW190" s="14" t="s">
        <v>34</v>
      </c>
      <c r="AX190" s="14" t="s">
        <v>86</v>
      </c>
      <c r="AY190" s="255" t="s">
        <v>135</v>
      </c>
    </row>
    <row r="191" spans="1:65" s="2" customFormat="1" ht="24.15" customHeight="1">
      <c r="A191" s="38"/>
      <c r="B191" s="39"/>
      <c r="C191" s="219" t="s">
        <v>220</v>
      </c>
      <c r="D191" s="219" t="s">
        <v>137</v>
      </c>
      <c r="E191" s="220" t="s">
        <v>418</v>
      </c>
      <c r="F191" s="221" t="s">
        <v>419</v>
      </c>
      <c r="G191" s="222" t="s">
        <v>154</v>
      </c>
      <c r="H191" s="223">
        <v>25</v>
      </c>
      <c r="I191" s="224"/>
      <c r="J191" s="225">
        <f>ROUND(I191*H191,2)</f>
        <v>0</v>
      </c>
      <c r="K191" s="226"/>
      <c r="L191" s="44"/>
      <c r="M191" s="227" t="s">
        <v>1</v>
      </c>
      <c r="N191" s="228" t="s">
        <v>43</v>
      </c>
      <c r="O191" s="91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141</v>
      </c>
      <c r="AT191" s="231" t="s">
        <v>137</v>
      </c>
      <c r="AU191" s="231" t="s">
        <v>88</v>
      </c>
      <c r="AY191" s="17" t="s">
        <v>135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86</v>
      </c>
      <c r="BK191" s="232">
        <f>ROUND(I191*H191,2)</f>
        <v>0</v>
      </c>
      <c r="BL191" s="17" t="s">
        <v>141</v>
      </c>
      <c r="BM191" s="231" t="s">
        <v>180</v>
      </c>
    </row>
    <row r="192" spans="1:51" s="13" customFormat="1" ht="12">
      <c r="A192" s="13"/>
      <c r="B192" s="233"/>
      <c r="C192" s="234"/>
      <c r="D192" s="235" t="s">
        <v>149</v>
      </c>
      <c r="E192" s="236" t="s">
        <v>1</v>
      </c>
      <c r="F192" s="237" t="s">
        <v>244</v>
      </c>
      <c r="G192" s="234"/>
      <c r="H192" s="238">
        <v>25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149</v>
      </c>
      <c r="AU192" s="244" t="s">
        <v>88</v>
      </c>
      <c r="AV192" s="13" t="s">
        <v>88</v>
      </c>
      <c r="AW192" s="13" t="s">
        <v>34</v>
      </c>
      <c r="AX192" s="13" t="s">
        <v>78</v>
      </c>
      <c r="AY192" s="244" t="s">
        <v>135</v>
      </c>
    </row>
    <row r="193" spans="1:51" s="14" customFormat="1" ht="12">
      <c r="A193" s="14"/>
      <c r="B193" s="245"/>
      <c r="C193" s="246"/>
      <c r="D193" s="235" t="s">
        <v>149</v>
      </c>
      <c r="E193" s="247" t="s">
        <v>1</v>
      </c>
      <c r="F193" s="248" t="s">
        <v>151</v>
      </c>
      <c r="G193" s="246"/>
      <c r="H193" s="249">
        <v>25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149</v>
      </c>
      <c r="AU193" s="255" t="s">
        <v>88</v>
      </c>
      <c r="AV193" s="14" t="s">
        <v>141</v>
      </c>
      <c r="AW193" s="14" t="s">
        <v>34</v>
      </c>
      <c r="AX193" s="14" t="s">
        <v>86</v>
      </c>
      <c r="AY193" s="255" t="s">
        <v>135</v>
      </c>
    </row>
    <row r="194" spans="1:65" s="2" customFormat="1" ht="16.5" customHeight="1">
      <c r="A194" s="38"/>
      <c r="B194" s="39"/>
      <c r="C194" s="219" t="s">
        <v>169</v>
      </c>
      <c r="D194" s="219" t="s">
        <v>137</v>
      </c>
      <c r="E194" s="220" t="s">
        <v>420</v>
      </c>
      <c r="F194" s="221" t="s">
        <v>421</v>
      </c>
      <c r="G194" s="222" t="s">
        <v>168</v>
      </c>
      <c r="H194" s="223">
        <v>0.656</v>
      </c>
      <c r="I194" s="224"/>
      <c r="J194" s="225">
        <f>ROUND(I194*H194,2)</f>
        <v>0</v>
      </c>
      <c r="K194" s="226"/>
      <c r="L194" s="44"/>
      <c r="M194" s="227" t="s">
        <v>1</v>
      </c>
      <c r="N194" s="228" t="s">
        <v>43</v>
      </c>
      <c r="O194" s="91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1" t="s">
        <v>141</v>
      </c>
      <c r="AT194" s="231" t="s">
        <v>137</v>
      </c>
      <c r="AU194" s="231" t="s">
        <v>88</v>
      </c>
      <c r="AY194" s="17" t="s">
        <v>135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7" t="s">
        <v>86</v>
      </c>
      <c r="BK194" s="232">
        <f>ROUND(I194*H194,2)</f>
        <v>0</v>
      </c>
      <c r="BL194" s="17" t="s">
        <v>141</v>
      </c>
      <c r="BM194" s="231" t="s">
        <v>184</v>
      </c>
    </row>
    <row r="195" spans="1:51" s="13" customFormat="1" ht="12">
      <c r="A195" s="13"/>
      <c r="B195" s="233"/>
      <c r="C195" s="234"/>
      <c r="D195" s="235" t="s">
        <v>149</v>
      </c>
      <c r="E195" s="236" t="s">
        <v>1</v>
      </c>
      <c r="F195" s="237" t="s">
        <v>422</v>
      </c>
      <c r="G195" s="234"/>
      <c r="H195" s="238">
        <v>0.656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149</v>
      </c>
      <c r="AU195" s="244" t="s">
        <v>88</v>
      </c>
      <c r="AV195" s="13" t="s">
        <v>88</v>
      </c>
      <c r="AW195" s="13" t="s">
        <v>34</v>
      </c>
      <c r="AX195" s="13" t="s">
        <v>78</v>
      </c>
      <c r="AY195" s="244" t="s">
        <v>135</v>
      </c>
    </row>
    <row r="196" spans="1:51" s="15" customFormat="1" ht="12">
      <c r="A196" s="15"/>
      <c r="B196" s="256"/>
      <c r="C196" s="257"/>
      <c r="D196" s="235" t="s">
        <v>149</v>
      </c>
      <c r="E196" s="258" t="s">
        <v>1</v>
      </c>
      <c r="F196" s="259" t="s">
        <v>423</v>
      </c>
      <c r="G196" s="257"/>
      <c r="H196" s="258" t="s">
        <v>1</v>
      </c>
      <c r="I196" s="260"/>
      <c r="J196" s="257"/>
      <c r="K196" s="257"/>
      <c r="L196" s="261"/>
      <c r="M196" s="262"/>
      <c r="N196" s="263"/>
      <c r="O196" s="263"/>
      <c r="P196" s="263"/>
      <c r="Q196" s="263"/>
      <c r="R196" s="263"/>
      <c r="S196" s="263"/>
      <c r="T196" s="264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5" t="s">
        <v>149</v>
      </c>
      <c r="AU196" s="265" t="s">
        <v>88</v>
      </c>
      <c r="AV196" s="15" t="s">
        <v>86</v>
      </c>
      <c r="AW196" s="15" t="s">
        <v>34</v>
      </c>
      <c r="AX196" s="15" t="s">
        <v>78</v>
      </c>
      <c r="AY196" s="265" t="s">
        <v>135</v>
      </c>
    </row>
    <row r="197" spans="1:51" s="14" customFormat="1" ht="12">
      <c r="A197" s="14"/>
      <c r="B197" s="245"/>
      <c r="C197" s="246"/>
      <c r="D197" s="235" t="s">
        <v>149</v>
      </c>
      <c r="E197" s="247" t="s">
        <v>1</v>
      </c>
      <c r="F197" s="248" t="s">
        <v>151</v>
      </c>
      <c r="G197" s="246"/>
      <c r="H197" s="249">
        <v>0.656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5" t="s">
        <v>149</v>
      </c>
      <c r="AU197" s="255" t="s">
        <v>88</v>
      </c>
      <c r="AV197" s="14" t="s">
        <v>141</v>
      </c>
      <c r="AW197" s="14" t="s">
        <v>34</v>
      </c>
      <c r="AX197" s="14" t="s">
        <v>86</v>
      </c>
      <c r="AY197" s="255" t="s">
        <v>135</v>
      </c>
    </row>
    <row r="198" spans="1:63" s="12" customFormat="1" ht="22.8" customHeight="1">
      <c r="A198" s="12"/>
      <c r="B198" s="203"/>
      <c r="C198" s="204"/>
      <c r="D198" s="205" t="s">
        <v>77</v>
      </c>
      <c r="E198" s="217" t="s">
        <v>329</v>
      </c>
      <c r="F198" s="217" t="s">
        <v>330</v>
      </c>
      <c r="G198" s="204"/>
      <c r="H198" s="204"/>
      <c r="I198" s="207"/>
      <c r="J198" s="218">
        <f>BK198</f>
        <v>0</v>
      </c>
      <c r="K198" s="204"/>
      <c r="L198" s="209"/>
      <c r="M198" s="210"/>
      <c r="N198" s="211"/>
      <c r="O198" s="211"/>
      <c r="P198" s="212">
        <f>SUM(P199:P200)</f>
        <v>0</v>
      </c>
      <c r="Q198" s="211"/>
      <c r="R198" s="212">
        <f>SUM(R199:R200)</f>
        <v>0</v>
      </c>
      <c r="S198" s="211"/>
      <c r="T198" s="213">
        <f>SUM(T199:T200)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4" t="s">
        <v>86</v>
      </c>
      <c r="AT198" s="215" t="s">
        <v>77</v>
      </c>
      <c r="AU198" s="215" t="s">
        <v>86</v>
      </c>
      <c r="AY198" s="214" t="s">
        <v>135</v>
      </c>
      <c r="BK198" s="216">
        <f>SUM(BK199:BK200)</f>
        <v>0</v>
      </c>
    </row>
    <row r="199" spans="1:65" s="2" customFormat="1" ht="24.15" customHeight="1">
      <c r="A199" s="38"/>
      <c r="B199" s="39"/>
      <c r="C199" s="219" t="s">
        <v>7</v>
      </c>
      <c r="D199" s="219" t="s">
        <v>137</v>
      </c>
      <c r="E199" s="220" t="s">
        <v>424</v>
      </c>
      <c r="F199" s="221" t="s">
        <v>425</v>
      </c>
      <c r="G199" s="222" t="s">
        <v>313</v>
      </c>
      <c r="H199" s="223">
        <v>336.808</v>
      </c>
      <c r="I199" s="224"/>
      <c r="J199" s="225">
        <f>ROUND(I199*H199,2)</f>
        <v>0</v>
      </c>
      <c r="K199" s="226"/>
      <c r="L199" s="44"/>
      <c r="M199" s="227" t="s">
        <v>1</v>
      </c>
      <c r="N199" s="228" t="s">
        <v>43</v>
      </c>
      <c r="O199" s="91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1" t="s">
        <v>141</v>
      </c>
      <c r="AT199" s="231" t="s">
        <v>137</v>
      </c>
      <c r="AU199" s="231" t="s">
        <v>88</v>
      </c>
      <c r="AY199" s="17" t="s">
        <v>135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7" t="s">
        <v>86</v>
      </c>
      <c r="BK199" s="232">
        <f>ROUND(I199*H199,2)</f>
        <v>0</v>
      </c>
      <c r="BL199" s="17" t="s">
        <v>141</v>
      </c>
      <c r="BM199" s="231" t="s">
        <v>426</v>
      </c>
    </row>
    <row r="200" spans="1:65" s="2" customFormat="1" ht="33" customHeight="1">
      <c r="A200" s="38"/>
      <c r="B200" s="39"/>
      <c r="C200" s="219" t="s">
        <v>174</v>
      </c>
      <c r="D200" s="219" t="s">
        <v>137</v>
      </c>
      <c r="E200" s="220" t="s">
        <v>427</v>
      </c>
      <c r="F200" s="221" t="s">
        <v>428</v>
      </c>
      <c r="G200" s="222" t="s">
        <v>313</v>
      </c>
      <c r="H200" s="223">
        <v>336.808</v>
      </c>
      <c r="I200" s="224"/>
      <c r="J200" s="225">
        <f>ROUND(I200*H200,2)</f>
        <v>0</v>
      </c>
      <c r="K200" s="226"/>
      <c r="L200" s="44"/>
      <c r="M200" s="227" t="s">
        <v>1</v>
      </c>
      <c r="N200" s="228" t="s">
        <v>43</v>
      </c>
      <c r="O200" s="91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141</v>
      </c>
      <c r="AT200" s="231" t="s">
        <v>137</v>
      </c>
      <c r="AU200" s="231" t="s">
        <v>88</v>
      </c>
      <c r="AY200" s="17" t="s">
        <v>135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86</v>
      </c>
      <c r="BK200" s="232">
        <f>ROUND(I200*H200,2)</f>
        <v>0</v>
      </c>
      <c r="BL200" s="17" t="s">
        <v>141</v>
      </c>
      <c r="BM200" s="231" t="s">
        <v>429</v>
      </c>
    </row>
    <row r="201" spans="1:63" s="12" customFormat="1" ht="25.9" customHeight="1">
      <c r="A201" s="12"/>
      <c r="B201" s="203"/>
      <c r="C201" s="204"/>
      <c r="D201" s="205" t="s">
        <v>77</v>
      </c>
      <c r="E201" s="206" t="s">
        <v>430</v>
      </c>
      <c r="F201" s="206" t="s">
        <v>431</v>
      </c>
      <c r="G201" s="204"/>
      <c r="H201" s="204"/>
      <c r="I201" s="207"/>
      <c r="J201" s="208">
        <f>BK201</f>
        <v>0</v>
      </c>
      <c r="K201" s="204"/>
      <c r="L201" s="209"/>
      <c r="M201" s="210"/>
      <c r="N201" s="211"/>
      <c r="O201" s="211"/>
      <c r="P201" s="212">
        <f>P202</f>
        <v>0</v>
      </c>
      <c r="Q201" s="211"/>
      <c r="R201" s="212">
        <f>R202</f>
        <v>0</v>
      </c>
      <c r="S201" s="211"/>
      <c r="T201" s="213">
        <f>T202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4" t="s">
        <v>88</v>
      </c>
      <c r="AT201" s="215" t="s">
        <v>77</v>
      </c>
      <c r="AU201" s="215" t="s">
        <v>78</v>
      </c>
      <c r="AY201" s="214" t="s">
        <v>135</v>
      </c>
      <c r="BK201" s="216">
        <f>BK202</f>
        <v>0</v>
      </c>
    </row>
    <row r="202" spans="1:63" s="12" customFormat="1" ht="22.8" customHeight="1">
      <c r="A202" s="12"/>
      <c r="B202" s="203"/>
      <c r="C202" s="204"/>
      <c r="D202" s="205" t="s">
        <v>77</v>
      </c>
      <c r="E202" s="217" t="s">
        <v>432</v>
      </c>
      <c r="F202" s="217" t="s">
        <v>433</v>
      </c>
      <c r="G202" s="204"/>
      <c r="H202" s="204"/>
      <c r="I202" s="207"/>
      <c r="J202" s="218">
        <f>BK202</f>
        <v>0</v>
      </c>
      <c r="K202" s="204"/>
      <c r="L202" s="209"/>
      <c r="M202" s="210"/>
      <c r="N202" s="211"/>
      <c r="O202" s="211"/>
      <c r="P202" s="212">
        <f>SUM(P203:P212)</f>
        <v>0</v>
      </c>
      <c r="Q202" s="211"/>
      <c r="R202" s="212">
        <f>SUM(R203:R212)</f>
        <v>0</v>
      </c>
      <c r="S202" s="211"/>
      <c r="T202" s="213">
        <f>SUM(T203:T212)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4" t="s">
        <v>88</v>
      </c>
      <c r="AT202" s="215" t="s">
        <v>77</v>
      </c>
      <c r="AU202" s="215" t="s">
        <v>86</v>
      </c>
      <c r="AY202" s="214" t="s">
        <v>135</v>
      </c>
      <c r="BK202" s="216">
        <f>SUM(BK203:BK212)</f>
        <v>0</v>
      </c>
    </row>
    <row r="203" spans="1:65" s="2" customFormat="1" ht="24.15" customHeight="1">
      <c r="A203" s="38"/>
      <c r="B203" s="39"/>
      <c r="C203" s="219" t="s">
        <v>236</v>
      </c>
      <c r="D203" s="219" t="s">
        <v>137</v>
      </c>
      <c r="E203" s="220" t="s">
        <v>434</v>
      </c>
      <c r="F203" s="221" t="s">
        <v>435</v>
      </c>
      <c r="G203" s="222" t="s">
        <v>242</v>
      </c>
      <c r="H203" s="223">
        <v>240</v>
      </c>
      <c r="I203" s="224"/>
      <c r="J203" s="225">
        <f>ROUND(I203*H203,2)</f>
        <v>0</v>
      </c>
      <c r="K203" s="226"/>
      <c r="L203" s="44"/>
      <c r="M203" s="227" t="s">
        <v>1</v>
      </c>
      <c r="N203" s="228" t="s">
        <v>43</v>
      </c>
      <c r="O203" s="91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160</v>
      </c>
      <c r="AT203" s="231" t="s">
        <v>137</v>
      </c>
      <c r="AU203" s="231" t="s">
        <v>88</v>
      </c>
      <c r="AY203" s="17" t="s">
        <v>135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86</v>
      </c>
      <c r="BK203" s="232">
        <f>ROUND(I203*H203,2)</f>
        <v>0</v>
      </c>
      <c r="BL203" s="17" t="s">
        <v>160</v>
      </c>
      <c r="BM203" s="231" t="s">
        <v>216</v>
      </c>
    </row>
    <row r="204" spans="1:65" s="2" customFormat="1" ht="21.75" customHeight="1">
      <c r="A204" s="38"/>
      <c r="B204" s="39"/>
      <c r="C204" s="219" t="s">
        <v>180</v>
      </c>
      <c r="D204" s="219" t="s">
        <v>137</v>
      </c>
      <c r="E204" s="220" t="s">
        <v>436</v>
      </c>
      <c r="F204" s="221" t="s">
        <v>437</v>
      </c>
      <c r="G204" s="222" t="s">
        <v>242</v>
      </c>
      <c r="H204" s="223">
        <v>4</v>
      </c>
      <c r="I204" s="224"/>
      <c r="J204" s="225">
        <f>ROUND(I204*H204,2)</f>
        <v>0</v>
      </c>
      <c r="K204" s="226"/>
      <c r="L204" s="44"/>
      <c r="M204" s="227" t="s">
        <v>1</v>
      </c>
      <c r="N204" s="228" t="s">
        <v>43</v>
      </c>
      <c r="O204" s="91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1" t="s">
        <v>160</v>
      </c>
      <c r="AT204" s="231" t="s">
        <v>137</v>
      </c>
      <c r="AU204" s="231" t="s">
        <v>88</v>
      </c>
      <c r="AY204" s="17" t="s">
        <v>135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7" t="s">
        <v>86</v>
      </c>
      <c r="BK204" s="232">
        <f>ROUND(I204*H204,2)</f>
        <v>0</v>
      </c>
      <c r="BL204" s="17" t="s">
        <v>160</v>
      </c>
      <c r="BM204" s="231" t="s">
        <v>219</v>
      </c>
    </row>
    <row r="205" spans="1:65" s="2" customFormat="1" ht="24.15" customHeight="1">
      <c r="A205" s="38"/>
      <c r="B205" s="39"/>
      <c r="C205" s="266" t="s">
        <v>244</v>
      </c>
      <c r="D205" s="266" t="s">
        <v>200</v>
      </c>
      <c r="E205" s="267" t="s">
        <v>438</v>
      </c>
      <c r="F205" s="268" t="s">
        <v>439</v>
      </c>
      <c r="G205" s="269" t="s">
        <v>313</v>
      </c>
      <c r="H205" s="270">
        <v>0.288</v>
      </c>
      <c r="I205" s="271"/>
      <c r="J205" s="272">
        <f>ROUND(I205*H205,2)</f>
        <v>0</v>
      </c>
      <c r="K205" s="273"/>
      <c r="L205" s="274"/>
      <c r="M205" s="275" t="s">
        <v>1</v>
      </c>
      <c r="N205" s="276" t="s">
        <v>43</v>
      </c>
      <c r="O205" s="91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199</v>
      </c>
      <c r="AT205" s="231" t="s">
        <v>200</v>
      </c>
      <c r="AU205" s="231" t="s">
        <v>88</v>
      </c>
      <c r="AY205" s="17" t="s">
        <v>135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86</v>
      </c>
      <c r="BK205" s="232">
        <f>ROUND(I205*H205,2)</f>
        <v>0</v>
      </c>
      <c r="BL205" s="17" t="s">
        <v>160</v>
      </c>
      <c r="BM205" s="231" t="s">
        <v>223</v>
      </c>
    </row>
    <row r="206" spans="1:65" s="2" customFormat="1" ht="37.8" customHeight="1">
      <c r="A206" s="38"/>
      <c r="B206" s="39"/>
      <c r="C206" s="219" t="s">
        <v>184</v>
      </c>
      <c r="D206" s="219" t="s">
        <v>137</v>
      </c>
      <c r="E206" s="220" t="s">
        <v>440</v>
      </c>
      <c r="F206" s="221" t="s">
        <v>441</v>
      </c>
      <c r="G206" s="222" t="s">
        <v>154</v>
      </c>
      <c r="H206" s="223">
        <v>1.2</v>
      </c>
      <c r="I206" s="224"/>
      <c r="J206" s="225">
        <f>ROUND(I206*H206,2)</f>
        <v>0</v>
      </c>
      <c r="K206" s="226"/>
      <c r="L206" s="44"/>
      <c r="M206" s="227" t="s">
        <v>1</v>
      </c>
      <c r="N206" s="228" t="s">
        <v>43</v>
      </c>
      <c r="O206" s="91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1" t="s">
        <v>160</v>
      </c>
      <c r="AT206" s="231" t="s">
        <v>137</v>
      </c>
      <c r="AU206" s="231" t="s">
        <v>88</v>
      </c>
      <c r="AY206" s="17" t="s">
        <v>135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7" t="s">
        <v>86</v>
      </c>
      <c r="BK206" s="232">
        <f>ROUND(I206*H206,2)</f>
        <v>0</v>
      </c>
      <c r="BL206" s="17" t="s">
        <v>160</v>
      </c>
      <c r="BM206" s="231" t="s">
        <v>226</v>
      </c>
    </row>
    <row r="207" spans="1:51" s="13" customFormat="1" ht="12">
      <c r="A207" s="13"/>
      <c r="B207" s="233"/>
      <c r="C207" s="234"/>
      <c r="D207" s="235" t="s">
        <v>149</v>
      </c>
      <c r="E207" s="236" t="s">
        <v>1</v>
      </c>
      <c r="F207" s="237" t="s">
        <v>442</v>
      </c>
      <c r="G207" s="234"/>
      <c r="H207" s="238">
        <v>1.2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149</v>
      </c>
      <c r="AU207" s="244" t="s">
        <v>88</v>
      </c>
      <c r="AV207" s="13" t="s">
        <v>88</v>
      </c>
      <c r="AW207" s="13" t="s">
        <v>34</v>
      </c>
      <c r="AX207" s="13" t="s">
        <v>78</v>
      </c>
      <c r="AY207" s="244" t="s">
        <v>135</v>
      </c>
    </row>
    <row r="208" spans="1:51" s="14" customFormat="1" ht="12">
      <c r="A208" s="14"/>
      <c r="B208" s="245"/>
      <c r="C208" s="246"/>
      <c r="D208" s="235" t="s">
        <v>149</v>
      </c>
      <c r="E208" s="247" t="s">
        <v>1</v>
      </c>
      <c r="F208" s="248" t="s">
        <v>151</v>
      </c>
      <c r="G208" s="246"/>
      <c r="H208" s="249">
        <v>1.2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149</v>
      </c>
      <c r="AU208" s="255" t="s">
        <v>88</v>
      </c>
      <c r="AV208" s="14" t="s">
        <v>141</v>
      </c>
      <c r="AW208" s="14" t="s">
        <v>34</v>
      </c>
      <c r="AX208" s="14" t="s">
        <v>86</v>
      </c>
      <c r="AY208" s="255" t="s">
        <v>135</v>
      </c>
    </row>
    <row r="209" spans="1:65" s="2" customFormat="1" ht="24.15" customHeight="1">
      <c r="A209" s="38"/>
      <c r="B209" s="39"/>
      <c r="C209" s="219" t="s">
        <v>255</v>
      </c>
      <c r="D209" s="219" t="s">
        <v>137</v>
      </c>
      <c r="E209" s="220" t="s">
        <v>443</v>
      </c>
      <c r="F209" s="221" t="s">
        <v>444</v>
      </c>
      <c r="G209" s="222" t="s">
        <v>242</v>
      </c>
      <c r="H209" s="223">
        <v>6.8</v>
      </c>
      <c r="I209" s="224"/>
      <c r="J209" s="225">
        <f>ROUND(I209*H209,2)</f>
        <v>0</v>
      </c>
      <c r="K209" s="226"/>
      <c r="L209" s="44"/>
      <c r="M209" s="227" t="s">
        <v>1</v>
      </c>
      <c r="N209" s="228" t="s">
        <v>43</v>
      </c>
      <c r="O209" s="91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1" t="s">
        <v>160</v>
      </c>
      <c r="AT209" s="231" t="s">
        <v>137</v>
      </c>
      <c r="AU209" s="231" t="s">
        <v>88</v>
      </c>
      <c r="AY209" s="17" t="s">
        <v>135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7" t="s">
        <v>86</v>
      </c>
      <c r="BK209" s="232">
        <f>ROUND(I209*H209,2)</f>
        <v>0</v>
      </c>
      <c r="BL209" s="17" t="s">
        <v>160</v>
      </c>
      <c r="BM209" s="231" t="s">
        <v>239</v>
      </c>
    </row>
    <row r="210" spans="1:65" s="2" customFormat="1" ht="24.15" customHeight="1">
      <c r="A210" s="38"/>
      <c r="B210" s="39"/>
      <c r="C210" s="266" t="s">
        <v>189</v>
      </c>
      <c r="D210" s="266" t="s">
        <v>200</v>
      </c>
      <c r="E210" s="267" t="s">
        <v>445</v>
      </c>
      <c r="F210" s="268" t="s">
        <v>446</v>
      </c>
      <c r="G210" s="269" t="s">
        <v>313</v>
      </c>
      <c r="H210" s="270">
        <v>7.48</v>
      </c>
      <c r="I210" s="271"/>
      <c r="J210" s="272">
        <f>ROUND(I210*H210,2)</f>
        <v>0</v>
      </c>
      <c r="K210" s="273"/>
      <c r="L210" s="274"/>
      <c r="M210" s="275" t="s">
        <v>1</v>
      </c>
      <c r="N210" s="276" t="s">
        <v>43</v>
      </c>
      <c r="O210" s="91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1" t="s">
        <v>199</v>
      </c>
      <c r="AT210" s="231" t="s">
        <v>200</v>
      </c>
      <c r="AU210" s="231" t="s">
        <v>88</v>
      </c>
      <c r="AY210" s="17" t="s">
        <v>135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86</v>
      </c>
      <c r="BK210" s="232">
        <f>ROUND(I210*H210,2)</f>
        <v>0</v>
      </c>
      <c r="BL210" s="17" t="s">
        <v>160</v>
      </c>
      <c r="BM210" s="231" t="s">
        <v>234</v>
      </c>
    </row>
    <row r="211" spans="1:51" s="13" customFormat="1" ht="12">
      <c r="A211" s="13"/>
      <c r="B211" s="233"/>
      <c r="C211" s="234"/>
      <c r="D211" s="235" t="s">
        <v>149</v>
      </c>
      <c r="E211" s="236" t="s">
        <v>1</v>
      </c>
      <c r="F211" s="237" t="s">
        <v>447</v>
      </c>
      <c r="G211" s="234"/>
      <c r="H211" s="238">
        <v>7.48</v>
      </c>
      <c r="I211" s="239"/>
      <c r="J211" s="234"/>
      <c r="K211" s="234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149</v>
      </c>
      <c r="AU211" s="244" t="s">
        <v>88</v>
      </c>
      <c r="AV211" s="13" t="s">
        <v>88</v>
      </c>
      <c r="AW211" s="13" t="s">
        <v>34</v>
      </c>
      <c r="AX211" s="13" t="s">
        <v>78</v>
      </c>
      <c r="AY211" s="244" t="s">
        <v>135</v>
      </c>
    </row>
    <row r="212" spans="1:51" s="14" customFormat="1" ht="12">
      <c r="A212" s="14"/>
      <c r="B212" s="245"/>
      <c r="C212" s="246"/>
      <c r="D212" s="235" t="s">
        <v>149</v>
      </c>
      <c r="E212" s="247" t="s">
        <v>1</v>
      </c>
      <c r="F212" s="248" t="s">
        <v>151</v>
      </c>
      <c r="G212" s="246"/>
      <c r="H212" s="249">
        <v>7.48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149</v>
      </c>
      <c r="AU212" s="255" t="s">
        <v>88</v>
      </c>
      <c r="AV212" s="14" t="s">
        <v>141</v>
      </c>
      <c r="AW212" s="14" t="s">
        <v>34</v>
      </c>
      <c r="AX212" s="14" t="s">
        <v>86</v>
      </c>
      <c r="AY212" s="255" t="s">
        <v>135</v>
      </c>
    </row>
    <row r="213" spans="1:63" s="12" customFormat="1" ht="25.9" customHeight="1">
      <c r="A213" s="12"/>
      <c r="B213" s="203"/>
      <c r="C213" s="204"/>
      <c r="D213" s="205" t="s">
        <v>77</v>
      </c>
      <c r="E213" s="206" t="s">
        <v>448</v>
      </c>
      <c r="F213" s="206" t="s">
        <v>449</v>
      </c>
      <c r="G213" s="204"/>
      <c r="H213" s="204"/>
      <c r="I213" s="207"/>
      <c r="J213" s="208">
        <f>BK213</f>
        <v>0</v>
      </c>
      <c r="K213" s="204"/>
      <c r="L213" s="209"/>
      <c r="M213" s="210"/>
      <c r="N213" s="211"/>
      <c r="O213" s="211"/>
      <c r="P213" s="212">
        <f>SUM(P214:P235)</f>
        <v>0</v>
      </c>
      <c r="Q213" s="211"/>
      <c r="R213" s="212">
        <f>SUM(R214:R235)</f>
        <v>0</v>
      </c>
      <c r="S213" s="211"/>
      <c r="T213" s="213">
        <f>SUM(T214:T235)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4" t="s">
        <v>88</v>
      </c>
      <c r="AT213" s="215" t="s">
        <v>77</v>
      </c>
      <c r="AU213" s="215" t="s">
        <v>78</v>
      </c>
      <c r="AY213" s="214" t="s">
        <v>135</v>
      </c>
      <c r="BK213" s="216">
        <f>SUM(BK214:BK235)</f>
        <v>0</v>
      </c>
    </row>
    <row r="214" spans="1:65" s="2" customFormat="1" ht="33" customHeight="1">
      <c r="A214" s="38"/>
      <c r="B214" s="39"/>
      <c r="C214" s="219" t="s">
        <v>263</v>
      </c>
      <c r="D214" s="219" t="s">
        <v>137</v>
      </c>
      <c r="E214" s="220" t="s">
        <v>450</v>
      </c>
      <c r="F214" s="221" t="s">
        <v>451</v>
      </c>
      <c r="G214" s="222" t="s">
        <v>452</v>
      </c>
      <c r="H214" s="223">
        <v>29</v>
      </c>
      <c r="I214" s="224"/>
      <c r="J214" s="225">
        <f>ROUND(I214*H214,2)</f>
        <v>0</v>
      </c>
      <c r="K214" s="226"/>
      <c r="L214" s="44"/>
      <c r="M214" s="227" t="s">
        <v>1</v>
      </c>
      <c r="N214" s="228" t="s">
        <v>43</v>
      </c>
      <c r="O214" s="91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453</v>
      </c>
      <c r="AT214" s="231" t="s">
        <v>137</v>
      </c>
      <c r="AU214" s="231" t="s">
        <v>86</v>
      </c>
      <c r="AY214" s="17" t="s">
        <v>135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86</v>
      </c>
      <c r="BK214" s="232">
        <f>ROUND(I214*H214,2)</f>
        <v>0</v>
      </c>
      <c r="BL214" s="17" t="s">
        <v>453</v>
      </c>
      <c r="BM214" s="231" t="s">
        <v>261</v>
      </c>
    </row>
    <row r="215" spans="1:51" s="13" customFormat="1" ht="12">
      <c r="A215" s="13"/>
      <c r="B215" s="233"/>
      <c r="C215" s="234"/>
      <c r="D215" s="235" t="s">
        <v>149</v>
      </c>
      <c r="E215" s="236" t="s">
        <v>1</v>
      </c>
      <c r="F215" s="237" t="s">
        <v>263</v>
      </c>
      <c r="G215" s="234"/>
      <c r="H215" s="238">
        <v>29</v>
      </c>
      <c r="I215" s="239"/>
      <c r="J215" s="234"/>
      <c r="K215" s="234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149</v>
      </c>
      <c r="AU215" s="244" t="s">
        <v>86</v>
      </c>
      <c r="AV215" s="13" t="s">
        <v>88</v>
      </c>
      <c r="AW215" s="13" t="s">
        <v>34</v>
      </c>
      <c r="AX215" s="13" t="s">
        <v>78</v>
      </c>
      <c r="AY215" s="244" t="s">
        <v>135</v>
      </c>
    </row>
    <row r="216" spans="1:51" s="15" customFormat="1" ht="12">
      <c r="A216" s="15"/>
      <c r="B216" s="256"/>
      <c r="C216" s="257"/>
      <c r="D216" s="235" t="s">
        <v>149</v>
      </c>
      <c r="E216" s="258" t="s">
        <v>1</v>
      </c>
      <c r="F216" s="259" t="s">
        <v>454</v>
      </c>
      <c r="G216" s="257"/>
      <c r="H216" s="258" t="s">
        <v>1</v>
      </c>
      <c r="I216" s="260"/>
      <c r="J216" s="257"/>
      <c r="K216" s="257"/>
      <c r="L216" s="261"/>
      <c r="M216" s="262"/>
      <c r="N216" s="263"/>
      <c r="O216" s="263"/>
      <c r="P216" s="263"/>
      <c r="Q216" s="263"/>
      <c r="R216" s="263"/>
      <c r="S216" s="263"/>
      <c r="T216" s="264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5" t="s">
        <v>149</v>
      </c>
      <c r="AU216" s="265" t="s">
        <v>86</v>
      </c>
      <c r="AV216" s="15" t="s">
        <v>86</v>
      </c>
      <c r="AW216" s="15" t="s">
        <v>34</v>
      </c>
      <c r="AX216" s="15" t="s">
        <v>78</v>
      </c>
      <c r="AY216" s="265" t="s">
        <v>135</v>
      </c>
    </row>
    <row r="217" spans="1:51" s="14" customFormat="1" ht="12">
      <c r="A217" s="14"/>
      <c r="B217" s="245"/>
      <c r="C217" s="246"/>
      <c r="D217" s="235" t="s">
        <v>149</v>
      </c>
      <c r="E217" s="247" t="s">
        <v>1</v>
      </c>
      <c r="F217" s="248" t="s">
        <v>151</v>
      </c>
      <c r="G217" s="246"/>
      <c r="H217" s="249">
        <v>29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5" t="s">
        <v>149</v>
      </c>
      <c r="AU217" s="255" t="s">
        <v>86</v>
      </c>
      <c r="AV217" s="14" t="s">
        <v>141</v>
      </c>
      <c r="AW217" s="14" t="s">
        <v>34</v>
      </c>
      <c r="AX217" s="14" t="s">
        <v>86</v>
      </c>
      <c r="AY217" s="255" t="s">
        <v>135</v>
      </c>
    </row>
    <row r="218" spans="1:65" s="2" customFormat="1" ht="44.25" customHeight="1">
      <c r="A218" s="38"/>
      <c r="B218" s="39"/>
      <c r="C218" s="219" t="s">
        <v>194</v>
      </c>
      <c r="D218" s="219" t="s">
        <v>137</v>
      </c>
      <c r="E218" s="220" t="s">
        <v>455</v>
      </c>
      <c r="F218" s="221" t="s">
        <v>456</v>
      </c>
      <c r="G218" s="222" t="s">
        <v>242</v>
      </c>
      <c r="H218" s="223">
        <v>159.1</v>
      </c>
      <c r="I218" s="224"/>
      <c r="J218" s="225">
        <f>ROUND(I218*H218,2)</f>
        <v>0</v>
      </c>
      <c r="K218" s="226"/>
      <c r="L218" s="44"/>
      <c r="M218" s="227" t="s">
        <v>1</v>
      </c>
      <c r="N218" s="228" t="s">
        <v>43</v>
      </c>
      <c r="O218" s="91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453</v>
      </c>
      <c r="AT218" s="231" t="s">
        <v>137</v>
      </c>
      <c r="AU218" s="231" t="s">
        <v>86</v>
      </c>
      <c r="AY218" s="17" t="s">
        <v>135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86</v>
      </c>
      <c r="BK218" s="232">
        <f>ROUND(I218*H218,2)</f>
        <v>0</v>
      </c>
      <c r="BL218" s="17" t="s">
        <v>453</v>
      </c>
      <c r="BM218" s="231" t="s">
        <v>247</v>
      </c>
    </row>
    <row r="219" spans="1:51" s="13" customFormat="1" ht="12">
      <c r="A219" s="13"/>
      <c r="B219" s="233"/>
      <c r="C219" s="234"/>
      <c r="D219" s="235" t="s">
        <v>149</v>
      </c>
      <c r="E219" s="236" t="s">
        <v>1</v>
      </c>
      <c r="F219" s="237" t="s">
        <v>457</v>
      </c>
      <c r="G219" s="234"/>
      <c r="H219" s="238">
        <v>159.1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149</v>
      </c>
      <c r="AU219" s="244" t="s">
        <v>86</v>
      </c>
      <c r="AV219" s="13" t="s">
        <v>88</v>
      </c>
      <c r="AW219" s="13" t="s">
        <v>34</v>
      </c>
      <c r="AX219" s="13" t="s">
        <v>78</v>
      </c>
      <c r="AY219" s="244" t="s">
        <v>135</v>
      </c>
    </row>
    <row r="220" spans="1:51" s="14" customFormat="1" ht="12">
      <c r="A220" s="14"/>
      <c r="B220" s="245"/>
      <c r="C220" s="246"/>
      <c r="D220" s="235" t="s">
        <v>149</v>
      </c>
      <c r="E220" s="247" t="s">
        <v>1</v>
      </c>
      <c r="F220" s="248" t="s">
        <v>151</v>
      </c>
      <c r="G220" s="246"/>
      <c r="H220" s="249">
        <v>159.1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5" t="s">
        <v>149</v>
      </c>
      <c r="AU220" s="255" t="s">
        <v>86</v>
      </c>
      <c r="AV220" s="14" t="s">
        <v>141</v>
      </c>
      <c r="AW220" s="14" t="s">
        <v>34</v>
      </c>
      <c r="AX220" s="14" t="s">
        <v>86</v>
      </c>
      <c r="AY220" s="255" t="s">
        <v>135</v>
      </c>
    </row>
    <row r="221" spans="1:65" s="2" customFormat="1" ht="24.15" customHeight="1">
      <c r="A221" s="38"/>
      <c r="B221" s="39"/>
      <c r="C221" s="219" t="s">
        <v>272</v>
      </c>
      <c r="D221" s="219" t="s">
        <v>137</v>
      </c>
      <c r="E221" s="220" t="s">
        <v>458</v>
      </c>
      <c r="F221" s="221" t="s">
        <v>459</v>
      </c>
      <c r="G221" s="222" t="s">
        <v>242</v>
      </c>
      <c r="H221" s="223">
        <v>56.1</v>
      </c>
      <c r="I221" s="224"/>
      <c r="J221" s="225">
        <f>ROUND(I221*H221,2)</f>
        <v>0</v>
      </c>
      <c r="K221" s="226"/>
      <c r="L221" s="44"/>
      <c r="M221" s="227" t="s">
        <v>1</v>
      </c>
      <c r="N221" s="228" t="s">
        <v>43</v>
      </c>
      <c r="O221" s="91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1" t="s">
        <v>453</v>
      </c>
      <c r="AT221" s="231" t="s">
        <v>137</v>
      </c>
      <c r="AU221" s="231" t="s">
        <v>86</v>
      </c>
      <c r="AY221" s="17" t="s">
        <v>135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7" t="s">
        <v>86</v>
      </c>
      <c r="BK221" s="232">
        <f>ROUND(I221*H221,2)</f>
        <v>0</v>
      </c>
      <c r="BL221" s="17" t="s">
        <v>453</v>
      </c>
      <c r="BM221" s="231" t="s">
        <v>229</v>
      </c>
    </row>
    <row r="222" spans="1:51" s="13" customFormat="1" ht="12">
      <c r="A222" s="13"/>
      <c r="B222" s="233"/>
      <c r="C222" s="234"/>
      <c r="D222" s="235" t="s">
        <v>149</v>
      </c>
      <c r="E222" s="236" t="s">
        <v>1</v>
      </c>
      <c r="F222" s="237" t="s">
        <v>460</v>
      </c>
      <c r="G222" s="234"/>
      <c r="H222" s="238">
        <v>56.1</v>
      </c>
      <c r="I222" s="239"/>
      <c r="J222" s="234"/>
      <c r="K222" s="234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149</v>
      </c>
      <c r="AU222" s="244" t="s">
        <v>86</v>
      </c>
      <c r="AV222" s="13" t="s">
        <v>88</v>
      </c>
      <c r="AW222" s="13" t="s">
        <v>34</v>
      </c>
      <c r="AX222" s="13" t="s">
        <v>78</v>
      </c>
      <c r="AY222" s="244" t="s">
        <v>135</v>
      </c>
    </row>
    <row r="223" spans="1:51" s="14" customFormat="1" ht="12">
      <c r="A223" s="14"/>
      <c r="B223" s="245"/>
      <c r="C223" s="246"/>
      <c r="D223" s="235" t="s">
        <v>149</v>
      </c>
      <c r="E223" s="247" t="s">
        <v>1</v>
      </c>
      <c r="F223" s="248" t="s">
        <v>151</v>
      </c>
      <c r="G223" s="246"/>
      <c r="H223" s="249">
        <v>56.1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149</v>
      </c>
      <c r="AU223" s="255" t="s">
        <v>86</v>
      </c>
      <c r="AV223" s="14" t="s">
        <v>141</v>
      </c>
      <c r="AW223" s="14" t="s">
        <v>34</v>
      </c>
      <c r="AX223" s="14" t="s">
        <v>86</v>
      </c>
      <c r="AY223" s="255" t="s">
        <v>135</v>
      </c>
    </row>
    <row r="224" spans="1:65" s="2" customFormat="1" ht="24.15" customHeight="1">
      <c r="A224" s="38"/>
      <c r="B224" s="39"/>
      <c r="C224" s="219" t="s">
        <v>199</v>
      </c>
      <c r="D224" s="219" t="s">
        <v>137</v>
      </c>
      <c r="E224" s="220" t="s">
        <v>461</v>
      </c>
      <c r="F224" s="221" t="s">
        <v>462</v>
      </c>
      <c r="G224" s="222" t="s">
        <v>452</v>
      </c>
      <c r="H224" s="223">
        <v>5</v>
      </c>
      <c r="I224" s="224"/>
      <c r="J224" s="225">
        <f>ROUND(I224*H224,2)</f>
        <v>0</v>
      </c>
      <c r="K224" s="226"/>
      <c r="L224" s="44"/>
      <c r="M224" s="227" t="s">
        <v>1</v>
      </c>
      <c r="N224" s="228" t="s">
        <v>43</v>
      </c>
      <c r="O224" s="91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1" t="s">
        <v>453</v>
      </c>
      <c r="AT224" s="231" t="s">
        <v>137</v>
      </c>
      <c r="AU224" s="231" t="s">
        <v>86</v>
      </c>
      <c r="AY224" s="17" t="s">
        <v>135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7" t="s">
        <v>86</v>
      </c>
      <c r="BK224" s="232">
        <f>ROUND(I224*H224,2)</f>
        <v>0</v>
      </c>
      <c r="BL224" s="17" t="s">
        <v>453</v>
      </c>
      <c r="BM224" s="231" t="s">
        <v>258</v>
      </c>
    </row>
    <row r="225" spans="1:51" s="13" customFormat="1" ht="12">
      <c r="A225" s="13"/>
      <c r="B225" s="233"/>
      <c r="C225" s="234"/>
      <c r="D225" s="235" t="s">
        <v>149</v>
      </c>
      <c r="E225" s="236" t="s">
        <v>1</v>
      </c>
      <c r="F225" s="237" t="s">
        <v>157</v>
      </c>
      <c r="G225" s="234"/>
      <c r="H225" s="238">
        <v>5</v>
      </c>
      <c r="I225" s="239"/>
      <c r="J225" s="234"/>
      <c r="K225" s="234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149</v>
      </c>
      <c r="AU225" s="244" t="s">
        <v>86</v>
      </c>
      <c r="AV225" s="13" t="s">
        <v>88</v>
      </c>
      <c r="AW225" s="13" t="s">
        <v>34</v>
      </c>
      <c r="AX225" s="13" t="s">
        <v>78</v>
      </c>
      <c r="AY225" s="244" t="s">
        <v>135</v>
      </c>
    </row>
    <row r="226" spans="1:51" s="15" customFormat="1" ht="12">
      <c r="A226" s="15"/>
      <c r="B226" s="256"/>
      <c r="C226" s="257"/>
      <c r="D226" s="235" t="s">
        <v>149</v>
      </c>
      <c r="E226" s="258" t="s">
        <v>1</v>
      </c>
      <c r="F226" s="259" t="s">
        <v>463</v>
      </c>
      <c r="G226" s="257"/>
      <c r="H226" s="258" t="s">
        <v>1</v>
      </c>
      <c r="I226" s="260"/>
      <c r="J226" s="257"/>
      <c r="K226" s="257"/>
      <c r="L226" s="261"/>
      <c r="M226" s="262"/>
      <c r="N226" s="263"/>
      <c r="O226" s="263"/>
      <c r="P226" s="263"/>
      <c r="Q226" s="263"/>
      <c r="R226" s="263"/>
      <c r="S226" s="263"/>
      <c r="T226" s="264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5" t="s">
        <v>149</v>
      </c>
      <c r="AU226" s="265" t="s">
        <v>86</v>
      </c>
      <c r="AV226" s="15" t="s">
        <v>86</v>
      </c>
      <c r="AW226" s="15" t="s">
        <v>34</v>
      </c>
      <c r="AX226" s="15" t="s">
        <v>78</v>
      </c>
      <c r="AY226" s="265" t="s">
        <v>135</v>
      </c>
    </row>
    <row r="227" spans="1:51" s="14" customFormat="1" ht="12">
      <c r="A227" s="14"/>
      <c r="B227" s="245"/>
      <c r="C227" s="246"/>
      <c r="D227" s="235" t="s">
        <v>149</v>
      </c>
      <c r="E227" s="247" t="s">
        <v>1</v>
      </c>
      <c r="F227" s="248" t="s">
        <v>151</v>
      </c>
      <c r="G227" s="246"/>
      <c r="H227" s="249">
        <v>5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149</v>
      </c>
      <c r="AU227" s="255" t="s">
        <v>86</v>
      </c>
      <c r="AV227" s="14" t="s">
        <v>141</v>
      </c>
      <c r="AW227" s="14" t="s">
        <v>34</v>
      </c>
      <c r="AX227" s="14" t="s">
        <v>86</v>
      </c>
      <c r="AY227" s="255" t="s">
        <v>135</v>
      </c>
    </row>
    <row r="228" spans="1:65" s="2" customFormat="1" ht="24.15" customHeight="1">
      <c r="A228" s="38"/>
      <c r="B228" s="39"/>
      <c r="C228" s="219" t="s">
        <v>282</v>
      </c>
      <c r="D228" s="219" t="s">
        <v>137</v>
      </c>
      <c r="E228" s="220" t="s">
        <v>464</v>
      </c>
      <c r="F228" s="221" t="s">
        <v>465</v>
      </c>
      <c r="G228" s="222" t="s">
        <v>140</v>
      </c>
      <c r="H228" s="223">
        <v>1</v>
      </c>
      <c r="I228" s="224"/>
      <c r="J228" s="225">
        <f>ROUND(I228*H228,2)</f>
        <v>0</v>
      </c>
      <c r="K228" s="226"/>
      <c r="L228" s="44"/>
      <c r="M228" s="227" t="s">
        <v>1</v>
      </c>
      <c r="N228" s="228" t="s">
        <v>43</v>
      </c>
      <c r="O228" s="91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453</v>
      </c>
      <c r="AT228" s="231" t="s">
        <v>137</v>
      </c>
      <c r="AU228" s="231" t="s">
        <v>86</v>
      </c>
      <c r="AY228" s="17" t="s">
        <v>135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86</v>
      </c>
      <c r="BK228" s="232">
        <f>ROUND(I228*H228,2)</f>
        <v>0</v>
      </c>
      <c r="BL228" s="17" t="s">
        <v>453</v>
      </c>
      <c r="BM228" s="231" t="s">
        <v>252</v>
      </c>
    </row>
    <row r="229" spans="1:65" s="2" customFormat="1" ht="24.15" customHeight="1">
      <c r="A229" s="38"/>
      <c r="B229" s="39"/>
      <c r="C229" s="266" t="s">
        <v>204</v>
      </c>
      <c r="D229" s="266" t="s">
        <v>200</v>
      </c>
      <c r="E229" s="267" t="s">
        <v>466</v>
      </c>
      <c r="F229" s="268" t="s">
        <v>467</v>
      </c>
      <c r="G229" s="269" t="s">
        <v>140</v>
      </c>
      <c r="H229" s="270">
        <v>1</v>
      </c>
      <c r="I229" s="271"/>
      <c r="J229" s="272">
        <f>ROUND(I229*H229,2)</f>
        <v>0</v>
      </c>
      <c r="K229" s="273"/>
      <c r="L229" s="274"/>
      <c r="M229" s="275" t="s">
        <v>1</v>
      </c>
      <c r="N229" s="276" t="s">
        <v>43</v>
      </c>
      <c r="O229" s="91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453</v>
      </c>
      <c r="AT229" s="231" t="s">
        <v>200</v>
      </c>
      <c r="AU229" s="231" t="s">
        <v>86</v>
      </c>
      <c r="AY229" s="17" t="s">
        <v>135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86</v>
      </c>
      <c r="BK229" s="232">
        <f>ROUND(I229*H229,2)</f>
        <v>0</v>
      </c>
      <c r="BL229" s="17" t="s">
        <v>453</v>
      </c>
      <c r="BM229" s="231" t="s">
        <v>266</v>
      </c>
    </row>
    <row r="230" spans="1:65" s="2" customFormat="1" ht="24.15" customHeight="1">
      <c r="A230" s="38"/>
      <c r="B230" s="39"/>
      <c r="C230" s="219" t="s">
        <v>290</v>
      </c>
      <c r="D230" s="219" t="s">
        <v>137</v>
      </c>
      <c r="E230" s="220" t="s">
        <v>468</v>
      </c>
      <c r="F230" s="221" t="s">
        <v>469</v>
      </c>
      <c r="G230" s="222" t="s">
        <v>140</v>
      </c>
      <c r="H230" s="223">
        <v>1</v>
      </c>
      <c r="I230" s="224"/>
      <c r="J230" s="225">
        <f>ROUND(I230*H230,2)</f>
        <v>0</v>
      </c>
      <c r="K230" s="226"/>
      <c r="L230" s="44"/>
      <c r="M230" s="227" t="s">
        <v>1</v>
      </c>
      <c r="N230" s="228" t="s">
        <v>43</v>
      </c>
      <c r="O230" s="91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1" t="s">
        <v>453</v>
      </c>
      <c r="AT230" s="231" t="s">
        <v>137</v>
      </c>
      <c r="AU230" s="231" t="s">
        <v>86</v>
      </c>
      <c r="AY230" s="17" t="s">
        <v>135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7" t="s">
        <v>86</v>
      </c>
      <c r="BK230" s="232">
        <f>ROUND(I230*H230,2)</f>
        <v>0</v>
      </c>
      <c r="BL230" s="17" t="s">
        <v>453</v>
      </c>
      <c r="BM230" s="231" t="s">
        <v>271</v>
      </c>
    </row>
    <row r="231" spans="1:65" s="2" customFormat="1" ht="24.15" customHeight="1">
      <c r="A231" s="38"/>
      <c r="B231" s="39"/>
      <c r="C231" s="266" t="s">
        <v>208</v>
      </c>
      <c r="D231" s="266" t="s">
        <v>200</v>
      </c>
      <c r="E231" s="267" t="s">
        <v>470</v>
      </c>
      <c r="F231" s="268" t="s">
        <v>471</v>
      </c>
      <c r="G231" s="269" t="s">
        <v>140</v>
      </c>
      <c r="H231" s="270">
        <v>1</v>
      </c>
      <c r="I231" s="271"/>
      <c r="J231" s="272">
        <f>ROUND(I231*H231,2)</f>
        <v>0</v>
      </c>
      <c r="K231" s="273"/>
      <c r="L231" s="274"/>
      <c r="M231" s="275" t="s">
        <v>1</v>
      </c>
      <c r="N231" s="276" t="s">
        <v>43</v>
      </c>
      <c r="O231" s="91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1" t="s">
        <v>453</v>
      </c>
      <c r="AT231" s="231" t="s">
        <v>200</v>
      </c>
      <c r="AU231" s="231" t="s">
        <v>86</v>
      </c>
      <c r="AY231" s="17" t="s">
        <v>135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7" t="s">
        <v>86</v>
      </c>
      <c r="BK231" s="232">
        <f>ROUND(I231*H231,2)</f>
        <v>0</v>
      </c>
      <c r="BL231" s="17" t="s">
        <v>453</v>
      </c>
      <c r="BM231" s="231" t="s">
        <v>472</v>
      </c>
    </row>
    <row r="232" spans="1:65" s="2" customFormat="1" ht="24.15" customHeight="1">
      <c r="A232" s="38"/>
      <c r="B232" s="39"/>
      <c r="C232" s="219" t="s">
        <v>297</v>
      </c>
      <c r="D232" s="219" t="s">
        <v>137</v>
      </c>
      <c r="E232" s="220" t="s">
        <v>473</v>
      </c>
      <c r="F232" s="221" t="s">
        <v>474</v>
      </c>
      <c r="G232" s="222" t="s">
        <v>242</v>
      </c>
      <c r="H232" s="223">
        <v>67</v>
      </c>
      <c r="I232" s="224"/>
      <c r="J232" s="225">
        <f>ROUND(I232*H232,2)</f>
        <v>0</v>
      </c>
      <c r="K232" s="226"/>
      <c r="L232" s="44"/>
      <c r="M232" s="227" t="s">
        <v>1</v>
      </c>
      <c r="N232" s="228" t="s">
        <v>43</v>
      </c>
      <c r="O232" s="91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1" t="s">
        <v>453</v>
      </c>
      <c r="AT232" s="231" t="s">
        <v>137</v>
      </c>
      <c r="AU232" s="231" t="s">
        <v>86</v>
      </c>
      <c r="AY232" s="17" t="s">
        <v>135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7" t="s">
        <v>86</v>
      </c>
      <c r="BK232" s="232">
        <f>ROUND(I232*H232,2)</f>
        <v>0</v>
      </c>
      <c r="BL232" s="17" t="s">
        <v>453</v>
      </c>
      <c r="BM232" s="231" t="s">
        <v>475</v>
      </c>
    </row>
    <row r="233" spans="1:51" s="13" customFormat="1" ht="12">
      <c r="A233" s="13"/>
      <c r="B233" s="233"/>
      <c r="C233" s="234"/>
      <c r="D233" s="235" t="s">
        <v>149</v>
      </c>
      <c r="E233" s="236" t="s">
        <v>1</v>
      </c>
      <c r="F233" s="237" t="s">
        <v>476</v>
      </c>
      <c r="G233" s="234"/>
      <c r="H233" s="238">
        <v>67</v>
      </c>
      <c r="I233" s="239"/>
      <c r="J233" s="234"/>
      <c r="K233" s="234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149</v>
      </c>
      <c r="AU233" s="244" t="s">
        <v>86</v>
      </c>
      <c r="AV233" s="13" t="s">
        <v>88</v>
      </c>
      <c r="AW233" s="13" t="s">
        <v>34</v>
      </c>
      <c r="AX233" s="13" t="s">
        <v>78</v>
      </c>
      <c r="AY233" s="244" t="s">
        <v>135</v>
      </c>
    </row>
    <row r="234" spans="1:51" s="14" customFormat="1" ht="12">
      <c r="A234" s="14"/>
      <c r="B234" s="245"/>
      <c r="C234" s="246"/>
      <c r="D234" s="235" t="s">
        <v>149</v>
      </c>
      <c r="E234" s="247" t="s">
        <v>1</v>
      </c>
      <c r="F234" s="248" t="s">
        <v>151</v>
      </c>
      <c r="G234" s="246"/>
      <c r="H234" s="249">
        <v>67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5" t="s">
        <v>149</v>
      </c>
      <c r="AU234" s="255" t="s">
        <v>86</v>
      </c>
      <c r="AV234" s="14" t="s">
        <v>141</v>
      </c>
      <c r="AW234" s="14" t="s">
        <v>34</v>
      </c>
      <c r="AX234" s="14" t="s">
        <v>86</v>
      </c>
      <c r="AY234" s="255" t="s">
        <v>135</v>
      </c>
    </row>
    <row r="235" spans="1:65" s="2" customFormat="1" ht="16.5" customHeight="1">
      <c r="A235" s="38"/>
      <c r="B235" s="39"/>
      <c r="C235" s="266" t="s">
        <v>212</v>
      </c>
      <c r="D235" s="266" t="s">
        <v>200</v>
      </c>
      <c r="E235" s="267" t="s">
        <v>477</v>
      </c>
      <c r="F235" s="268" t="s">
        <v>478</v>
      </c>
      <c r="G235" s="269" t="s">
        <v>154</v>
      </c>
      <c r="H235" s="270">
        <v>768.91</v>
      </c>
      <c r="I235" s="271"/>
      <c r="J235" s="272">
        <f>ROUND(I235*H235,2)</f>
        <v>0</v>
      </c>
      <c r="K235" s="273"/>
      <c r="L235" s="274"/>
      <c r="M235" s="282" t="s">
        <v>1</v>
      </c>
      <c r="N235" s="283" t="s">
        <v>43</v>
      </c>
      <c r="O235" s="279"/>
      <c r="P235" s="280">
        <f>O235*H235</f>
        <v>0</v>
      </c>
      <c r="Q235" s="280">
        <v>0</v>
      </c>
      <c r="R235" s="280">
        <f>Q235*H235</f>
        <v>0</v>
      </c>
      <c r="S235" s="280">
        <v>0</v>
      </c>
      <c r="T235" s="281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1" t="s">
        <v>453</v>
      </c>
      <c r="AT235" s="231" t="s">
        <v>200</v>
      </c>
      <c r="AU235" s="231" t="s">
        <v>86</v>
      </c>
      <c r="AY235" s="17" t="s">
        <v>135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7" t="s">
        <v>86</v>
      </c>
      <c r="BK235" s="232">
        <f>ROUND(I235*H235,2)</f>
        <v>0</v>
      </c>
      <c r="BL235" s="17" t="s">
        <v>453</v>
      </c>
      <c r="BM235" s="231" t="s">
        <v>279</v>
      </c>
    </row>
    <row r="236" spans="1:31" s="2" customFormat="1" ht="6.95" customHeight="1">
      <c r="A236" s="38"/>
      <c r="B236" s="66"/>
      <c r="C236" s="67"/>
      <c r="D236" s="67"/>
      <c r="E236" s="67"/>
      <c r="F236" s="67"/>
      <c r="G236" s="67"/>
      <c r="H236" s="67"/>
      <c r="I236" s="67"/>
      <c r="J236" s="67"/>
      <c r="K236" s="67"/>
      <c r="L236" s="44"/>
      <c r="M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</row>
  </sheetData>
  <sheetProtection password="CC35" sheet="1" objects="1" scenarios="1" formatColumns="0" formatRows="0" autoFilter="0"/>
  <autoFilter ref="C125:K235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REV. A MODERN. AREÁLU FC SLAVIA KV - I. ETAPA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479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7. 2. 2024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32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33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07.25" customHeight="1">
      <c r="A27" s="145"/>
      <c r="B27" s="146"/>
      <c r="C27" s="145"/>
      <c r="D27" s="145"/>
      <c r="E27" s="147" t="s">
        <v>107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ROUND((SUM(BE125:BE204)),2)</f>
        <v>0</v>
      </c>
      <c r="G33" s="38"/>
      <c r="H33" s="38"/>
      <c r="I33" s="155">
        <v>0.21</v>
      </c>
      <c r="J33" s="154">
        <f>ROUND(((SUM(BE125:BE204))*I33),2)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ROUND((SUM(BF125:BF204)),2)</f>
        <v>0</v>
      </c>
      <c r="G34" s="38"/>
      <c r="H34" s="38"/>
      <c r="I34" s="155">
        <v>0.15</v>
      </c>
      <c r="J34" s="154">
        <f>ROUND(((SUM(BF125:BF204))*I34),2)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ROUND((SUM(BG125:BG204)),2)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ROUND((SUM(BH125:BH204)),2)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ROUND((SUM(BI125:BI204)),2)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REV. A MODERN. AREÁLU FC SLAVIA KV - 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D.3 - Odvodnění zpevněných ploch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Karlovy Vary</v>
      </c>
      <c r="G89" s="40"/>
      <c r="H89" s="40"/>
      <c r="I89" s="32" t="s">
        <v>22</v>
      </c>
      <c r="J89" s="79" t="str">
        <f>IF(J12="","",J12)</f>
        <v>7. 2. 2024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Statutární město Karlovy Vary</v>
      </c>
      <c r="G91" s="40"/>
      <c r="H91" s="40"/>
      <c r="I91" s="32" t="s">
        <v>31</v>
      </c>
      <c r="J91" s="36" t="str">
        <f>E21</f>
        <v>FJ atelier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FJ atelier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109</v>
      </c>
      <c r="D94" s="176"/>
      <c r="E94" s="176"/>
      <c r="F94" s="176"/>
      <c r="G94" s="176"/>
      <c r="H94" s="176"/>
      <c r="I94" s="176"/>
      <c r="J94" s="177" t="s">
        <v>110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111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112</v>
      </c>
    </row>
    <row r="97" spans="1:31" s="9" customFormat="1" ht="24.95" customHeight="1">
      <c r="A97" s="9"/>
      <c r="B97" s="179"/>
      <c r="C97" s="180"/>
      <c r="D97" s="181" t="s">
        <v>113</v>
      </c>
      <c r="E97" s="182"/>
      <c r="F97" s="182"/>
      <c r="G97" s="182"/>
      <c r="H97" s="182"/>
      <c r="I97" s="182"/>
      <c r="J97" s="183">
        <f>J126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114</v>
      </c>
      <c r="E98" s="188"/>
      <c r="F98" s="188"/>
      <c r="G98" s="188"/>
      <c r="H98" s="188"/>
      <c r="I98" s="188"/>
      <c r="J98" s="189">
        <f>J127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336</v>
      </c>
      <c r="E99" s="188"/>
      <c r="F99" s="188"/>
      <c r="G99" s="188"/>
      <c r="H99" s="188"/>
      <c r="I99" s="188"/>
      <c r="J99" s="189">
        <f>J137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337</v>
      </c>
      <c r="E100" s="188"/>
      <c r="F100" s="188"/>
      <c r="G100" s="188"/>
      <c r="H100" s="188"/>
      <c r="I100" s="188"/>
      <c r="J100" s="189">
        <f>J148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480</v>
      </c>
      <c r="E101" s="188"/>
      <c r="F101" s="188"/>
      <c r="G101" s="188"/>
      <c r="H101" s="188"/>
      <c r="I101" s="188"/>
      <c r="J101" s="189">
        <f>J152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116</v>
      </c>
      <c r="E102" s="188"/>
      <c r="F102" s="188"/>
      <c r="G102" s="188"/>
      <c r="H102" s="188"/>
      <c r="I102" s="188"/>
      <c r="J102" s="189">
        <f>J157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9"/>
      <c r="C103" s="180"/>
      <c r="D103" s="181" t="s">
        <v>339</v>
      </c>
      <c r="E103" s="182"/>
      <c r="F103" s="182"/>
      <c r="G103" s="182"/>
      <c r="H103" s="182"/>
      <c r="I103" s="182"/>
      <c r="J103" s="183">
        <f>J179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5"/>
      <c r="C104" s="186"/>
      <c r="D104" s="187" t="s">
        <v>481</v>
      </c>
      <c r="E104" s="188"/>
      <c r="F104" s="188"/>
      <c r="G104" s="188"/>
      <c r="H104" s="188"/>
      <c r="I104" s="188"/>
      <c r="J104" s="189">
        <f>J180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119</v>
      </c>
      <c r="E105" s="188"/>
      <c r="F105" s="188"/>
      <c r="G105" s="188"/>
      <c r="H105" s="188"/>
      <c r="I105" s="188"/>
      <c r="J105" s="189">
        <f>J201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120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74" t="str">
        <f>E7</f>
        <v>REV. A MODERN. AREÁLU FC SLAVIA KV - I. ETAPA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105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E9</f>
        <v>D.3 - Odvodnění zpevněných ploch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>Karlovy Vary</v>
      </c>
      <c r="G119" s="40"/>
      <c r="H119" s="40"/>
      <c r="I119" s="32" t="s">
        <v>22</v>
      </c>
      <c r="J119" s="79" t="str">
        <f>IF(J12="","",J12)</f>
        <v>7. 2. 2024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24</v>
      </c>
      <c r="D121" s="40"/>
      <c r="E121" s="40"/>
      <c r="F121" s="27" t="str">
        <f>E15</f>
        <v>Statutární město Karlovy Vary</v>
      </c>
      <c r="G121" s="40"/>
      <c r="H121" s="40"/>
      <c r="I121" s="32" t="s">
        <v>31</v>
      </c>
      <c r="J121" s="36" t="str">
        <f>E21</f>
        <v>FJ atelier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29</v>
      </c>
      <c r="D122" s="40"/>
      <c r="E122" s="40"/>
      <c r="F122" s="27" t="str">
        <f>IF(E18="","",E18)</f>
        <v>Vyplň údaj</v>
      </c>
      <c r="G122" s="40"/>
      <c r="H122" s="40"/>
      <c r="I122" s="32" t="s">
        <v>35</v>
      </c>
      <c r="J122" s="36" t="str">
        <f>E24</f>
        <v>FJ atelier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91"/>
      <c r="B124" s="192"/>
      <c r="C124" s="193" t="s">
        <v>121</v>
      </c>
      <c r="D124" s="194" t="s">
        <v>63</v>
      </c>
      <c r="E124" s="194" t="s">
        <v>59</v>
      </c>
      <c r="F124" s="194" t="s">
        <v>60</v>
      </c>
      <c r="G124" s="194" t="s">
        <v>122</v>
      </c>
      <c r="H124" s="194" t="s">
        <v>123</v>
      </c>
      <c r="I124" s="194" t="s">
        <v>124</v>
      </c>
      <c r="J124" s="195" t="s">
        <v>110</v>
      </c>
      <c r="K124" s="196" t="s">
        <v>125</v>
      </c>
      <c r="L124" s="197"/>
      <c r="M124" s="100" t="s">
        <v>1</v>
      </c>
      <c r="N124" s="101" t="s">
        <v>42</v>
      </c>
      <c r="O124" s="101" t="s">
        <v>126</v>
      </c>
      <c r="P124" s="101" t="s">
        <v>127</v>
      </c>
      <c r="Q124" s="101" t="s">
        <v>128</v>
      </c>
      <c r="R124" s="101" t="s">
        <v>129</v>
      </c>
      <c r="S124" s="101" t="s">
        <v>130</v>
      </c>
      <c r="T124" s="102" t="s">
        <v>131</v>
      </c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</row>
    <row r="125" spans="1:63" s="2" customFormat="1" ht="22.8" customHeight="1">
      <c r="A125" s="38"/>
      <c r="B125" s="39"/>
      <c r="C125" s="107" t="s">
        <v>132</v>
      </c>
      <c r="D125" s="40"/>
      <c r="E125" s="40"/>
      <c r="F125" s="40"/>
      <c r="G125" s="40"/>
      <c r="H125" s="40"/>
      <c r="I125" s="40"/>
      <c r="J125" s="198">
        <f>BK125</f>
        <v>0</v>
      </c>
      <c r="K125" s="40"/>
      <c r="L125" s="44"/>
      <c r="M125" s="103"/>
      <c r="N125" s="199"/>
      <c r="O125" s="104"/>
      <c r="P125" s="200">
        <f>P126+P179</f>
        <v>0</v>
      </c>
      <c r="Q125" s="104"/>
      <c r="R125" s="200">
        <f>R126+R179</f>
        <v>0</v>
      </c>
      <c r="S125" s="104"/>
      <c r="T125" s="201">
        <f>T126+T179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77</v>
      </c>
      <c r="AU125" s="17" t="s">
        <v>112</v>
      </c>
      <c r="BK125" s="202">
        <f>BK126+BK179</f>
        <v>0</v>
      </c>
    </row>
    <row r="126" spans="1:63" s="12" customFormat="1" ht="25.9" customHeight="1">
      <c r="A126" s="12"/>
      <c r="B126" s="203"/>
      <c r="C126" s="204"/>
      <c r="D126" s="205" t="s">
        <v>77</v>
      </c>
      <c r="E126" s="206" t="s">
        <v>133</v>
      </c>
      <c r="F126" s="206" t="s">
        <v>134</v>
      </c>
      <c r="G126" s="204"/>
      <c r="H126" s="204"/>
      <c r="I126" s="207"/>
      <c r="J126" s="208">
        <f>BK126</f>
        <v>0</v>
      </c>
      <c r="K126" s="204"/>
      <c r="L126" s="209"/>
      <c r="M126" s="210"/>
      <c r="N126" s="211"/>
      <c r="O126" s="211"/>
      <c r="P126" s="212">
        <f>P127+P137+P148+P152+P157</f>
        <v>0</v>
      </c>
      <c r="Q126" s="211"/>
      <c r="R126" s="212">
        <f>R127+R137+R148+R152+R157</f>
        <v>0</v>
      </c>
      <c r="S126" s="211"/>
      <c r="T126" s="213">
        <f>T127+T137+T148+T152+T157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86</v>
      </c>
      <c r="AT126" s="215" t="s">
        <v>77</v>
      </c>
      <c r="AU126" s="215" t="s">
        <v>78</v>
      </c>
      <c r="AY126" s="214" t="s">
        <v>135</v>
      </c>
      <c r="BK126" s="216">
        <f>BK127+BK137+BK148+BK152+BK157</f>
        <v>0</v>
      </c>
    </row>
    <row r="127" spans="1:63" s="12" customFormat="1" ht="22.8" customHeight="1">
      <c r="A127" s="12"/>
      <c r="B127" s="203"/>
      <c r="C127" s="204"/>
      <c r="D127" s="205" t="s">
        <v>77</v>
      </c>
      <c r="E127" s="217" t="s">
        <v>86</v>
      </c>
      <c r="F127" s="217" t="s">
        <v>136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SUM(P128:P136)</f>
        <v>0</v>
      </c>
      <c r="Q127" s="211"/>
      <c r="R127" s="212">
        <f>SUM(R128:R136)</f>
        <v>0</v>
      </c>
      <c r="S127" s="211"/>
      <c r="T127" s="213">
        <f>SUM(T128:T136)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86</v>
      </c>
      <c r="AT127" s="215" t="s">
        <v>77</v>
      </c>
      <c r="AU127" s="215" t="s">
        <v>86</v>
      </c>
      <c r="AY127" s="214" t="s">
        <v>135</v>
      </c>
      <c r="BK127" s="216">
        <f>SUM(BK128:BK136)</f>
        <v>0</v>
      </c>
    </row>
    <row r="128" spans="1:65" s="2" customFormat="1" ht="37.8" customHeight="1">
      <c r="A128" s="38"/>
      <c r="B128" s="39"/>
      <c r="C128" s="219" t="s">
        <v>86</v>
      </c>
      <c r="D128" s="219" t="s">
        <v>137</v>
      </c>
      <c r="E128" s="220" t="s">
        <v>482</v>
      </c>
      <c r="F128" s="221" t="s">
        <v>483</v>
      </c>
      <c r="G128" s="222" t="s">
        <v>168</v>
      </c>
      <c r="H128" s="223">
        <v>317.08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43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141</v>
      </c>
      <c r="AT128" s="231" t="s">
        <v>137</v>
      </c>
      <c r="AU128" s="231" t="s">
        <v>88</v>
      </c>
      <c r="AY128" s="17" t="s">
        <v>135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86</v>
      </c>
      <c r="BK128" s="232">
        <f>ROUND(I128*H128,2)</f>
        <v>0</v>
      </c>
      <c r="BL128" s="17" t="s">
        <v>141</v>
      </c>
      <c r="BM128" s="231" t="s">
        <v>88</v>
      </c>
    </row>
    <row r="129" spans="1:51" s="13" customFormat="1" ht="12">
      <c r="A129" s="13"/>
      <c r="B129" s="233"/>
      <c r="C129" s="234"/>
      <c r="D129" s="235" t="s">
        <v>149</v>
      </c>
      <c r="E129" s="236" t="s">
        <v>1</v>
      </c>
      <c r="F129" s="237" t="s">
        <v>484</v>
      </c>
      <c r="G129" s="234"/>
      <c r="H129" s="238">
        <v>317.08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149</v>
      </c>
      <c r="AU129" s="244" t="s">
        <v>88</v>
      </c>
      <c r="AV129" s="13" t="s">
        <v>88</v>
      </c>
      <c r="AW129" s="13" t="s">
        <v>34</v>
      </c>
      <c r="AX129" s="13" t="s">
        <v>78</v>
      </c>
      <c r="AY129" s="244" t="s">
        <v>135</v>
      </c>
    </row>
    <row r="130" spans="1:51" s="14" customFormat="1" ht="12">
      <c r="A130" s="14"/>
      <c r="B130" s="245"/>
      <c r="C130" s="246"/>
      <c r="D130" s="235" t="s">
        <v>149</v>
      </c>
      <c r="E130" s="247" t="s">
        <v>1</v>
      </c>
      <c r="F130" s="248" t="s">
        <v>151</v>
      </c>
      <c r="G130" s="246"/>
      <c r="H130" s="249">
        <v>317.08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149</v>
      </c>
      <c r="AU130" s="255" t="s">
        <v>88</v>
      </c>
      <c r="AV130" s="14" t="s">
        <v>141</v>
      </c>
      <c r="AW130" s="14" t="s">
        <v>34</v>
      </c>
      <c r="AX130" s="14" t="s">
        <v>86</v>
      </c>
      <c r="AY130" s="255" t="s">
        <v>135</v>
      </c>
    </row>
    <row r="131" spans="1:65" s="2" customFormat="1" ht="37.8" customHeight="1">
      <c r="A131" s="38"/>
      <c r="B131" s="39"/>
      <c r="C131" s="219" t="s">
        <v>88</v>
      </c>
      <c r="D131" s="219" t="s">
        <v>137</v>
      </c>
      <c r="E131" s="220" t="s">
        <v>485</v>
      </c>
      <c r="F131" s="221" t="s">
        <v>486</v>
      </c>
      <c r="G131" s="222" t="s">
        <v>168</v>
      </c>
      <c r="H131" s="223">
        <v>317.08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43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141</v>
      </c>
      <c r="AT131" s="231" t="s">
        <v>137</v>
      </c>
      <c r="AU131" s="231" t="s">
        <v>88</v>
      </c>
      <c r="AY131" s="17" t="s">
        <v>135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86</v>
      </c>
      <c r="BK131" s="232">
        <f>ROUND(I131*H131,2)</f>
        <v>0</v>
      </c>
      <c r="BL131" s="17" t="s">
        <v>141</v>
      </c>
      <c r="BM131" s="231" t="s">
        <v>141</v>
      </c>
    </row>
    <row r="132" spans="1:65" s="2" customFormat="1" ht="16.5" customHeight="1">
      <c r="A132" s="38"/>
      <c r="B132" s="39"/>
      <c r="C132" s="219" t="s">
        <v>145</v>
      </c>
      <c r="D132" s="219" t="s">
        <v>137</v>
      </c>
      <c r="E132" s="220" t="s">
        <v>487</v>
      </c>
      <c r="F132" s="221" t="s">
        <v>488</v>
      </c>
      <c r="G132" s="222" t="s">
        <v>168</v>
      </c>
      <c r="H132" s="223">
        <v>317.08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43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141</v>
      </c>
      <c r="AT132" s="231" t="s">
        <v>137</v>
      </c>
      <c r="AU132" s="231" t="s">
        <v>88</v>
      </c>
      <c r="AY132" s="17" t="s">
        <v>135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86</v>
      </c>
      <c r="BK132" s="232">
        <f>ROUND(I132*H132,2)</f>
        <v>0</v>
      </c>
      <c r="BL132" s="17" t="s">
        <v>141</v>
      </c>
      <c r="BM132" s="231" t="s">
        <v>161</v>
      </c>
    </row>
    <row r="133" spans="1:65" s="2" customFormat="1" ht="24.15" customHeight="1">
      <c r="A133" s="38"/>
      <c r="B133" s="39"/>
      <c r="C133" s="219" t="s">
        <v>141</v>
      </c>
      <c r="D133" s="219" t="s">
        <v>137</v>
      </c>
      <c r="E133" s="220" t="s">
        <v>489</v>
      </c>
      <c r="F133" s="221" t="s">
        <v>490</v>
      </c>
      <c r="G133" s="222" t="s">
        <v>168</v>
      </c>
      <c r="H133" s="223">
        <v>96.8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43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141</v>
      </c>
      <c r="AT133" s="231" t="s">
        <v>137</v>
      </c>
      <c r="AU133" s="231" t="s">
        <v>88</v>
      </c>
      <c r="AY133" s="17" t="s">
        <v>135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86</v>
      </c>
      <c r="BK133" s="232">
        <f>ROUND(I133*H133,2)</f>
        <v>0</v>
      </c>
      <c r="BL133" s="17" t="s">
        <v>141</v>
      </c>
      <c r="BM133" s="231" t="s">
        <v>171</v>
      </c>
    </row>
    <row r="134" spans="1:65" s="2" customFormat="1" ht="16.5" customHeight="1">
      <c r="A134" s="38"/>
      <c r="B134" s="39"/>
      <c r="C134" s="266" t="s">
        <v>157</v>
      </c>
      <c r="D134" s="266" t="s">
        <v>200</v>
      </c>
      <c r="E134" s="267" t="s">
        <v>491</v>
      </c>
      <c r="F134" s="268" t="s">
        <v>492</v>
      </c>
      <c r="G134" s="269" t="s">
        <v>313</v>
      </c>
      <c r="H134" s="270">
        <v>125.84</v>
      </c>
      <c r="I134" s="271"/>
      <c r="J134" s="272">
        <f>ROUND(I134*H134,2)</f>
        <v>0</v>
      </c>
      <c r="K134" s="273"/>
      <c r="L134" s="274"/>
      <c r="M134" s="275" t="s">
        <v>1</v>
      </c>
      <c r="N134" s="276" t="s">
        <v>43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171</v>
      </c>
      <c r="AT134" s="231" t="s">
        <v>200</v>
      </c>
      <c r="AU134" s="231" t="s">
        <v>88</v>
      </c>
      <c r="AY134" s="17" t="s">
        <v>135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86</v>
      </c>
      <c r="BK134" s="232">
        <f>ROUND(I134*H134,2)</f>
        <v>0</v>
      </c>
      <c r="BL134" s="17" t="s">
        <v>141</v>
      </c>
      <c r="BM134" s="231" t="s">
        <v>493</v>
      </c>
    </row>
    <row r="135" spans="1:51" s="13" customFormat="1" ht="12">
      <c r="A135" s="13"/>
      <c r="B135" s="233"/>
      <c r="C135" s="234"/>
      <c r="D135" s="235" t="s">
        <v>149</v>
      </c>
      <c r="E135" s="236" t="s">
        <v>1</v>
      </c>
      <c r="F135" s="237" t="s">
        <v>494</v>
      </c>
      <c r="G135" s="234"/>
      <c r="H135" s="238">
        <v>125.84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149</v>
      </c>
      <c r="AU135" s="244" t="s">
        <v>88</v>
      </c>
      <c r="AV135" s="13" t="s">
        <v>88</v>
      </c>
      <c r="AW135" s="13" t="s">
        <v>34</v>
      </c>
      <c r="AX135" s="13" t="s">
        <v>78</v>
      </c>
      <c r="AY135" s="244" t="s">
        <v>135</v>
      </c>
    </row>
    <row r="136" spans="1:51" s="14" customFormat="1" ht="12">
      <c r="A136" s="14"/>
      <c r="B136" s="245"/>
      <c r="C136" s="246"/>
      <c r="D136" s="235" t="s">
        <v>149</v>
      </c>
      <c r="E136" s="247" t="s">
        <v>1</v>
      </c>
      <c r="F136" s="248" t="s">
        <v>151</v>
      </c>
      <c r="G136" s="246"/>
      <c r="H136" s="249">
        <v>125.84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149</v>
      </c>
      <c r="AU136" s="255" t="s">
        <v>88</v>
      </c>
      <c r="AV136" s="14" t="s">
        <v>141</v>
      </c>
      <c r="AW136" s="14" t="s">
        <v>34</v>
      </c>
      <c r="AX136" s="14" t="s">
        <v>86</v>
      </c>
      <c r="AY136" s="255" t="s">
        <v>135</v>
      </c>
    </row>
    <row r="137" spans="1:63" s="12" customFormat="1" ht="22.8" customHeight="1">
      <c r="A137" s="12"/>
      <c r="B137" s="203"/>
      <c r="C137" s="204"/>
      <c r="D137" s="205" t="s">
        <v>77</v>
      </c>
      <c r="E137" s="217" t="s">
        <v>88</v>
      </c>
      <c r="F137" s="217" t="s">
        <v>344</v>
      </c>
      <c r="G137" s="204"/>
      <c r="H137" s="204"/>
      <c r="I137" s="207"/>
      <c r="J137" s="218">
        <f>BK137</f>
        <v>0</v>
      </c>
      <c r="K137" s="204"/>
      <c r="L137" s="209"/>
      <c r="M137" s="210"/>
      <c r="N137" s="211"/>
      <c r="O137" s="211"/>
      <c r="P137" s="212">
        <f>SUM(P138:P147)</f>
        <v>0</v>
      </c>
      <c r="Q137" s="211"/>
      <c r="R137" s="212">
        <f>SUM(R138:R147)</f>
        <v>0</v>
      </c>
      <c r="S137" s="211"/>
      <c r="T137" s="213">
        <f>SUM(T138:T147)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86</v>
      </c>
      <c r="AT137" s="215" t="s">
        <v>77</v>
      </c>
      <c r="AU137" s="215" t="s">
        <v>86</v>
      </c>
      <c r="AY137" s="214" t="s">
        <v>135</v>
      </c>
      <c r="BK137" s="216">
        <f>SUM(BK138:BK147)</f>
        <v>0</v>
      </c>
    </row>
    <row r="138" spans="1:65" s="2" customFormat="1" ht="37.8" customHeight="1">
      <c r="A138" s="38"/>
      <c r="B138" s="39"/>
      <c r="C138" s="219" t="s">
        <v>161</v>
      </c>
      <c r="D138" s="219" t="s">
        <v>137</v>
      </c>
      <c r="E138" s="220" t="s">
        <v>495</v>
      </c>
      <c r="F138" s="221" t="s">
        <v>496</v>
      </c>
      <c r="G138" s="222" t="s">
        <v>242</v>
      </c>
      <c r="H138" s="223">
        <v>35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43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141</v>
      </c>
      <c r="AT138" s="231" t="s">
        <v>137</v>
      </c>
      <c r="AU138" s="231" t="s">
        <v>88</v>
      </c>
      <c r="AY138" s="17" t="s">
        <v>135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86</v>
      </c>
      <c r="BK138" s="232">
        <f>ROUND(I138*H138,2)</f>
        <v>0</v>
      </c>
      <c r="BL138" s="17" t="s">
        <v>141</v>
      </c>
      <c r="BM138" s="231" t="s">
        <v>148</v>
      </c>
    </row>
    <row r="139" spans="1:51" s="13" customFormat="1" ht="12">
      <c r="A139" s="13"/>
      <c r="B139" s="233"/>
      <c r="C139" s="234"/>
      <c r="D139" s="235" t="s">
        <v>149</v>
      </c>
      <c r="E139" s="236" t="s">
        <v>1</v>
      </c>
      <c r="F139" s="237" t="s">
        <v>290</v>
      </c>
      <c r="G139" s="234"/>
      <c r="H139" s="238">
        <v>35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149</v>
      </c>
      <c r="AU139" s="244" t="s">
        <v>88</v>
      </c>
      <c r="AV139" s="13" t="s">
        <v>88</v>
      </c>
      <c r="AW139" s="13" t="s">
        <v>34</v>
      </c>
      <c r="AX139" s="13" t="s">
        <v>78</v>
      </c>
      <c r="AY139" s="244" t="s">
        <v>135</v>
      </c>
    </row>
    <row r="140" spans="1:51" s="14" customFormat="1" ht="12">
      <c r="A140" s="14"/>
      <c r="B140" s="245"/>
      <c r="C140" s="246"/>
      <c r="D140" s="235" t="s">
        <v>149</v>
      </c>
      <c r="E140" s="247" t="s">
        <v>1</v>
      </c>
      <c r="F140" s="248" t="s">
        <v>151</v>
      </c>
      <c r="G140" s="246"/>
      <c r="H140" s="249">
        <v>35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149</v>
      </c>
      <c r="AU140" s="255" t="s">
        <v>88</v>
      </c>
      <c r="AV140" s="14" t="s">
        <v>141</v>
      </c>
      <c r="AW140" s="14" t="s">
        <v>34</v>
      </c>
      <c r="AX140" s="14" t="s">
        <v>86</v>
      </c>
      <c r="AY140" s="255" t="s">
        <v>135</v>
      </c>
    </row>
    <row r="141" spans="1:65" s="2" customFormat="1" ht="37.8" customHeight="1">
      <c r="A141" s="38"/>
      <c r="B141" s="39"/>
      <c r="C141" s="219" t="s">
        <v>165</v>
      </c>
      <c r="D141" s="219" t="s">
        <v>137</v>
      </c>
      <c r="E141" s="220" t="s">
        <v>497</v>
      </c>
      <c r="F141" s="221" t="s">
        <v>498</v>
      </c>
      <c r="G141" s="222" t="s">
        <v>242</v>
      </c>
      <c r="H141" s="223">
        <v>101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43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141</v>
      </c>
      <c r="AT141" s="231" t="s">
        <v>137</v>
      </c>
      <c r="AU141" s="231" t="s">
        <v>88</v>
      </c>
      <c r="AY141" s="17" t="s">
        <v>135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86</v>
      </c>
      <c r="BK141" s="232">
        <f>ROUND(I141*H141,2)</f>
        <v>0</v>
      </c>
      <c r="BL141" s="17" t="s">
        <v>141</v>
      </c>
      <c r="BM141" s="231" t="s">
        <v>155</v>
      </c>
    </row>
    <row r="142" spans="1:51" s="13" customFormat="1" ht="12">
      <c r="A142" s="13"/>
      <c r="B142" s="233"/>
      <c r="C142" s="234"/>
      <c r="D142" s="235" t="s">
        <v>149</v>
      </c>
      <c r="E142" s="236" t="s">
        <v>1</v>
      </c>
      <c r="F142" s="237" t="s">
        <v>499</v>
      </c>
      <c r="G142" s="234"/>
      <c r="H142" s="238">
        <v>101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149</v>
      </c>
      <c r="AU142" s="244" t="s">
        <v>88</v>
      </c>
      <c r="AV142" s="13" t="s">
        <v>88</v>
      </c>
      <c r="AW142" s="13" t="s">
        <v>34</v>
      </c>
      <c r="AX142" s="13" t="s">
        <v>78</v>
      </c>
      <c r="AY142" s="244" t="s">
        <v>135</v>
      </c>
    </row>
    <row r="143" spans="1:51" s="14" customFormat="1" ht="12">
      <c r="A143" s="14"/>
      <c r="B143" s="245"/>
      <c r="C143" s="246"/>
      <c r="D143" s="235" t="s">
        <v>149</v>
      </c>
      <c r="E143" s="247" t="s">
        <v>1</v>
      </c>
      <c r="F143" s="248" t="s">
        <v>151</v>
      </c>
      <c r="G143" s="246"/>
      <c r="H143" s="249">
        <v>101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149</v>
      </c>
      <c r="AU143" s="255" t="s">
        <v>88</v>
      </c>
      <c r="AV143" s="14" t="s">
        <v>141</v>
      </c>
      <c r="AW143" s="14" t="s">
        <v>34</v>
      </c>
      <c r="AX143" s="14" t="s">
        <v>86</v>
      </c>
      <c r="AY143" s="255" t="s">
        <v>135</v>
      </c>
    </row>
    <row r="144" spans="1:65" s="2" customFormat="1" ht="37.8" customHeight="1">
      <c r="A144" s="38"/>
      <c r="B144" s="39"/>
      <c r="C144" s="219" t="s">
        <v>171</v>
      </c>
      <c r="D144" s="219" t="s">
        <v>137</v>
      </c>
      <c r="E144" s="220" t="s">
        <v>500</v>
      </c>
      <c r="F144" s="221" t="s">
        <v>501</v>
      </c>
      <c r="G144" s="222" t="s">
        <v>242</v>
      </c>
      <c r="H144" s="223">
        <v>327.5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43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141</v>
      </c>
      <c r="AT144" s="231" t="s">
        <v>137</v>
      </c>
      <c r="AU144" s="231" t="s">
        <v>88</v>
      </c>
      <c r="AY144" s="17" t="s">
        <v>135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86</v>
      </c>
      <c r="BK144" s="232">
        <f>ROUND(I144*H144,2)</f>
        <v>0</v>
      </c>
      <c r="BL144" s="17" t="s">
        <v>141</v>
      </c>
      <c r="BM144" s="231" t="s">
        <v>160</v>
      </c>
    </row>
    <row r="145" spans="1:51" s="13" customFormat="1" ht="12">
      <c r="A145" s="13"/>
      <c r="B145" s="233"/>
      <c r="C145" s="234"/>
      <c r="D145" s="235" t="s">
        <v>149</v>
      </c>
      <c r="E145" s="236" t="s">
        <v>1</v>
      </c>
      <c r="F145" s="237" t="s">
        <v>502</v>
      </c>
      <c r="G145" s="234"/>
      <c r="H145" s="238">
        <v>327.5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149</v>
      </c>
      <c r="AU145" s="244" t="s">
        <v>88</v>
      </c>
      <c r="AV145" s="13" t="s">
        <v>88</v>
      </c>
      <c r="AW145" s="13" t="s">
        <v>34</v>
      </c>
      <c r="AX145" s="13" t="s">
        <v>78</v>
      </c>
      <c r="AY145" s="244" t="s">
        <v>135</v>
      </c>
    </row>
    <row r="146" spans="1:51" s="14" customFormat="1" ht="12">
      <c r="A146" s="14"/>
      <c r="B146" s="245"/>
      <c r="C146" s="246"/>
      <c r="D146" s="235" t="s">
        <v>149</v>
      </c>
      <c r="E146" s="247" t="s">
        <v>1</v>
      </c>
      <c r="F146" s="248" t="s">
        <v>151</v>
      </c>
      <c r="G146" s="246"/>
      <c r="H146" s="249">
        <v>327.5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149</v>
      </c>
      <c r="AU146" s="255" t="s">
        <v>88</v>
      </c>
      <c r="AV146" s="14" t="s">
        <v>141</v>
      </c>
      <c r="AW146" s="14" t="s">
        <v>34</v>
      </c>
      <c r="AX146" s="14" t="s">
        <v>86</v>
      </c>
      <c r="AY146" s="255" t="s">
        <v>135</v>
      </c>
    </row>
    <row r="147" spans="1:65" s="2" customFormat="1" ht="37.8" customHeight="1">
      <c r="A147" s="38"/>
      <c r="B147" s="39"/>
      <c r="C147" s="219" t="s">
        <v>177</v>
      </c>
      <c r="D147" s="219" t="s">
        <v>137</v>
      </c>
      <c r="E147" s="220" t="s">
        <v>503</v>
      </c>
      <c r="F147" s="221" t="s">
        <v>504</v>
      </c>
      <c r="G147" s="222" t="s">
        <v>242</v>
      </c>
      <c r="H147" s="223">
        <v>73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43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141</v>
      </c>
      <c r="AT147" s="231" t="s">
        <v>137</v>
      </c>
      <c r="AU147" s="231" t="s">
        <v>88</v>
      </c>
      <c r="AY147" s="17" t="s">
        <v>135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86</v>
      </c>
      <c r="BK147" s="232">
        <f>ROUND(I147*H147,2)</f>
        <v>0</v>
      </c>
      <c r="BL147" s="17" t="s">
        <v>141</v>
      </c>
      <c r="BM147" s="231" t="s">
        <v>164</v>
      </c>
    </row>
    <row r="148" spans="1:63" s="12" customFormat="1" ht="22.8" customHeight="1">
      <c r="A148" s="12"/>
      <c r="B148" s="203"/>
      <c r="C148" s="204"/>
      <c r="D148" s="205" t="s">
        <v>77</v>
      </c>
      <c r="E148" s="217" t="s">
        <v>145</v>
      </c>
      <c r="F148" s="217" t="s">
        <v>364</v>
      </c>
      <c r="G148" s="204"/>
      <c r="H148" s="204"/>
      <c r="I148" s="207"/>
      <c r="J148" s="218">
        <f>BK148</f>
        <v>0</v>
      </c>
      <c r="K148" s="204"/>
      <c r="L148" s="209"/>
      <c r="M148" s="210"/>
      <c r="N148" s="211"/>
      <c r="O148" s="211"/>
      <c r="P148" s="212">
        <f>SUM(P149:P151)</f>
        <v>0</v>
      </c>
      <c r="Q148" s="211"/>
      <c r="R148" s="212">
        <f>SUM(R149:R151)</f>
        <v>0</v>
      </c>
      <c r="S148" s="211"/>
      <c r="T148" s="213">
        <f>SUM(T149:T151)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4" t="s">
        <v>86</v>
      </c>
      <c r="AT148" s="215" t="s">
        <v>77</v>
      </c>
      <c r="AU148" s="215" t="s">
        <v>86</v>
      </c>
      <c r="AY148" s="214" t="s">
        <v>135</v>
      </c>
      <c r="BK148" s="216">
        <f>SUM(BK149:BK151)</f>
        <v>0</v>
      </c>
    </row>
    <row r="149" spans="1:65" s="2" customFormat="1" ht="24.15" customHeight="1">
      <c r="A149" s="38"/>
      <c r="B149" s="39"/>
      <c r="C149" s="219" t="s">
        <v>144</v>
      </c>
      <c r="D149" s="219" t="s">
        <v>137</v>
      </c>
      <c r="E149" s="220" t="s">
        <v>505</v>
      </c>
      <c r="F149" s="221" t="s">
        <v>506</v>
      </c>
      <c r="G149" s="222" t="s">
        <v>140</v>
      </c>
      <c r="H149" s="223">
        <v>1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43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141</v>
      </c>
      <c r="AT149" s="231" t="s">
        <v>137</v>
      </c>
      <c r="AU149" s="231" t="s">
        <v>88</v>
      </c>
      <c r="AY149" s="17" t="s">
        <v>135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86</v>
      </c>
      <c r="BK149" s="232">
        <f>ROUND(I149*H149,2)</f>
        <v>0</v>
      </c>
      <c r="BL149" s="17" t="s">
        <v>141</v>
      </c>
      <c r="BM149" s="231" t="s">
        <v>169</v>
      </c>
    </row>
    <row r="150" spans="1:65" s="2" customFormat="1" ht="33" customHeight="1">
      <c r="A150" s="38"/>
      <c r="B150" s="39"/>
      <c r="C150" s="266" t="s">
        <v>186</v>
      </c>
      <c r="D150" s="266" t="s">
        <v>200</v>
      </c>
      <c r="E150" s="267" t="s">
        <v>507</v>
      </c>
      <c r="F150" s="268" t="s">
        <v>508</v>
      </c>
      <c r="G150" s="269" t="s">
        <v>140</v>
      </c>
      <c r="H150" s="270">
        <v>1</v>
      </c>
      <c r="I150" s="271"/>
      <c r="J150" s="272">
        <f>ROUND(I150*H150,2)</f>
        <v>0</v>
      </c>
      <c r="K150" s="273"/>
      <c r="L150" s="274"/>
      <c r="M150" s="275" t="s">
        <v>1</v>
      </c>
      <c r="N150" s="276" t="s">
        <v>43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171</v>
      </c>
      <c r="AT150" s="231" t="s">
        <v>200</v>
      </c>
      <c r="AU150" s="231" t="s">
        <v>88</v>
      </c>
      <c r="AY150" s="17" t="s">
        <v>135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86</v>
      </c>
      <c r="BK150" s="232">
        <f>ROUND(I150*H150,2)</f>
        <v>0</v>
      </c>
      <c r="BL150" s="17" t="s">
        <v>141</v>
      </c>
      <c r="BM150" s="231" t="s">
        <v>174</v>
      </c>
    </row>
    <row r="151" spans="1:65" s="2" customFormat="1" ht="24.15" customHeight="1">
      <c r="A151" s="38"/>
      <c r="B151" s="39"/>
      <c r="C151" s="219" t="s">
        <v>148</v>
      </c>
      <c r="D151" s="219" t="s">
        <v>137</v>
      </c>
      <c r="E151" s="220" t="s">
        <v>509</v>
      </c>
      <c r="F151" s="221" t="s">
        <v>510</v>
      </c>
      <c r="G151" s="222" t="s">
        <v>140</v>
      </c>
      <c r="H151" s="223">
        <v>3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43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141</v>
      </c>
      <c r="AT151" s="231" t="s">
        <v>137</v>
      </c>
      <c r="AU151" s="231" t="s">
        <v>88</v>
      </c>
      <c r="AY151" s="17" t="s">
        <v>135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86</v>
      </c>
      <c r="BK151" s="232">
        <f>ROUND(I151*H151,2)</f>
        <v>0</v>
      </c>
      <c r="BL151" s="17" t="s">
        <v>141</v>
      </c>
      <c r="BM151" s="231" t="s">
        <v>180</v>
      </c>
    </row>
    <row r="152" spans="1:63" s="12" customFormat="1" ht="22.8" customHeight="1">
      <c r="A152" s="12"/>
      <c r="B152" s="203"/>
      <c r="C152" s="204"/>
      <c r="D152" s="205" t="s">
        <v>77</v>
      </c>
      <c r="E152" s="217" t="s">
        <v>161</v>
      </c>
      <c r="F152" s="217" t="s">
        <v>511</v>
      </c>
      <c r="G152" s="204"/>
      <c r="H152" s="204"/>
      <c r="I152" s="207"/>
      <c r="J152" s="218">
        <f>BK152</f>
        <v>0</v>
      </c>
      <c r="K152" s="204"/>
      <c r="L152" s="209"/>
      <c r="M152" s="210"/>
      <c r="N152" s="211"/>
      <c r="O152" s="211"/>
      <c r="P152" s="212">
        <f>SUM(P153:P156)</f>
        <v>0</v>
      </c>
      <c r="Q152" s="211"/>
      <c r="R152" s="212">
        <f>SUM(R153:R156)</f>
        <v>0</v>
      </c>
      <c r="S152" s="211"/>
      <c r="T152" s="213">
        <f>SUM(T153:T156)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4" t="s">
        <v>86</v>
      </c>
      <c r="AT152" s="215" t="s">
        <v>77</v>
      </c>
      <c r="AU152" s="215" t="s">
        <v>86</v>
      </c>
      <c r="AY152" s="214" t="s">
        <v>135</v>
      </c>
      <c r="BK152" s="216">
        <f>SUM(BK153:BK156)</f>
        <v>0</v>
      </c>
    </row>
    <row r="153" spans="1:65" s="2" customFormat="1" ht="24.15" customHeight="1">
      <c r="A153" s="38"/>
      <c r="B153" s="39"/>
      <c r="C153" s="219" t="s">
        <v>196</v>
      </c>
      <c r="D153" s="219" t="s">
        <v>137</v>
      </c>
      <c r="E153" s="220" t="s">
        <v>512</v>
      </c>
      <c r="F153" s="221" t="s">
        <v>513</v>
      </c>
      <c r="G153" s="222" t="s">
        <v>154</v>
      </c>
      <c r="H153" s="223">
        <v>268.25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43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141</v>
      </c>
      <c r="AT153" s="231" t="s">
        <v>137</v>
      </c>
      <c r="AU153" s="231" t="s">
        <v>88</v>
      </c>
      <c r="AY153" s="17" t="s">
        <v>135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86</v>
      </c>
      <c r="BK153" s="232">
        <f>ROUND(I153*H153,2)</f>
        <v>0</v>
      </c>
      <c r="BL153" s="17" t="s">
        <v>141</v>
      </c>
      <c r="BM153" s="231" t="s">
        <v>184</v>
      </c>
    </row>
    <row r="154" spans="1:51" s="13" customFormat="1" ht="12">
      <c r="A154" s="13"/>
      <c r="B154" s="233"/>
      <c r="C154" s="234"/>
      <c r="D154" s="235" t="s">
        <v>149</v>
      </c>
      <c r="E154" s="236" t="s">
        <v>1</v>
      </c>
      <c r="F154" s="237" t="s">
        <v>514</v>
      </c>
      <c r="G154" s="234"/>
      <c r="H154" s="238">
        <v>268.25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149</v>
      </c>
      <c r="AU154" s="244" t="s">
        <v>88</v>
      </c>
      <c r="AV154" s="13" t="s">
        <v>88</v>
      </c>
      <c r="AW154" s="13" t="s">
        <v>34</v>
      </c>
      <c r="AX154" s="13" t="s">
        <v>78</v>
      </c>
      <c r="AY154" s="244" t="s">
        <v>135</v>
      </c>
    </row>
    <row r="155" spans="1:51" s="14" customFormat="1" ht="12">
      <c r="A155" s="14"/>
      <c r="B155" s="245"/>
      <c r="C155" s="246"/>
      <c r="D155" s="235" t="s">
        <v>149</v>
      </c>
      <c r="E155" s="247" t="s">
        <v>1</v>
      </c>
      <c r="F155" s="248" t="s">
        <v>151</v>
      </c>
      <c r="G155" s="246"/>
      <c r="H155" s="249">
        <v>268.25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149</v>
      </c>
      <c r="AU155" s="255" t="s">
        <v>88</v>
      </c>
      <c r="AV155" s="14" t="s">
        <v>141</v>
      </c>
      <c r="AW155" s="14" t="s">
        <v>34</v>
      </c>
      <c r="AX155" s="14" t="s">
        <v>86</v>
      </c>
      <c r="AY155" s="255" t="s">
        <v>135</v>
      </c>
    </row>
    <row r="156" spans="1:65" s="2" customFormat="1" ht="24.15" customHeight="1">
      <c r="A156" s="38"/>
      <c r="B156" s="39"/>
      <c r="C156" s="266" t="s">
        <v>155</v>
      </c>
      <c r="D156" s="266" t="s">
        <v>200</v>
      </c>
      <c r="E156" s="267" t="s">
        <v>515</v>
      </c>
      <c r="F156" s="268" t="s">
        <v>516</v>
      </c>
      <c r="G156" s="269" t="s">
        <v>154</v>
      </c>
      <c r="H156" s="270">
        <v>300</v>
      </c>
      <c r="I156" s="271"/>
      <c r="J156" s="272">
        <f>ROUND(I156*H156,2)</f>
        <v>0</v>
      </c>
      <c r="K156" s="273"/>
      <c r="L156" s="274"/>
      <c r="M156" s="275" t="s">
        <v>1</v>
      </c>
      <c r="N156" s="276" t="s">
        <v>43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171</v>
      </c>
      <c r="AT156" s="231" t="s">
        <v>200</v>
      </c>
      <c r="AU156" s="231" t="s">
        <v>88</v>
      </c>
      <c r="AY156" s="17" t="s">
        <v>135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86</v>
      </c>
      <c r="BK156" s="232">
        <f>ROUND(I156*H156,2)</f>
        <v>0</v>
      </c>
      <c r="BL156" s="17" t="s">
        <v>141</v>
      </c>
      <c r="BM156" s="231" t="s">
        <v>189</v>
      </c>
    </row>
    <row r="157" spans="1:63" s="12" customFormat="1" ht="22.8" customHeight="1">
      <c r="A157" s="12"/>
      <c r="B157" s="203"/>
      <c r="C157" s="204"/>
      <c r="D157" s="205" t="s">
        <v>77</v>
      </c>
      <c r="E157" s="217" t="s">
        <v>171</v>
      </c>
      <c r="F157" s="217" t="s">
        <v>262</v>
      </c>
      <c r="G157" s="204"/>
      <c r="H157" s="204"/>
      <c r="I157" s="207"/>
      <c r="J157" s="218">
        <f>BK157</f>
        <v>0</v>
      </c>
      <c r="K157" s="204"/>
      <c r="L157" s="209"/>
      <c r="M157" s="210"/>
      <c r="N157" s="211"/>
      <c r="O157" s="211"/>
      <c r="P157" s="212">
        <f>SUM(P158:P178)</f>
        <v>0</v>
      </c>
      <c r="Q157" s="211"/>
      <c r="R157" s="212">
        <f>SUM(R158:R178)</f>
        <v>0</v>
      </c>
      <c r="S157" s="211"/>
      <c r="T157" s="213">
        <f>SUM(T158:T178)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4" t="s">
        <v>86</v>
      </c>
      <c r="AT157" s="215" t="s">
        <v>77</v>
      </c>
      <c r="AU157" s="215" t="s">
        <v>86</v>
      </c>
      <c r="AY157" s="214" t="s">
        <v>135</v>
      </c>
      <c r="BK157" s="216">
        <f>SUM(BK158:BK178)</f>
        <v>0</v>
      </c>
    </row>
    <row r="158" spans="1:65" s="2" customFormat="1" ht="24.15" customHeight="1">
      <c r="A158" s="38"/>
      <c r="B158" s="39"/>
      <c r="C158" s="219" t="s">
        <v>8</v>
      </c>
      <c r="D158" s="219" t="s">
        <v>137</v>
      </c>
      <c r="E158" s="220" t="s">
        <v>517</v>
      </c>
      <c r="F158" s="221" t="s">
        <v>518</v>
      </c>
      <c r="G158" s="222" t="s">
        <v>242</v>
      </c>
      <c r="H158" s="223">
        <v>18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43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141</v>
      </c>
      <c r="AT158" s="231" t="s">
        <v>137</v>
      </c>
      <c r="AU158" s="231" t="s">
        <v>88</v>
      </c>
      <c r="AY158" s="17" t="s">
        <v>135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86</v>
      </c>
      <c r="BK158" s="232">
        <f>ROUND(I158*H158,2)</f>
        <v>0</v>
      </c>
      <c r="BL158" s="17" t="s">
        <v>141</v>
      </c>
      <c r="BM158" s="231" t="s">
        <v>194</v>
      </c>
    </row>
    <row r="159" spans="1:65" s="2" customFormat="1" ht="24.15" customHeight="1">
      <c r="A159" s="38"/>
      <c r="B159" s="39"/>
      <c r="C159" s="219" t="s">
        <v>160</v>
      </c>
      <c r="D159" s="219" t="s">
        <v>137</v>
      </c>
      <c r="E159" s="220" t="s">
        <v>519</v>
      </c>
      <c r="F159" s="221" t="s">
        <v>520</v>
      </c>
      <c r="G159" s="222" t="s">
        <v>140</v>
      </c>
      <c r="H159" s="223">
        <v>1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43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141</v>
      </c>
      <c r="AT159" s="231" t="s">
        <v>137</v>
      </c>
      <c r="AU159" s="231" t="s">
        <v>88</v>
      </c>
      <c r="AY159" s="17" t="s">
        <v>135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86</v>
      </c>
      <c r="BK159" s="232">
        <f>ROUND(I159*H159,2)</f>
        <v>0</v>
      </c>
      <c r="BL159" s="17" t="s">
        <v>141</v>
      </c>
      <c r="BM159" s="231" t="s">
        <v>199</v>
      </c>
    </row>
    <row r="160" spans="1:65" s="2" customFormat="1" ht="24.15" customHeight="1">
      <c r="A160" s="38"/>
      <c r="B160" s="39"/>
      <c r="C160" s="266" t="s">
        <v>213</v>
      </c>
      <c r="D160" s="266" t="s">
        <v>200</v>
      </c>
      <c r="E160" s="267" t="s">
        <v>521</v>
      </c>
      <c r="F160" s="268" t="s">
        <v>522</v>
      </c>
      <c r="G160" s="269" t="s">
        <v>140</v>
      </c>
      <c r="H160" s="270">
        <v>1</v>
      </c>
      <c r="I160" s="271"/>
      <c r="J160" s="272">
        <f>ROUND(I160*H160,2)</f>
        <v>0</v>
      </c>
      <c r="K160" s="273"/>
      <c r="L160" s="274"/>
      <c r="M160" s="275" t="s">
        <v>1</v>
      </c>
      <c r="N160" s="276" t="s">
        <v>43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171</v>
      </c>
      <c r="AT160" s="231" t="s">
        <v>200</v>
      </c>
      <c r="AU160" s="231" t="s">
        <v>88</v>
      </c>
      <c r="AY160" s="17" t="s">
        <v>135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86</v>
      </c>
      <c r="BK160" s="232">
        <f>ROUND(I160*H160,2)</f>
        <v>0</v>
      </c>
      <c r="BL160" s="17" t="s">
        <v>141</v>
      </c>
      <c r="BM160" s="231" t="s">
        <v>204</v>
      </c>
    </row>
    <row r="161" spans="1:65" s="2" customFormat="1" ht="24.15" customHeight="1">
      <c r="A161" s="38"/>
      <c r="B161" s="39"/>
      <c r="C161" s="219" t="s">
        <v>164</v>
      </c>
      <c r="D161" s="219" t="s">
        <v>137</v>
      </c>
      <c r="E161" s="220" t="s">
        <v>523</v>
      </c>
      <c r="F161" s="221" t="s">
        <v>524</v>
      </c>
      <c r="G161" s="222" t="s">
        <v>140</v>
      </c>
      <c r="H161" s="223">
        <v>2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43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141</v>
      </c>
      <c r="AT161" s="231" t="s">
        <v>137</v>
      </c>
      <c r="AU161" s="231" t="s">
        <v>88</v>
      </c>
      <c r="AY161" s="17" t="s">
        <v>135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86</v>
      </c>
      <c r="BK161" s="232">
        <f>ROUND(I161*H161,2)</f>
        <v>0</v>
      </c>
      <c r="BL161" s="17" t="s">
        <v>141</v>
      </c>
      <c r="BM161" s="231" t="s">
        <v>208</v>
      </c>
    </row>
    <row r="162" spans="1:65" s="2" customFormat="1" ht="37.8" customHeight="1">
      <c r="A162" s="38"/>
      <c r="B162" s="39"/>
      <c r="C162" s="219" t="s">
        <v>220</v>
      </c>
      <c r="D162" s="219" t="s">
        <v>137</v>
      </c>
      <c r="E162" s="220" t="s">
        <v>525</v>
      </c>
      <c r="F162" s="221" t="s">
        <v>526</v>
      </c>
      <c r="G162" s="222" t="s">
        <v>140</v>
      </c>
      <c r="H162" s="223">
        <v>1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43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141</v>
      </c>
      <c r="AT162" s="231" t="s">
        <v>137</v>
      </c>
      <c r="AU162" s="231" t="s">
        <v>88</v>
      </c>
      <c r="AY162" s="17" t="s">
        <v>135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86</v>
      </c>
      <c r="BK162" s="232">
        <f>ROUND(I162*H162,2)</f>
        <v>0</v>
      </c>
      <c r="BL162" s="17" t="s">
        <v>141</v>
      </c>
      <c r="BM162" s="231" t="s">
        <v>212</v>
      </c>
    </row>
    <row r="163" spans="1:51" s="13" customFormat="1" ht="12">
      <c r="A163" s="13"/>
      <c r="B163" s="233"/>
      <c r="C163" s="234"/>
      <c r="D163" s="235" t="s">
        <v>149</v>
      </c>
      <c r="E163" s="236" t="s">
        <v>1</v>
      </c>
      <c r="F163" s="237" t="s">
        <v>86</v>
      </c>
      <c r="G163" s="234"/>
      <c r="H163" s="238">
        <v>1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149</v>
      </c>
      <c r="AU163" s="244" t="s">
        <v>88</v>
      </c>
      <c r="AV163" s="13" t="s">
        <v>88</v>
      </c>
      <c r="AW163" s="13" t="s">
        <v>34</v>
      </c>
      <c r="AX163" s="13" t="s">
        <v>78</v>
      </c>
      <c r="AY163" s="244" t="s">
        <v>135</v>
      </c>
    </row>
    <row r="164" spans="1:51" s="15" customFormat="1" ht="12">
      <c r="A164" s="15"/>
      <c r="B164" s="256"/>
      <c r="C164" s="257"/>
      <c r="D164" s="235" t="s">
        <v>149</v>
      </c>
      <c r="E164" s="258" t="s">
        <v>1</v>
      </c>
      <c r="F164" s="259" t="s">
        <v>527</v>
      </c>
      <c r="G164" s="257"/>
      <c r="H164" s="258" t="s">
        <v>1</v>
      </c>
      <c r="I164" s="260"/>
      <c r="J164" s="257"/>
      <c r="K164" s="257"/>
      <c r="L164" s="261"/>
      <c r="M164" s="262"/>
      <c r="N164" s="263"/>
      <c r="O164" s="263"/>
      <c r="P164" s="263"/>
      <c r="Q164" s="263"/>
      <c r="R164" s="263"/>
      <c r="S164" s="263"/>
      <c r="T164" s="264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5" t="s">
        <v>149</v>
      </c>
      <c r="AU164" s="265" t="s">
        <v>88</v>
      </c>
      <c r="AV164" s="15" t="s">
        <v>86</v>
      </c>
      <c r="AW164" s="15" t="s">
        <v>34</v>
      </c>
      <c r="AX164" s="15" t="s">
        <v>78</v>
      </c>
      <c r="AY164" s="265" t="s">
        <v>135</v>
      </c>
    </row>
    <row r="165" spans="1:51" s="14" customFormat="1" ht="12">
      <c r="A165" s="14"/>
      <c r="B165" s="245"/>
      <c r="C165" s="246"/>
      <c r="D165" s="235" t="s">
        <v>149</v>
      </c>
      <c r="E165" s="247" t="s">
        <v>1</v>
      </c>
      <c r="F165" s="248" t="s">
        <v>151</v>
      </c>
      <c r="G165" s="246"/>
      <c r="H165" s="249">
        <v>1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149</v>
      </c>
      <c r="AU165" s="255" t="s">
        <v>88</v>
      </c>
      <c r="AV165" s="14" t="s">
        <v>141</v>
      </c>
      <c r="AW165" s="14" t="s">
        <v>34</v>
      </c>
      <c r="AX165" s="14" t="s">
        <v>86</v>
      </c>
      <c r="AY165" s="255" t="s">
        <v>135</v>
      </c>
    </row>
    <row r="166" spans="1:65" s="2" customFormat="1" ht="24.15" customHeight="1">
      <c r="A166" s="38"/>
      <c r="B166" s="39"/>
      <c r="C166" s="266" t="s">
        <v>169</v>
      </c>
      <c r="D166" s="266" t="s">
        <v>200</v>
      </c>
      <c r="E166" s="267" t="s">
        <v>528</v>
      </c>
      <c r="F166" s="268" t="s">
        <v>529</v>
      </c>
      <c r="G166" s="269" t="s">
        <v>140</v>
      </c>
      <c r="H166" s="270">
        <v>1</v>
      </c>
      <c r="I166" s="271"/>
      <c r="J166" s="272">
        <f>ROUND(I166*H166,2)</f>
        <v>0</v>
      </c>
      <c r="K166" s="273"/>
      <c r="L166" s="274"/>
      <c r="M166" s="275" t="s">
        <v>1</v>
      </c>
      <c r="N166" s="276" t="s">
        <v>43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171</v>
      </c>
      <c r="AT166" s="231" t="s">
        <v>200</v>
      </c>
      <c r="AU166" s="231" t="s">
        <v>88</v>
      </c>
      <c r="AY166" s="17" t="s">
        <v>135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86</v>
      </c>
      <c r="BK166" s="232">
        <f>ROUND(I166*H166,2)</f>
        <v>0</v>
      </c>
      <c r="BL166" s="17" t="s">
        <v>141</v>
      </c>
      <c r="BM166" s="231" t="s">
        <v>216</v>
      </c>
    </row>
    <row r="167" spans="1:65" s="2" customFormat="1" ht="16.5" customHeight="1">
      <c r="A167" s="38"/>
      <c r="B167" s="39"/>
      <c r="C167" s="266" t="s">
        <v>7</v>
      </c>
      <c r="D167" s="266" t="s">
        <v>200</v>
      </c>
      <c r="E167" s="267" t="s">
        <v>530</v>
      </c>
      <c r="F167" s="268" t="s">
        <v>531</v>
      </c>
      <c r="G167" s="269" t="s">
        <v>140</v>
      </c>
      <c r="H167" s="270">
        <v>2</v>
      </c>
      <c r="I167" s="271"/>
      <c r="J167" s="272">
        <f>ROUND(I167*H167,2)</f>
        <v>0</v>
      </c>
      <c r="K167" s="273"/>
      <c r="L167" s="274"/>
      <c r="M167" s="275" t="s">
        <v>1</v>
      </c>
      <c r="N167" s="276" t="s">
        <v>43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171</v>
      </c>
      <c r="AT167" s="231" t="s">
        <v>200</v>
      </c>
      <c r="AU167" s="231" t="s">
        <v>88</v>
      </c>
      <c r="AY167" s="17" t="s">
        <v>135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86</v>
      </c>
      <c r="BK167" s="232">
        <f>ROUND(I167*H167,2)</f>
        <v>0</v>
      </c>
      <c r="BL167" s="17" t="s">
        <v>141</v>
      </c>
      <c r="BM167" s="231" t="s">
        <v>219</v>
      </c>
    </row>
    <row r="168" spans="1:65" s="2" customFormat="1" ht="24.15" customHeight="1">
      <c r="A168" s="38"/>
      <c r="B168" s="39"/>
      <c r="C168" s="219" t="s">
        <v>174</v>
      </c>
      <c r="D168" s="219" t="s">
        <v>137</v>
      </c>
      <c r="E168" s="220" t="s">
        <v>532</v>
      </c>
      <c r="F168" s="221" t="s">
        <v>533</v>
      </c>
      <c r="G168" s="222" t="s">
        <v>140</v>
      </c>
      <c r="H168" s="223">
        <v>1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43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141</v>
      </c>
      <c r="AT168" s="231" t="s">
        <v>137</v>
      </c>
      <c r="AU168" s="231" t="s">
        <v>88</v>
      </c>
      <c r="AY168" s="17" t="s">
        <v>135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86</v>
      </c>
      <c r="BK168" s="232">
        <f>ROUND(I168*H168,2)</f>
        <v>0</v>
      </c>
      <c r="BL168" s="17" t="s">
        <v>141</v>
      </c>
      <c r="BM168" s="231" t="s">
        <v>223</v>
      </c>
    </row>
    <row r="169" spans="1:65" s="2" customFormat="1" ht="24.15" customHeight="1">
      <c r="A169" s="38"/>
      <c r="B169" s="39"/>
      <c r="C169" s="266" t="s">
        <v>236</v>
      </c>
      <c r="D169" s="266" t="s">
        <v>200</v>
      </c>
      <c r="E169" s="267" t="s">
        <v>534</v>
      </c>
      <c r="F169" s="268" t="s">
        <v>535</v>
      </c>
      <c r="G169" s="269" t="s">
        <v>140</v>
      </c>
      <c r="H169" s="270">
        <v>1</v>
      </c>
      <c r="I169" s="271"/>
      <c r="J169" s="272">
        <f>ROUND(I169*H169,2)</f>
        <v>0</v>
      </c>
      <c r="K169" s="273"/>
      <c r="L169" s="274"/>
      <c r="M169" s="275" t="s">
        <v>1</v>
      </c>
      <c r="N169" s="276" t="s">
        <v>43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171</v>
      </c>
      <c r="AT169" s="231" t="s">
        <v>200</v>
      </c>
      <c r="AU169" s="231" t="s">
        <v>88</v>
      </c>
      <c r="AY169" s="17" t="s">
        <v>135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86</v>
      </c>
      <c r="BK169" s="232">
        <f>ROUND(I169*H169,2)</f>
        <v>0</v>
      </c>
      <c r="BL169" s="17" t="s">
        <v>141</v>
      </c>
      <c r="BM169" s="231" t="s">
        <v>226</v>
      </c>
    </row>
    <row r="170" spans="1:65" s="2" customFormat="1" ht="24.15" customHeight="1">
      <c r="A170" s="38"/>
      <c r="B170" s="39"/>
      <c r="C170" s="219" t="s">
        <v>180</v>
      </c>
      <c r="D170" s="219" t="s">
        <v>137</v>
      </c>
      <c r="E170" s="220" t="s">
        <v>536</v>
      </c>
      <c r="F170" s="221" t="s">
        <v>537</v>
      </c>
      <c r="G170" s="222" t="s">
        <v>140</v>
      </c>
      <c r="H170" s="223">
        <v>1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43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141</v>
      </c>
      <c r="AT170" s="231" t="s">
        <v>137</v>
      </c>
      <c r="AU170" s="231" t="s">
        <v>88</v>
      </c>
      <c r="AY170" s="17" t="s">
        <v>135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86</v>
      </c>
      <c r="BK170" s="232">
        <f>ROUND(I170*H170,2)</f>
        <v>0</v>
      </c>
      <c r="BL170" s="17" t="s">
        <v>141</v>
      </c>
      <c r="BM170" s="231" t="s">
        <v>239</v>
      </c>
    </row>
    <row r="171" spans="1:65" s="2" customFormat="1" ht="24.15" customHeight="1">
      <c r="A171" s="38"/>
      <c r="B171" s="39"/>
      <c r="C171" s="266" t="s">
        <v>244</v>
      </c>
      <c r="D171" s="266" t="s">
        <v>200</v>
      </c>
      <c r="E171" s="267" t="s">
        <v>538</v>
      </c>
      <c r="F171" s="268" t="s">
        <v>539</v>
      </c>
      <c r="G171" s="269" t="s">
        <v>140</v>
      </c>
      <c r="H171" s="270">
        <v>1</v>
      </c>
      <c r="I171" s="271"/>
      <c r="J171" s="272">
        <f>ROUND(I171*H171,2)</f>
        <v>0</v>
      </c>
      <c r="K171" s="273"/>
      <c r="L171" s="274"/>
      <c r="M171" s="275" t="s">
        <v>1</v>
      </c>
      <c r="N171" s="276" t="s">
        <v>43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171</v>
      </c>
      <c r="AT171" s="231" t="s">
        <v>200</v>
      </c>
      <c r="AU171" s="231" t="s">
        <v>88</v>
      </c>
      <c r="AY171" s="17" t="s">
        <v>135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86</v>
      </c>
      <c r="BK171" s="232">
        <f>ROUND(I171*H171,2)</f>
        <v>0</v>
      </c>
      <c r="BL171" s="17" t="s">
        <v>141</v>
      </c>
      <c r="BM171" s="231" t="s">
        <v>234</v>
      </c>
    </row>
    <row r="172" spans="1:65" s="2" customFormat="1" ht="24.15" customHeight="1">
      <c r="A172" s="38"/>
      <c r="B172" s="39"/>
      <c r="C172" s="219" t="s">
        <v>184</v>
      </c>
      <c r="D172" s="219" t="s">
        <v>137</v>
      </c>
      <c r="E172" s="220" t="s">
        <v>540</v>
      </c>
      <c r="F172" s="221" t="s">
        <v>541</v>
      </c>
      <c r="G172" s="222" t="s">
        <v>140</v>
      </c>
      <c r="H172" s="223">
        <v>5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43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141</v>
      </c>
      <c r="AT172" s="231" t="s">
        <v>137</v>
      </c>
      <c r="AU172" s="231" t="s">
        <v>88</v>
      </c>
      <c r="AY172" s="17" t="s">
        <v>135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86</v>
      </c>
      <c r="BK172" s="232">
        <f>ROUND(I172*H172,2)</f>
        <v>0</v>
      </c>
      <c r="BL172" s="17" t="s">
        <v>141</v>
      </c>
      <c r="BM172" s="231" t="s">
        <v>261</v>
      </c>
    </row>
    <row r="173" spans="1:65" s="2" customFormat="1" ht="24.15" customHeight="1">
      <c r="A173" s="38"/>
      <c r="B173" s="39"/>
      <c r="C173" s="219" t="s">
        <v>255</v>
      </c>
      <c r="D173" s="219" t="s">
        <v>137</v>
      </c>
      <c r="E173" s="220" t="s">
        <v>542</v>
      </c>
      <c r="F173" s="221" t="s">
        <v>543</v>
      </c>
      <c r="G173" s="222" t="s">
        <v>313</v>
      </c>
      <c r="H173" s="223">
        <v>30.442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43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141</v>
      </c>
      <c r="AT173" s="231" t="s">
        <v>137</v>
      </c>
      <c r="AU173" s="231" t="s">
        <v>88</v>
      </c>
      <c r="AY173" s="17" t="s">
        <v>135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86</v>
      </c>
      <c r="BK173" s="232">
        <f>ROUND(I173*H173,2)</f>
        <v>0</v>
      </c>
      <c r="BL173" s="17" t="s">
        <v>141</v>
      </c>
      <c r="BM173" s="231" t="s">
        <v>247</v>
      </c>
    </row>
    <row r="174" spans="1:51" s="13" customFormat="1" ht="12">
      <c r="A174" s="13"/>
      <c r="B174" s="233"/>
      <c r="C174" s="234"/>
      <c r="D174" s="235" t="s">
        <v>149</v>
      </c>
      <c r="E174" s="236" t="s">
        <v>1</v>
      </c>
      <c r="F174" s="237" t="s">
        <v>544</v>
      </c>
      <c r="G174" s="234"/>
      <c r="H174" s="238">
        <v>30.442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149</v>
      </c>
      <c r="AU174" s="244" t="s">
        <v>88</v>
      </c>
      <c r="AV174" s="13" t="s">
        <v>88</v>
      </c>
      <c r="AW174" s="13" t="s">
        <v>34</v>
      </c>
      <c r="AX174" s="13" t="s">
        <v>78</v>
      </c>
      <c r="AY174" s="244" t="s">
        <v>135</v>
      </c>
    </row>
    <row r="175" spans="1:51" s="14" customFormat="1" ht="12">
      <c r="A175" s="14"/>
      <c r="B175" s="245"/>
      <c r="C175" s="246"/>
      <c r="D175" s="235" t="s">
        <v>149</v>
      </c>
      <c r="E175" s="247" t="s">
        <v>1</v>
      </c>
      <c r="F175" s="248" t="s">
        <v>151</v>
      </c>
      <c r="G175" s="246"/>
      <c r="H175" s="249">
        <v>30.442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149</v>
      </c>
      <c r="AU175" s="255" t="s">
        <v>88</v>
      </c>
      <c r="AV175" s="14" t="s">
        <v>141</v>
      </c>
      <c r="AW175" s="14" t="s">
        <v>34</v>
      </c>
      <c r="AX175" s="14" t="s">
        <v>86</v>
      </c>
      <c r="AY175" s="255" t="s">
        <v>135</v>
      </c>
    </row>
    <row r="176" spans="1:65" s="2" customFormat="1" ht="33" customHeight="1">
      <c r="A176" s="38"/>
      <c r="B176" s="39"/>
      <c r="C176" s="219" t="s">
        <v>189</v>
      </c>
      <c r="D176" s="219" t="s">
        <v>137</v>
      </c>
      <c r="E176" s="220" t="s">
        <v>545</v>
      </c>
      <c r="F176" s="221" t="s">
        <v>546</v>
      </c>
      <c r="G176" s="222" t="s">
        <v>313</v>
      </c>
      <c r="H176" s="223">
        <v>30.442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43</v>
      </c>
      <c r="O176" s="91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141</v>
      </c>
      <c r="AT176" s="231" t="s">
        <v>137</v>
      </c>
      <c r="AU176" s="231" t="s">
        <v>88</v>
      </c>
      <c r="AY176" s="17" t="s">
        <v>135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86</v>
      </c>
      <c r="BK176" s="232">
        <f>ROUND(I176*H176,2)</f>
        <v>0</v>
      </c>
      <c r="BL176" s="17" t="s">
        <v>141</v>
      </c>
      <c r="BM176" s="231" t="s">
        <v>229</v>
      </c>
    </row>
    <row r="177" spans="1:51" s="13" customFormat="1" ht="12">
      <c r="A177" s="13"/>
      <c r="B177" s="233"/>
      <c r="C177" s="234"/>
      <c r="D177" s="235" t="s">
        <v>149</v>
      </c>
      <c r="E177" s="236" t="s">
        <v>1</v>
      </c>
      <c r="F177" s="237" t="s">
        <v>544</v>
      </c>
      <c r="G177" s="234"/>
      <c r="H177" s="238">
        <v>30.442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149</v>
      </c>
      <c r="AU177" s="244" t="s">
        <v>88</v>
      </c>
      <c r="AV177" s="13" t="s">
        <v>88</v>
      </c>
      <c r="AW177" s="13" t="s">
        <v>34</v>
      </c>
      <c r="AX177" s="13" t="s">
        <v>78</v>
      </c>
      <c r="AY177" s="244" t="s">
        <v>135</v>
      </c>
    </row>
    <row r="178" spans="1:51" s="14" customFormat="1" ht="12">
      <c r="A178" s="14"/>
      <c r="B178" s="245"/>
      <c r="C178" s="246"/>
      <c r="D178" s="235" t="s">
        <v>149</v>
      </c>
      <c r="E178" s="247" t="s">
        <v>1</v>
      </c>
      <c r="F178" s="248" t="s">
        <v>151</v>
      </c>
      <c r="G178" s="246"/>
      <c r="H178" s="249">
        <v>30.442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149</v>
      </c>
      <c r="AU178" s="255" t="s">
        <v>88</v>
      </c>
      <c r="AV178" s="14" t="s">
        <v>141</v>
      </c>
      <c r="AW178" s="14" t="s">
        <v>34</v>
      </c>
      <c r="AX178" s="14" t="s">
        <v>86</v>
      </c>
      <c r="AY178" s="255" t="s">
        <v>135</v>
      </c>
    </row>
    <row r="179" spans="1:63" s="12" customFormat="1" ht="25.9" customHeight="1">
      <c r="A179" s="12"/>
      <c r="B179" s="203"/>
      <c r="C179" s="204"/>
      <c r="D179" s="205" t="s">
        <v>77</v>
      </c>
      <c r="E179" s="206" t="s">
        <v>430</v>
      </c>
      <c r="F179" s="206" t="s">
        <v>431</v>
      </c>
      <c r="G179" s="204"/>
      <c r="H179" s="204"/>
      <c r="I179" s="207"/>
      <c r="J179" s="208">
        <f>BK179</f>
        <v>0</v>
      </c>
      <c r="K179" s="204"/>
      <c r="L179" s="209"/>
      <c r="M179" s="210"/>
      <c r="N179" s="211"/>
      <c r="O179" s="211"/>
      <c r="P179" s="212">
        <f>P180+P201</f>
        <v>0</v>
      </c>
      <c r="Q179" s="211"/>
      <c r="R179" s="212">
        <f>R180+R201</f>
        <v>0</v>
      </c>
      <c r="S179" s="211"/>
      <c r="T179" s="213">
        <f>T180+T201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4" t="s">
        <v>88</v>
      </c>
      <c r="AT179" s="215" t="s">
        <v>77</v>
      </c>
      <c r="AU179" s="215" t="s">
        <v>78</v>
      </c>
      <c r="AY179" s="214" t="s">
        <v>135</v>
      </c>
      <c r="BK179" s="216">
        <f>BK180+BK201</f>
        <v>0</v>
      </c>
    </row>
    <row r="180" spans="1:63" s="12" customFormat="1" ht="22.8" customHeight="1">
      <c r="A180" s="12"/>
      <c r="B180" s="203"/>
      <c r="C180" s="204"/>
      <c r="D180" s="205" t="s">
        <v>77</v>
      </c>
      <c r="E180" s="217" t="s">
        <v>547</v>
      </c>
      <c r="F180" s="217" t="s">
        <v>548</v>
      </c>
      <c r="G180" s="204"/>
      <c r="H180" s="204"/>
      <c r="I180" s="207"/>
      <c r="J180" s="218">
        <f>BK180</f>
        <v>0</v>
      </c>
      <c r="K180" s="204"/>
      <c r="L180" s="209"/>
      <c r="M180" s="210"/>
      <c r="N180" s="211"/>
      <c r="O180" s="211"/>
      <c r="P180" s="212">
        <f>SUM(P181:P200)</f>
        <v>0</v>
      </c>
      <c r="Q180" s="211"/>
      <c r="R180" s="212">
        <f>SUM(R181:R200)</f>
        <v>0</v>
      </c>
      <c r="S180" s="211"/>
      <c r="T180" s="213">
        <f>SUM(T181:T200)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4" t="s">
        <v>88</v>
      </c>
      <c r="AT180" s="215" t="s">
        <v>77</v>
      </c>
      <c r="AU180" s="215" t="s">
        <v>86</v>
      </c>
      <c r="AY180" s="214" t="s">
        <v>135</v>
      </c>
      <c r="BK180" s="216">
        <f>SUM(BK181:BK200)</f>
        <v>0</v>
      </c>
    </row>
    <row r="181" spans="1:65" s="2" customFormat="1" ht="24.15" customHeight="1">
      <c r="A181" s="38"/>
      <c r="B181" s="39"/>
      <c r="C181" s="219" t="s">
        <v>263</v>
      </c>
      <c r="D181" s="219" t="s">
        <v>137</v>
      </c>
      <c r="E181" s="220" t="s">
        <v>549</v>
      </c>
      <c r="F181" s="221" t="s">
        <v>550</v>
      </c>
      <c r="G181" s="222" t="s">
        <v>154</v>
      </c>
      <c r="H181" s="223">
        <v>333.21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43</v>
      </c>
      <c r="O181" s="91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160</v>
      </c>
      <c r="AT181" s="231" t="s">
        <v>137</v>
      </c>
      <c r="AU181" s="231" t="s">
        <v>88</v>
      </c>
      <c r="AY181" s="17" t="s">
        <v>135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86</v>
      </c>
      <c r="BK181" s="232">
        <f>ROUND(I181*H181,2)</f>
        <v>0</v>
      </c>
      <c r="BL181" s="17" t="s">
        <v>160</v>
      </c>
      <c r="BM181" s="231" t="s">
        <v>258</v>
      </c>
    </row>
    <row r="182" spans="1:51" s="13" customFormat="1" ht="12">
      <c r="A182" s="13"/>
      <c r="B182" s="233"/>
      <c r="C182" s="234"/>
      <c r="D182" s="235" t="s">
        <v>149</v>
      </c>
      <c r="E182" s="236" t="s">
        <v>1</v>
      </c>
      <c r="F182" s="237" t="s">
        <v>551</v>
      </c>
      <c r="G182" s="234"/>
      <c r="H182" s="238">
        <v>333.21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149</v>
      </c>
      <c r="AU182" s="244" t="s">
        <v>88</v>
      </c>
      <c r="AV182" s="13" t="s">
        <v>88</v>
      </c>
      <c r="AW182" s="13" t="s">
        <v>34</v>
      </c>
      <c r="AX182" s="13" t="s">
        <v>78</v>
      </c>
      <c r="AY182" s="244" t="s">
        <v>135</v>
      </c>
    </row>
    <row r="183" spans="1:51" s="15" customFormat="1" ht="12">
      <c r="A183" s="15"/>
      <c r="B183" s="256"/>
      <c r="C183" s="257"/>
      <c r="D183" s="235" t="s">
        <v>149</v>
      </c>
      <c r="E183" s="258" t="s">
        <v>1</v>
      </c>
      <c r="F183" s="259" t="s">
        <v>552</v>
      </c>
      <c r="G183" s="257"/>
      <c r="H183" s="258" t="s">
        <v>1</v>
      </c>
      <c r="I183" s="260"/>
      <c r="J183" s="257"/>
      <c r="K183" s="257"/>
      <c r="L183" s="261"/>
      <c r="M183" s="262"/>
      <c r="N183" s="263"/>
      <c r="O183" s="263"/>
      <c r="P183" s="263"/>
      <c r="Q183" s="263"/>
      <c r="R183" s="263"/>
      <c r="S183" s="263"/>
      <c r="T183" s="264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5" t="s">
        <v>149</v>
      </c>
      <c r="AU183" s="265" t="s">
        <v>88</v>
      </c>
      <c r="AV183" s="15" t="s">
        <v>86</v>
      </c>
      <c r="AW183" s="15" t="s">
        <v>34</v>
      </c>
      <c r="AX183" s="15" t="s">
        <v>78</v>
      </c>
      <c r="AY183" s="265" t="s">
        <v>135</v>
      </c>
    </row>
    <row r="184" spans="1:51" s="14" customFormat="1" ht="12">
      <c r="A184" s="14"/>
      <c r="B184" s="245"/>
      <c r="C184" s="246"/>
      <c r="D184" s="235" t="s">
        <v>149</v>
      </c>
      <c r="E184" s="247" t="s">
        <v>1</v>
      </c>
      <c r="F184" s="248" t="s">
        <v>151</v>
      </c>
      <c r="G184" s="246"/>
      <c r="H184" s="249">
        <v>333.21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149</v>
      </c>
      <c r="AU184" s="255" t="s">
        <v>88</v>
      </c>
      <c r="AV184" s="14" t="s">
        <v>141</v>
      </c>
      <c r="AW184" s="14" t="s">
        <v>34</v>
      </c>
      <c r="AX184" s="14" t="s">
        <v>86</v>
      </c>
      <c r="AY184" s="255" t="s">
        <v>135</v>
      </c>
    </row>
    <row r="185" spans="1:65" s="2" customFormat="1" ht="16.5" customHeight="1">
      <c r="A185" s="38"/>
      <c r="B185" s="39"/>
      <c r="C185" s="266" t="s">
        <v>194</v>
      </c>
      <c r="D185" s="266" t="s">
        <v>200</v>
      </c>
      <c r="E185" s="267" t="s">
        <v>553</v>
      </c>
      <c r="F185" s="268" t="s">
        <v>554</v>
      </c>
      <c r="G185" s="269" t="s">
        <v>313</v>
      </c>
      <c r="H185" s="270">
        <v>0.13</v>
      </c>
      <c r="I185" s="271"/>
      <c r="J185" s="272">
        <f>ROUND(I185*H185,2)</f>
        <v>0</v>
      </c>
      <c r="K185" s="273"/>
      <c r="L185" s="274"/>
      <c r="M185" s="275" t="s">
        <v>1</v>
      </c>
      <c r="N185" s="276" t="s">
        <v>43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199</v>
      </c>
      <c r="AT185" s="231" t="s">
        <v>200</v>
      </c>
      <c r="AU185" s="231" t="s">
        <v>88</v>
      </c>
      <c r="AY185" s="17" t="s">
        <v>135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86</v>
      </c>
      <c r="BK185" s="232">
        <f>ROUND(I185*H185,2)</f>
        <v>0</v>
      </c>
      <c r="BL185" s="17" t="s">
        <v>160</v>
      </c>
      <c r="BM185" s="231" t="s">
        <v>252</v>
      </c>
    </row>
    <row r="186" spans="1:51" s="13" customFormat="1" ht="12">
      <c r="A186" s="13"/>
      <c r="B186" s="233"/>
      <c r="C186" s="234"/>
      <c r="D186" s="235" t="s">
        <v>149</v>
      </c>
      <c r="E186" s="236" t="s">
        <v>1</v>
      </c>
      <c r="F186" s="237" t="s">
        <v>555</v>
      </c>
      <c r="G186" s="234"/>
      <c r="H186" s="238">
        <v>0.13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149</v>
      </c>
      <c r="AU186" s="244" t="s">
        <v>88</v>
      </c>
      <c r="AV186" s="13" t="s">
        <v>88</v>
      </c>
      <c r="AW186" s="13" t="s">
        <v>34</v>
      </c>
      <c r="AX186" s="13" t="s">
        <v>78</v>
      </c>
      <c r="AY186" s="244" t="s">
        <v>135</v>
      </c>
    </row>
    <row r="187" spans="1:51" s="14" customFormat="1" ht="12">
      <c r="A187" s="14"/>
      <c r="B187" s="245"/>
      <c r="C187" s="246"/>
      <c r="D187" s="235" t="s">
        <v>149</v>
      </c>
      <c r="E187" s="247" t="s">
        <v>1</v>
      </c>
      <c r="F187" s="248" t="s">
        <v>151</v>
      </c>
      <c r="G187" s="246"/>
      <c r="H187" s="249">
        <v>0.13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149</v>
      </c>
      <c r="AU187" s="255" t="s">
        <v>88</v>
      </c>
      <c r="AV187" s="14" t="s">
        <v>141</v>
      </c>
      <c r="AW187" s="14" t="s">
        <v>34</v>
      </c>
      <c r="AX187" s="14" t="s">
        <v>86</v>
      </c>
      <c r="AY187" s="255" t="s">
        <v>135</v>
      </c>
    </row>
    <row r="188" spans="1:65" s="2" customFormat="1" ht="24.15" customHeight="1">
      <c r="A188" s="38"/>
      <c r="B188" s="39"/>
      <c r="C188" s="219" t="s">
        <v>272</v>
      </c>
      <c r="D188" s="219" t="s">
        <v>137</v>
      </c>
      <c r="E188" s="220" t="s">
        <v>556</v>
      </c>
      <c r="F188" s="221" t="s">
        <v>557</v>
      </c>
      <c r="G188" s="222" t="s">
        <v>154</v>
      </c>
      <c r="H188" s="223">
        <v>320.21</v>
      </c>
      <c r="I188" s="224"/>
      <c r="J188" s="225">
        <f>ROUND(I188*H188,2)</f>
        <v>0</v>
      </c>
      <c r="K188" s="226"/>
      <c r="L188" s="44"/>
      <c r="M188" s="227" t="s">
        <v>1</v>
      </c>
      <c r="N188" s="228" t="s">
        <v>43</v>
      </c>
      <c r="O188" s="91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160</v>
      </c>
      <c r="AT188" s="231" t="s">
        <v>137</v>
      </c>
      <c r="AU188" s="231" t="s">
        <v>88</v>
      </c>
      <c r="AY188" s="17" t="s">
        <v>135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86</v>
      </c>
      <c r="BK188" s="232">
        <f>ROUND(I188*H188,2)</f>
        <v>0</v>
      </c>
      <c r="BL188" s="17" t="s">
        <v>160</v>
      </c>
      <c r="BM188" s="231" t="s">
        <v>266</v>
      </c>
    </row>
    <row r="189" spans="1:51" s="13" customFormat="1" ht="12">
      <c r="A189" s="13"/>
      <c r="B189" s="233"/>
      <c r="C189" s="234"/>
      <c r="D189" s="235" t="s">
        <v>149</v>
      </c>
      <c r="E189" s="236" t="s">
        <v>1</v>
      </c>
      <c r="F189" s="237" t="s">
        <v>558</v>
      </c>
      <c r="G189" s="234"/>
      <c r="H189" s="238">
        <v>320.21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149</v>
      </c>
      <c r="AU189" s="244" t="s">
        <v>88</v>
      </c>
      <c r="AV189" s="13" t="s">
        <v>88</v>
      </c>
      <c r="AW189" s="13" t="s">
        <v>34</v>
      </c>
      <c r="AX189" s="13" t="s">
        <v>78</v>
      </c>
      <c r="AY189" s="244" t="s">
        <v>135</v>
      </c>
    </row>
    <row r="190" spans="1:51" s="14" customFormat="1" ht="12">
      <c r="A190" s="14"/>
      <c r="B190" s="245"/>
      <c r="C190" s="246"/>
      <c r="D190" s="235" t="s">
        <v>149</v>
      </c>
      <c r="E190" s="247" t="s">
        <v>1</v>
      </c>
      <c r="F190" s="248" t="s">
        <v>151</v>
      </c>
      <c r="G190" s="246"/>
      <c r="H190" s="249">
        <v>320.21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149</v>
      </c>
      <c r="AU190" s="255" t="s">
        <v>88</v>
      </c>
      <c r="AV190" s="14" t="s">
        <v>141</v>
      </c>
      <c r="AW190" s="14" t="s">
        <v>34</v>
      </c>
      <c r="AX190" s="14" t="s">
        <v>86</v>
      </c>
      <c r="AY190" s="255" t="s">
        <v>135</v>
      </c>
    </row>
    <row r="191" spans="1:65" s="2" customFormat="1" ht="37.8" customHeight="1">
      <c r="A191" s="38"/>
      <c r="B191" s="39"/>
      <c r="C191" s="266" t="s">
        <v>199</v>
      </c>
      <c r="D191" s="266" t="s">
        <v>200</v>
      </c>
      <c r="E191" s="267" t="s">
        <v>559</v>
      </c>
      <c r="F191" s="268" t="s">
        <v>560</v>
      </c>
      <c r="G191" s="269" t="s">
        <v>154</v>
      </c>
      <c r="H191" s="270">
        <v>390.976</v>
      </c>
      <c r="I191" s="271"/>
      <c r="J191" s="272">
        <f>ROUND(I191*H191,2)</f>
        <v>0</v>
      </c>
      <c r="K191" s="273"/>
      <c r="L191" s="274"/>
      <c r="M191" s="275" t="s">
        <v>1</v>
      </c>
      <c r="N191" s="276" t="s">
        <v>43</v>
      </c>
      <c r="O191" s="91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199</v>
      </c>
      <c r="AT191" s="231" t="s">
        <v>200</v>
      </c>
      <c r="AU191" s="231" t="s">
        <v>88</v>
      </c>
      <c r="AY191" s="17" t="s">
        <v>135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86</v>
      </c>
      <c r="BK191" s="232">
        <f>ROUND(I191*H191,2)</f>
        <v>0</v>
      </c>
      <c r="BL191" s="17" t="s">
        <v>160</v>
      </c>
      <c r="BM191" s="231" t="s">
        <v>271</v>
      </c>
    </row>
    <row r="192" spans="1:51" s="13" customFormat="1" ht="12">
      <c r="A192" s="13"/>
      <c r="B192" s="233"/>
      <c r="C192" s="234"/>
      <c r="D192" s="235" t="s">
        <v>149</v>
      </c>
      <c r="E192" s="236" t="s">
        <v>1</v>
      </c>
      <c r="F192" s="237" t="s">
        <v>561</v>
      </c>
      <c r="G192" s="234"/>
      <c r="H192" s="238">
        <v>390.976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149</v>
      </c>
      <c r="AU192" s="244" t="s">
        <v>88</v>
      </c>
      <c r="AV192" s="13" t="s">
        <v>88</v>
      </c>
      <c r="AW192" s="13" t="s">
        <v>34</v>
      </c>
      <c r="AX192" s="13" t="s">
        <v>78</v>
      </c>
      <c r="AY192" s="244" t="s">
        <v>135</v>
      </c>
    </row>
    <row r="193" spans="1:51" s="14" customFormat="1" ht="12">
      <c r="A193" s="14"/>
      <c r="B193" s="245"/>
      <c r="C193" s="246"/>
      <c r="D193" s="235" t="s">
        <v>149</v>
      </c>
      <c r="E193" s="247" t="s">
        <v>1</v>
      </c>
      <c r="F193" s="248" t="s">
        <v>151</v>
      </c>
      <c r="G193" s="246"/>
      <c r="H193" s="249">
        <v>390.976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149</v>
      </c>
      <c r="AU193" s="255" t="s">
        <v>88</v>
      </c>
      <c r="AV193" s="14" t="s">
        <v>141</v>
      </c>
      <c r="AW193" s="14" t="s">
        <v>34</v>
      </c>
      <c r="AX193" s="14" t="s">
        <v>86</v>
      </c>
      <c r="AY193" s="255" t="s">
        <v>135</v>
      </c>
    </row>
    <row r="194" spans="1:65" s="2" customFormat="1" ht="24.15" customHeight="1">
      <c r="A194" s="38"/>
      <c r="B194" s="39"/>
      <c r="C194" s="219" t="s">
        <v>282</v>
      </c>
      <c r="D194" s="219" t="s">
        <v>137</v>
      </c>
      <c r="E194" s="220" t="s">
        <v>562</v>
      </c>
      <c r="F194" s="221" t="s">
        <v>563</v>
      </c>
      <c r="G194" s="222" t="s">
        <v>154</v>
      </c>
      <c r="H194" s="223">
        <v>297.22</v>
      </c>
      <c r="I194" s="224"/>
      <c r="J194" s="225">
        <f>ROUND(I194*H194,2)</f>
        <v>0</v>
      </c>
      <c r="K194" s="226"/>
      <c r="L194" s="44"/>
      <c r="M194" s="227" t="s">
        <v>1</v>
      </c>
      <c r="N194" s="228" t="s">
        <v>43</v>
      </c>
      <c r="O194" s="91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1" t="s">
        <v>160</v>
      </c>
      <c r="AT194" s="231" t="s">
        <v>137</v>
      </c>
      <c r="AU194" s="231" t="s">
        <v>88</v>
      </c>
      <c r="AY194" s="17" t="s">
        <v>135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7" t="s">
        <v>86</v>
      </c>
      <c r="BK194" s="232">
        <f>ROUND(I194*H194,2)</f>
        <v>0</v>
      </c>
      <c r="BL194" s="17" t="s">
        <v>160</v>
      </c>
      <c r="BM194" s="231" t="s">
        <v>472</v>
      </c>
    </row>
    <row r="195" spans="1:51" s="13" customFormat="1" ht="12">
      <c r="A195" s="13"/>
      <c r="B195" s="233"/>
      <c r="C195" s="234"/>
      <c r="D195" s="235" t="s">
        <v>149</v>
      </c>
      <c r="E195" s="236" t="s">
        <v>1</v>
      </c>
      <c r="F195" s="237" t="s">
        <v>564</v>
      </c>
      <c r="G195" s="234"/>
      <c r="H195" s="238">
        <v>297.22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149</v>
      </c>
      <c r="AU195" s="244" t="s">
        <v>88</v>
      </c>
      <c r="AV195" s="13" t="s">
        <v>88</v>
      </c>
      <c r="AW195" s="13" t="s">
        <v>34</v>
      </c>
      <c r="AX195" s="13" t="s">
        <v>78</v>
      </c>
      <c r="AY195" s="244" t="s">
        <v>135</v>
      </c>
    </row>
    <row r="196" spans="1:51" s="14" customFormat="1" ht="12">
      <c r="A196" s="14"/>
      <c r="B196" s="245"/>
      <c r="C196" s="246"/>
      <c r="D196" s="235" t="s">
        <v>149</v>
      </c>
      <c r="E196" s="247" t="s">
        <v>1</v>
      </c>
      <c r="F196" s="248" t="s">
        <v>151</v>
      </c>
      <c r="G196" s="246"/>
      <c r="H196" s="249">
        <v>297.22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149</v>
      </c>
      <c r="AU196" s="255" t="s">
        <v>88</v>
      </c>
      <c r="AV196" s="14" t="s">
        <v>141</v>
      </c>
      <c r="AW196" s="14" t="s">
        <v>34</v>
      </c>
      <c r="AX196" s="14" t="s">
        <v>86</v>
      </c>
      <c r="AY196" s="255" t="s">
        <v>135</v>
      </c>
    </row>
    <row r="197" spans="1:65" s="2" customFormat="1" ht="24.15" customHeight="1">
      <c r="A197" s="38"/>
      <c r="B197" s="39"/>
      <c r="C197" s="266" t="s">
        <v>204</v>
      </c>
      <c r="D197" s="266" t="s">
        <v>200</v>
      </c>
      <c r="E197" s="267" t="s">
        <v>565</v>
      </c>
      <c r="F197" s="268" t="s">
        <v>566</v>
      </c>
      <c r="G197" s="269" t="s">
        <v>154</v>
      </c>
      <c r="H197" s="270">
        <v>362.906</v>
      </c>
      <c r="I197" s="271"/>
      <c r="J197" s="272">
        <f>ROUND(I197*H197,2)</f>
        <v>0</v>
      </c>
      <c r="K197" s="273"/>
      <c r="L197" s="274"/>
      <c r="M197" s="275" t="s">
        <v>1</v>
      </c>
      <c r="N197" s="276" t="s">
        <v>43</v>
      </c>
      <c r="O197" s="91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199</v>
      </c>
      <c r="AT197" s="231" t="s">
        <v>200</v>
      </c>
      <c r="AU197" s="231" t="s">
        <v>88</v>
      </c>
      <c r="AY197" s="17" t="s">
        <v>135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86</v>
      </c>
      <c r="BK197" s="232">
        <f>ROUND(I197*H197,2)</f>
        <v>0</v>
      </c>
      <c r="BL197" s="17" t="s">
        <v>160</v>
      </c>
      <c r="BM197" s="231" t="s">
        <v>475</v>
      </c>
    </row>
    <row r="198" spans="1:51" s="13" customFormat="1" ht="12">
      <c r="A198" s="13"/>
      <c r="B198" s="233"/>
      <c r="C198" s="234"/>
      <c r="D198" s="235" t="s">
        <v>149</v>
      </c>
      <c r="E198" s="236" t="s">
        <v>1</v>
      </c>
      <c r="F198" s="237" t="s">
        <v>567</v>
      </c>
      <c r="G198" s="234"/>
      <c r="H198" s="238">
        <v>362.906</v>
      </c>
      <c r="I198" s="239"/>
      <c r="J198" s="234"/>
      <c r="K198" s="234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149</v>
      </c>
      <c r="AU198" s="244" t="s">
        <v>88</v>
      </c>
      <c r="AV198" s="13" t="s">
        <v>88</v>
      </c>
      <c r="AW198" s="13" t="s">
        <v>34</v>
      </c>
      <c r="AX198" s="13" t="s">
        <v>78</v>
      </c>
      <c r="AY198" s="244" t="s">
        <v>135</v>
      </c>
    </row>
    <row r="199" spans="1:51" s="14" customFormat="1" ht="12">
      <c r="A199" s="14"/>
      <c r="B199" s="245"/>
      <c r="C199" s="246"/>
      <c r="D199" s="235" t="s">
        <v>149</v>
      </c>
      <c r="E199" s="247" t="s">
        <v>1</v>
      </c>
      <c r="F199" s="248" t="s">
        <v>151</v>
      </c>
      <c r="G199" s="246"/>
      <c r="H199" s="249">
        <v>362.906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149</v>
      </c>
      <c r="AU199" s="255" t="s">
        <v>88</v>
      </c>
      <c r="AV199" s="14" t="s">
        <v>141</v>
      </c>
      <c r="AW199" s="14" t="s">
        <v>34</v>
      </c>
      <c r="AX199" s="14" t="s">
        <v>86</v>
      </c>
      <c r="AY199" s="255" t="s">
        <v>135</v>
      </c>
    </row>
    <row r="200" spans="1:65" s="2" customFormat="1" ht="24.15" customHeight="1">
      <c r="A200" s="38"/>
      <c r="B200" s="39"/>
      <c r="C200" s="219" t="s">
        <v>290</v>
      </c>
      <c r="D200" s="219" t="s">
        <v>137</v>
      </c>
      <c r="E200" s="220" t="s">
        <v>568</v>
      </c>
      <c r="F200" s="221" t="s">
        <v>569</v>
      </c>
      <c r="G200" s="222" t="s">
        <v>313</v>
      </c>
      <c r="H200" s="223">
        <v>2.49</v>
      </c>
      <c r="I200" s="224"/>
      <c r="J200" s="225">
        <f>ROUND(I200*H200,2)</f>
        <v>0</v>
      </c>
      <c r="K200" s="226"/>
      <c r="L200" s="44"/>
      <c r="M200" s="227" t="s">
        <v>1</v>
      </c>
      <c r="N200" s="228" t="s">
        <v>43</v>
      </c>
      <c r="O200" s="91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160</v>
      </c>
      <c r="AT200" s="231" t="s">
        <v>137</v>
      </c>
      <c r="AU200" s="231" t="s">
        <v>88</v>
      </c>
      <c r="AY200" s="17" t="s">
        <v>135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86</v>
      </c>
      <c r="BK200" s="232">
        <f>ROUND(I200*H200,2)</f>
        <v>0</v>
      </c>
      <c r="BL200" s="17" t="s">
        <v>160</v>
      </c>
      <c r="BM200" s="231" t="s">
        <v>279</v>
      </c>
    </row>
    <row r="201" spans="1:63" s="12" customFormat="1" ht="22.8" customHeight="1">
      <c r="A201" s="12"/>
      <c r="B201" s="203"/>
      <c r="C201" s="204"/>
      <c r="D201" s="205" t="s">
        <v>77</v>
      </c>
      <c r="E201" s="217" t="s">
        <v>329</v>
      </c>
      <c r="F201" s="217" t="s">
        <v>330</v>
      </c>
      <c r="G201" s="204"/>
      <c r="H201" s="204"/>
      <c r="I201" s="207"/>
      <c r="J201" s="218">
        <f>BK201</f>
        <v>0</v>
      </c>
      <c r="K201" s="204"/>
      <c r="L201" s="209"/>
      <c r="M201" s="210"/>
      <c r="N201" s="211"/>
      <c r="O201" s="211"/>
      <c r="P201" s="212">
        <f>SUM(P202:P204)</f>
        <v>0</v>
      </c>
      <c r="Q201" s="211"/>
      <c r="R201" s="212">
        <f>SUM(R202:R204)</f>
        <v>0</v>
      </c>
      <c r="S201" s="211"/>
      <c r="T201" s="213">
        <f>SUM(T202:T204)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4" t="s">
        <v>86</v>
      </c>
      <c r="AT201" s="215" t="s">
        <v>77</v>
      </c>
      <c r="AU201" s="215" t="s">
        <v>86</v>
      </c>
      <c r="AY201" s="214" t="s">
        <v>135</v>
      </c>
      <c r="BK201" s="216">
        <f>SUM(BK202:BK204)</f>
        <v>0</v>
      </c>
    </row>
    <row r="202" spans="1:65" s="2" customFormat="1" ht="24.15" customHeight="1">
      <c r="A202" s="38"/>
      <c r="B202" s="39"/>
      <c r="C202" s="219" t="s">
        <v>208</v>
      </c>
      <c r="D202" s="219" t="s">
        <v>137</v>
      </c>
      <c r="E202" s="220" t="s">
        <v>570</v>
      </c>
      <c r="F202" s="221" t="s">
        <v>571</v>
      </c>
      <c r="G202" s="222" t="s">
        <v>313</v>
      </c>
      <c r="H202" s="223">
        <v>35</v>
      </c>
      <c r="I202" s="224"/>
      <c r="J202" s="225">
        <f>ROUND(I202*H202,2)</f>
        <v>0</v>
      </c>
      <c r="K202" s="226"/>
      <c r="L202" s="44"/>
      <c r="M202" s="227" t="s">
        <v>1</v>
      </c>
      <c r="N202" s="228" t="s">
        <v>43</v>
      </c>
      <c r="O202" s="91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141</v>
      </c>
      <c r="AT202" s="231" t="s">
        <v>137</v>
      </c>
      <c r="AU202" s="231" t="s">
        <v>88</v>
      </c>
      <c r="AY202" s="17" t="s">
        <v>135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86</v>
      </c>
      <c r="BK202" s="232">
        <f>ROUND(I202*H202,2)</f>
        <v>0</v>
      </c>
      <c r="BL202" s="17" t="s">
        <v>141</v>
      </c>
      <c r="BM202" s="231" t="s">
        <v>285</v>
      </c>
    </row>
    <row r="203" spans="1:51" s="13" customFormat="1" ht="12">
      <c r="A203" s="13"/>
      <c r="B203" s="233"/>
      <c r="C203" s="234"/>
      <c r="D203" s="235" t="s">
        <v>149</v>
      </c>
      <c r="E203" s="236" t="s">
        <v>1</v>
      </c>
      <c r="F203" s="237" t="s">
        <v>290</v>
      </c>
      <c r="G203" s="234"/>
      <c r="H203" s="238">
        <v>35</v>
      </c>
      <c r="I203" s="239"/>
      <c r="J203" s="234"/>
      <c r="K203" s="234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149</v>
      </c>
      <c r="AU203" s="244" t="s">
        <v>88</v>
      </c>
      <c r="AV203" s="13" t="s">
        <v>88</v>
      </c>
      <c r="AW203" s="13" t="s">
        <v>34</v>
      </c>
      <c r="AX203" s="13" t="s">
        <v>78</v>
      </c>
      <c r="AY203" s="244" t="s">
        <v>135</v>
      </c>
    </row>
    <row r="204" spans="1:51" s="14" customFormat="1" ht="12">
      <c r="A204" s="14"/>
      <c r="B204" s="245"/>
      <c r="C204" s="246"/>
      <c r="D204" s="235" t="s">
        <v>149</v>
      </c>
      <c r="E204" s="247" t="s">
        <v>1</v>
      </c>
      <c r="F204" s="248" t="s">
        <v>151</v>
      </c>
      <c r="G204" s="246"/>
      <c r="H204" s="249">
        <v>35</v>
      </c>
      <c r="I204" s="250"/>
      <c r="J204" s="246"/>
      <c r="K204" s="246"/>
      <c r="L204" s="251"/>
      <c r="M204" s="284"/>
      <c r="N204" s="285"/>
      <c r="O204" s="285"/>
      <c r="P204" s="285"/>
      <c r="Q204" s="285"/>
      <c r="R204" s="285"/>
      <c r="S204" s="285"/>
      <c r="T204" s="28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149</v>
      </c>
      <c r="AU204" s="255" t="s">
        <v>88</v>
      </c>
      <c r="AV204" s="14" t="s">
        <v>141</v>
      </c>
      <c r="AW204" s="14" t="s">
        <v>34</v>
      </c>
      <c r="AX204" s="14" t="s">
        <v>86</v>
      </c>
      <c r="AY204" s="255" t="s">
        <v>135</v>
      </c>
    </row>
    <row r="205" spans="1:31" s="2" customFormat="1" ht="6.95" customHeight="1">
      <c r="A205" s="38"/>
      <c r="B205" s="66"/>
      <c r="C205" s="67"/>
      <c r="D205" s="67"/>
      <c r="E205" s="67"/>
      <c r="F205" s="67"/>
      <c r="G205" s="67"/>
      <c r="H205" s="67"/>
      <c r="I205" s="67"/>
      <c r="J205" s="67"/>
      <c r="K205" s="67"/>
      <c r="L205" s="44"/>
      <c r="M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</row>
  </sheetData>
  <sheetProtection password="CC35" sheet="1" objects="1" scenarios="1" formatColumns="0" formatRows="0" autoFilter="0"/>
  <autoFilter ref="C124:K204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REV. A MODERN. AREÁLU FC SLAVIA KV - I. ETAPA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572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7. 2. 2024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32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33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07.25" customHeight="1">
      <c r="A27" s="145"/>
      <c r="B27" s="146"/>
      <c r="C27" s="145"/>
      <c r="D27" s="145"/>
      <c r="E27" s="147" t="s">
        <v>107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ROUND((SUM(BE121:BE186)),2)</f>
        <v>0</v>
      </c>
      <c r="G33" s="38"/>
      <c r="H33" s="38"/>
      <c r="I33" s="155">
        <v>0.21</v>
      </c>
      <c r="J33" s="154">
        <f>ROUND(((SUM(BE121:BE186))*I33),2)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ROUND((SUM(BF121:BF186)),2)</f>
        <v>0</v>
      </c>
      <c r="G34" s="38"/>
      <c r="H34" s="38"/>
      <c r="I34" s="155">
        <v>0.15</v>
      </c>
      <c r="J34" s="154">
        <f>ROUND(((SUM(BF121:BF186))*I34),2)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ROUND((SUM(BG121:BG186)),2)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ROUND((SUM(BH121:BH186)),2)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ROUND((SUM(BI121:BI186)),2)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REV. A MODERN. AREÁLU FC SLAVIA KV - 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D.4 - Veřejné osvětlení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Karlovy Vary</v>
      </c>
      <c r="G89" s="40"/>
      <c r="H89" s="40"/>
      <c r="I89" s="32" t="s">
        <v>22</v>
      </c>
      <c r="J89" s="79" t="str">
        <f>IF(J12="","",J12)</f>
        <v>7. 2. 2024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Statutární město Karlovy Vary</v>
      </c>
      <c r="G91" s="40"/>
      <c r="H91" s="40"/>
      <c r="I91" s="32" t="s">
        <v>31</v>
      </c>
      <c r="J91" s="36" t="str">
        <f>E21</f>
        <v>FJ atelier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FJ atelier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109</v>
      </c>
      <c r="D94" s="176"/>
      <c r="E94" s="176"/>
      <c r="F94" s="176"/>
      <c r="G94" s="176"/>
      <c r="H94" s="176"/>
      <c r="I94" s="176"/>
      <c r="J94" s="177" t="s">
        <v>110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111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112</v>
      </c>
    </row>
    <row r="97" spans="1:31" s="9" customFormat="1" ht="24.95" customHeight="1">
      <c r="A97" s="9"/>
      <c r="B97" s="179"/>
      <c r="C97" s="180"/>
      <c r="D97" s="181" t="s">
        <v>573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574</v>
      </c>
      <c r="E98" s="182"/>
      <c r="F98" s="182"/>
      <c r="G98" s="182"/>
      <c r="H98" s="182"/>
      <c r="I98" s="182"/>
      <c r="J98" s="183">
        <f>J129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9"/>
      <c r="C99" s="180"/>
      <c r="D99" s="181" t="s">
        <v>575</v>
      </c>
      <c r="E99" s="182"/>
      <c r="F99" s="182"/>
      <c r="G99" s="182"/>
      <c r="H99" s="182"/>
      <c r="I99" s="182"/>
      <c r="J99" s="183">
        <f>J150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9"/>
      <c r="C100" s="180"/>
      <c r="D100" s="181" t="s">
        <v>576</v>
      </c>
      <c r="E100" s="182"/>
      <c r="F100" s="182"/>
      <c r="G100" s="182"/>
      <c r="H100" s="182"/>
      <c r="I100" s="182"/>
      <c r="J100" s="183">
        <f>J172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9"/>
      <c r="C101" s="180"/>
      <c r="D101" s="181" t="s">
        <v>577</v>
      </c>
      <c r="E101" s="182"/>
      <c r="F101" s="182"/>
      <c r="G101" s="182"/>
      <c r="H101" s="182"/>
      <c r="I101" s="182"/>
      <c r="J101" s="183">
        <f>J177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120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74" t="str">
        <f>E7</f>
        <v>REV. A MODERN. AREÁLU FC SLAVIA KV - I. ETAPA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105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D.4 - Veřejné osvětlení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>Karlovy Vary</v>
      </c>
      <c r="G115" s="40"/>
      <c r="H115" s="40"/>
      <c r="I115" s="32" t="s">
        <v>22</v>
      </c>
      <c r="J115" s="79" t="str">
        <f>IF(J12="","",J12)</f>
        <v>7. 2. 2024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>Statutární město Karlovy Vary</v>
      </c>
      <c r="G117" s="40"/>
      <c r="H117" s="40"/>
      <c r="I117" s="32" t="s">
        <v>31</v>
      </c>
      <c r="J117" s="36" t="str">
        <f>E21</f>
        <v>FJ atelier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29</v>
      </c>
      <c r="D118" s="40"/>
      <c r="E118" s="40"/>
      <c r="F118" s="27" t="str">
        <f>IF(E18="","",E18)</f>
        <v>Vyplň údaj</v>
      </c>
      <c r="G118" s="40"/>
      <c r="H118" s="40"/>
      <c r="I118" s="32" t="s">
        <v>35</v>
      </c>
      <c r="J118" s="36" t="str">
        <f>E24</f>
        <v>FJ atelier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1"/>
      <c r="B120" s="192"/>
      <c r="C120" s="193" t="s">
        <v>121</v>
      </c>
      <c r="D120" s="194" t="s">
        <v>63</v>
      </c>
      <c r="E120" s="194" t="s">
        <v>59</v>
      </c>
      <c r="F120" s="194" t="s">
        <v>60</v>
      </c>
      <c r="G120" s="194" t="s">
        <v>122</v>
      </c>
      <c r="H120" s="194" t="s">
        <v>123</v>
      </c>
      <c r="I120" s="194" t="s">
        <v>124</v>
      </c>
      <c r="J120" s="195" t="s">
        <v>110</v>
      </c>
      <c r="K120" s="196" t="s">
        <v>125</v>
      </c>
      <c r="L120" s="197"/>
      <c r="M120" s="100" t="s">
        <v>1</v>
      </c>
      <c r="N120" s="101" t="s">
        <v>42</v>
      </c>
      <c r="O120" s="101" t="s">
        <v>126</v>
      </c>
      <c r="P120" s="101" t="s">
        <v>127</v>
      </c>
      <c r="Q120" s="101" t="s">
        <v>128</v>
      </c>
      <c r="R120" s="101" t="s">
        <v>129</v>
      </c>
      <c r="S120" s="101" t="s">
        <v>130</v>
      </c>
      <c r="T120" s="102" t="s">
        <v>131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8"/>
      <c r="B121" s="39"/>
      <c r="C121" s="107" t="s">
        <v>132</v>
      </c>
      <c r="D121" s="40"/>
      <c r="E121" s="40"/>
      <c r="F121" s="40"/>
      <c r="G121" s="40"/>
      <c r="H121" s="40"/>
      <c r="I121" s="40"/>
      <c r="J121" s="198">
        <f>BK121</f>
        <v>0</v>
      </c>
      <c r="K121" s="40"/>
      <c r="L121" s="44"/>
      <c r="M121" s="103"/>
      <c r="N121" s="199"/>
      <c r="O121" s="104"/>
      <c r="P121" s="200">
        <f>P122+P129+P150+P172+P177</f>
        <v>0</v>
      </c>
      <c r="Q121" s="104"/>
      <c r="R121" s="200">
        <f>R122+R129+R150+R172+R177</f>
        <v>52.018</v>
      </c>
      <c r="S121" s="104"/>
      <c r="T121" s="201">
        <f>T122+T129+T150+T172+T177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77</v>
      </c>
      <c r="AU121" s="17" t="s">
        <v>112</v>
      </c>
      <c r="BK121" s="202">
        <f>BK122+BK129+BK150+BK172+BK177</f>
        <v>0</v>
      </c>
    </row>
    <row r="122" spans="1:63" s="12" customFormat="1" ht="25.9" customHeight="1">
      <c r="A122" s="12"/>
      <c r="B122" s="203"/>
      <c r="C122" s="204"/>
      <c r="D122" s="205" t="s">
        <v>77</v>
      </c>
      <c r="E122" s="206" t="s">
        <v>578</v>
      </c>
      <c r="F122" s="206" t="s">
        <v>579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SUM(P123:P128)</f>
        <v>0</v>
      </c>
      <c r="Q122" s="211"/>
      <c r="R122" s="212">
        <f>SUM(R123:R128)</f>
        <v>0</v>
      </c>
      <c r="S122" s="211"/>
      <c r="T122" s="213">
        <f>SUM(T123:T128)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86</v>
      </c>
      <c r="AT122" s="215" t="s">
        <v>77</v>
      </c>
      <c r="AU122" s="215" t="s">
        <v>78</v>
      </c>
      <c r="AY122" s="214" t="s">
        <v>135</v>
      </c>
      <c r="BK122" s="216">
        <f>SUM(BK123:BK128)</f>
        <v>0</v>
      </c>
    </row>
    <row r="123" spans="1:65" s="2" customFormat="1" ht="24.15" customHeight="1">
      <c r="A123" s="38"/>
      <c r="B123" s="39"/>
      <c r="C123" s="266" t="s">
        <v>86</v>
      </c>
      <c r="D123" s="266" t="s">
        <v>200</v>
      </c>
      <c r="E123" s="267" t="s">
        <v>580</v>
      </c>
      <c r="F123" s="268" t="s">
        <v>581</v>
      </c>
      <c r="G123" s="269" t="s">
        <v>452</v>
      </c>
      <c r="H123" s="270">
        <v>1</v>
      </c>
      <c r="I123" s="271"/>
      <c r="J123" s="272">
        <f>ROUND(I123*H123,2)</f>
        <v>0</v>
      </c>
      <c r="K123" s="273"/>
      <c r="L123" s="274"/>
      <c r="M123" s="275" t="s">
        <v>1</v>
      </c>
      <c r="N123" s="276" t="s">
        <v>43</v>
      </c>
      <c r="O123" s="91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1" t="s">
        <v>171</v>
      </c>
      <c r="AT123" s="231" t="s">
        <v>200</v>
      </c>
      <c r="AU123" s="231" t="s">
        <v>86</v>
      </c>
      <c r="AY123" s="17" t="s">
        <v>135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7" t="s">
        <v>86</v>
      </c>
      <c r="BK123" s="232">
        <f>ROUND(I123*H123,2)</f>
        <v>0</v>
      </c>
      <c r="BL123" s="17" t="s">
        <v>141</v>
      </c>
      <c r="BM123" s="231" t="s">
        <v>88</v>
      </c>
    </row>
    <row r="124" spans="1:65" s="2" customFormat="1" ht="33" customHeight="1">
      <c r="A124" s="38"/>
      <c r="B124" s="39"/>
      <c r="C124" s="266" t="s">
        <v>88</v>
      </c>
      <c r="D124" s="266" t="s">
        <v>200</v>
      </c>
      <c r="E124" s="267" t="s">
        <v>582</v>
      </c>
      <c r="F124" s="268" t="s">
        <v>583</v>
      </c>
      <c r="G124" s="269" t="s">
        <v>452</v>
      </c>
      <c r="H124" s="270">
        <v>1</v>
      </c>
      <c r="I124" s="271"/>
      <c r="J124" s="272">
        <f>ROUND(I124*H124,2)</f>
        <v>0</v>
      </c>
      <c r="K124" s="273"/>
      <c r="L124" s="274"/>
      <c r="M124" s="275" t="s">
        <v>1</v>
      </c>
      <c r="N124" s="276" t="s">
        <v>43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171</v>
      </c>
      <c r="AT124" s="231" t="s">
        <v>200</v>
      </c>
      <c r="AU124" s="231" t="s">
        <v>86</v>
      </c>
      <c r="AY124" s="17" t="s">
        <v>135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86</v>
      </c>
      <c r="BK124" s="232">
        <f>ROUND(I124*H124,2)</f>
        <v>0</v>
      </c>
      <c r="BL124" s="17" t="s">
        <v>141</v>
      </c>
      <c r="BM124" s="231" t="s">
        <v>141</v>
      </c>
    </row>
    <row r="125" spans="1:65" s="2" customFormat="1" ht="49.05" customHeight="1">
      <c r="A125" s="38"/>
      <c r="B125" s="39"/>
      <c r="C125" s="266" t="s">
        <v>145</v>
      </c>
      <c r="D125" s="266" t="s">
        <v>200</v>
      </c>
      <c r="E125" s="267" t="s">
        <v>584</v>
      </c>
      <c r="F125" s="268" t="s">
        <v>585</v>
      </c>
      <c r="G125" s="269" t="s">
        <v>452</v>
      </c>
      <c r="H125" s="270">
        <v>12</v>
      </c>
      <c r="I125" s="271"/>
      <c r="J125" s="272">
        <f>ROUND(I125*H125,2)</f>
        <v>0</v>
      </c>
      <c r="K125" s="273"/>
      <c r="L125" s="274"/>
      <c r="M125" s="275" t="s">
        <v>1</v>
      </c>
      <c r="N125" s="276" t="s">
        <v>43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171</v>
      </c>
      <c r="AT125" s="231" t="s">
        <v>200</v>
      </c>
      <c r="AU125" s="231" t="s">
        <v>86</v>
      </c>
      <c r="AY125" s="17" t="s">
        <v>135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86</v>
      </c>
      <c r="BK125" s="232">
        <f>ROUND(I125*H125,2)</f>
        <v>0</v>
      </c>
      <c r="BL125" s="17" t="s">
        <v>141</v>
      </c>
      <c r="BM125" s="231" t="s">
        <v>161</v>
      </c>
    </row>
    <row r="126" spans="1:65" s="2" customFormat="1" ht="37.8" customHeight="1">
      <c r="A126" s="38"/>
      <c r="B126" s="39"/>
      <c r="C126" s="266" t="s">
        <v>141</v>
      </c>
      <c r="D126" s="266" t="s">
        <v>200</v>
      </c>
      <c r="E126" s="267" t="s">
        <v>586</v>
      </c>
      <c r="F126" s="268" t="s">
        <v>587</v>
      </c>
      <c r="G126" s="269" t="s">
        <v>452</v>
      </c>
      <c r="H126" s="270">
        <v>2</v>
      </c>
      <c r="I126" s="271"/>
      <c r="J126" s="272">
        <f>ROUND(I126*H126,2)</f>
        <v>0</v>
      </c>
      <c r="K126" s="273"/>
      <c r="L126" s="274"/>
      <c r="M126" s="275" t="s">
        <v>1</v>
      </c>
      <c r="N126" s="276" t="s">
        <v>43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171</v>
      </c>
      <c r="AT126" s="231" t="s">
        <v>200</v>
      </c>
      <c r="AU126" s="231" t="s">
        <v>86</v>
      </c>
      <c r="AY126" s="17" t="s">
        <v>135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86</v>
      </c>
      <c r="BK126" s="232">
        <f>ROUND(I126*H126,2)</f>
        <v>0</v>
      </c>
      <c r="BL126" s="17" t="s">
        <v>141</v>
      </c>
      <c r="BM126" s="231" t="s">
        <v>171</v>
      </c>
    </row>
    <row r="127" spans="1:65" s="2" customFormat="1" ht="24.15" customHeight="1">
      <c r="A127" s="38"/>
      <c r="B127" s="39"/>
      <c r="C127" s="266" t="s">
        <v>157</v>
      </c>
      <c r="D127" s="266" t="s">
        <v>200</v>
      </c>
      <c r="E127" s="267" t="s">
        <v>588</v>
      </c>
      <c r="F127" s="268" t="s">
        <v>589</v>
      </c>
      <c r="G127" s="269" t="s">
        <v>452</v>
      </c>
      <c r="H127" s="270">
        <v>2</v>
      </c>
      <c r="I127" s="271"/>
      <c r="J127" s="272">
        <f>ROUND(I127*H127,2)</f>
        <v>0</v>
      </c>
      <c r="K127" s="273"/>
      <c r="L127" s="274"/>
      <c r="M127" s="275" t="s">
        <v>1</v>
      </c>
      <c r="N127" s="276" t="s">
        <v>43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171</v>
      </c>
      <c r="AT127" s="231" t="s">
        <v>200</v>
      </c>
      <c r="AU127" s="231" t="s">
        <v>86</v>
      </c>
      <c r="AY127" s="17" t="s">
        <v>135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86</v>
      </c>
      <c r="BK127" s="232">
        <f>ROUND(I127*H127,2)</f>
        <v>0</v>
      </c>
      <c r="BL127" s="17" t="s">
        <v>141</v>
      </c>
      <c r="BM127" s="231" t="s">
        <v>144</v>
      </c>
    </row>
    <row r="128" spans="1:65" s="2" customFormat="1" ht="16.5" customHeight="1">
      <c r="A128" s="38"/>
      <c r="B128" s="39"/>
      <c r="C128" s="266" t="s">
        <v>161</v>
      </c>
      <c r="D128" s="266" t="s">
        <v>200</v>
      </c>
      <c r="E128" s="267" t="s">
        <v>590</v>
      </c>
      <c r="F128" s="268" t="s">
        <v>591</v>
      </c>
      <c r="G128" s="269" t="s">
        <v>452</v>
      </c>
      <c r="H128" s="270">
        <v>4</v>
      </c>
      <c r="I128" s="271"/>
      <c r="J128" s="272">
        <f>ROUND(I128*H128,2)</f>
        <v>0</v>
      </c>
      <c r="K128" s="273"/>
      <c r="L128" s="274"/>
      <c r="M128" s="275" t="s">
        <v>1</v>
      </c>
      <c r="N128" s="276" t="s">
        <v>43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171</v>
      </c>
      <c r="AT128" s="231" t="s">
        <v>200</v>
      </c>
      <c r="AU128" s="231" t="s">
        <v>86</v>
      </c>
      <c r="AY128" s="17" t="s">
        <v>135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86</v>
      </c>
      <c r="BK128" s="232">
        <f>ROUND(I128*H128,2)</f>
        <v>0</v>
      </c>
      <c r="BL128" s="17" t="s">
        <v>141</v>
      </c>
      <c r="BM128" s="231" t="s">
        <v>148</v>
      </c>
    </row>
    <row r="129" spans="1:63" s="12" customFormat="1" ht="25.9" customHeight="1">
      <c r="A129" s="12"/>
      <c r="B129" s="203"/>
      <c r="C129" s="204"/>
      <c r="D129" s="205" t="s">
        <v>77</v>
      </c>
      <c r="E129" s="206" t="s">
        <v>592</v>
      </c>
      <c r="F129" s="206" t="s">
        <v>593</v>
      </c>
      <c r="G129" s="204"/>
      <c r="H129" s="204"/>
      <c r="I129" s="207"/>
      <c r="J129" s="208">
        <f>BK129</f>
        <v>0</v>
      </c>
      <c r="K129" s="204"/>
      <c r="L129" s="209"/>
      <c r="M129" s="210"/>
      <c r="N129" s="211"/>
      <c r="O129" s="211"/>
      <c r="P129" s="212">
        <f>SUM(P130:P149)</f>
        <v>0</v>
      </c>
      <c r="Q129" s="211"/>
      <c r="R129" s="212">
        <f>SUM(R130:R149)</f>
        <v>0</v>
      </c>
      <c r="S129" s="211"/>
      <c r="T129" s="213">
        <f>SUM(T130:T149)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86</v>
      </c>
      <c r="AT129" s="215" t="s">
        <v>77</v>
      </c>
      <c r="AU129" s="215" t="s">
        <v>78</v>
      </c>
      <c r="AY129" s="214" t="s">
        <v>135</v>
      </c>
      <c r="BK129" s="216">
        <f>SUM(BK130:BK149)</f>
        <v>0</v>
      </c>
    </row>
    <row r="130" spans="1:65" s="2" customFormat="1" ht="16.5" customHeight="1">
      <c r="A130" s="38"/>
      <c r="B130" s="39"/>
      <c r="C130" s="266" t="s">
        <v>165</v>
      </c>
      <c r="D130" s="266" t="s">
        <v>200</v>
      </c>
      <c r="E130" s="267" t="s">
        <v>594</v>
      </c>
      <c r="F130" s="268" t="s">
        <v>595</v>
      </c>
      <c r="G130" s="269" t="s">
        <v>452</v>
      </c>
      <c r="H130" s="270">
        <v>1</v>
      </c>
      <c r="I130" s="271"/>
      <c r="J130" s="272">
        <f>ROUND(I130*H130,2)</f>
        <v>0</v>
      </c>
      <c r="K130" s="273"/>
      <c r="L130" s="274"/>
      <c r="M130" s="275" t="s">
        <v>1</v>
      </c>
      <c r="N130" s="276" t="s">
        <v>43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171</v>
      </c>
      <c r="AT130" s="231" t="s">
        <v>200</v>
      </c>
      <c r="AU130" s="231" t="s">
        <v>86</v>
      </c>
      <c r="AY130" s="17" t="s">
        <v>135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86</v>
      </c>
      <c r="BK130" s="232">
        <f>ROUND(I130*H130,2)</f>
        <v>0</v>
      </c>
      <c r="BL130" s="17" t="s">
        <v>141</v>
      </c>
      <c r="BM130" s="231" t="s">
        <v>155</v>
      </c>
    </row>
    <row r="131" spans="1:65" s="2" customFormat="1" ht="16.5" customHeight="1">
      <c r="A131" s="38"/>
      <c r="B131" s="39"/>
      <c r="C131" s="266" t="s">
        <v>171</v>
      </c>
      <c r="D131" s="266" t="s">
        <v>200</v>
      </c>
      <c r="E131" s="267" t="s">
        <v>596</v>
      </c>
      <c r="F131" s="268" t="s">
        <v>597</v>
      </c>
      <c r="G131" s="269" t="s">
        <v>452</v>
      </c>
      <c r="H131" s="270">
        <v>3</v>
      </c>
      <c r="I131" s="271"/>
      <c r="J131" s="272">
        <f>ROUND(I131*H131,2)</f>
        <v>0</v>
      </c>
      <c r="K131" s="273"/>
      <c r="L131" s="274"/>
      <c r="M131" s="275" t="s">
        <v>1</v>
      </c>
      <c r="N131" s="276" t="s">
        <v>43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171</v>
      </c>
      <c r="AT131" s="231" t="s">
        <v>200</v>
      </c>
      <c r="AU131" s="231" t="s">
        <v>86</v>
      </c>
      <c r="AY131" s="17" t="s">
        <v>135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86</v>
      </c>
      <c r="BK131" s="232">
        <f>ROUND(I131*H131,2)</f>
        <v>0</v>
      </c>
      <c r="BL131" s="17" t="s">
        <v>141</v>
      </c>
      <c r="BM131" s="231" t="s">
        <v>160</v>
      </c>
    </row>
    <row r="132" spans="1:65" s="2" customFormat="1" ht="24.15" customHeight="1">
      <c r="A132" s="38"/>
      <c r="B132" s="39"/>
      <c r="C132" s="266" t="s">
        <v>177</v>
      </c>
      <c r="D132" s="266" t="s">
        <v>200</v>
      </c>
      <c r="E132" s="267" t="s">
        <v>598</v>
      </c>
      <c r="F132" s="268" t="s">
        <v>599</v>
      </c>
      <c r="G132" s="269" t="s">
        <v>452</v>
      </c>
      <c r="H132" s="270">
        <v>1</v>
      </c>
      <c r="I132" s="271"/>
      <c r="J132" s="272">
        <f>ROUND(I132*H132,2)</f>
        <v>0</v>
      </c>
      <c r="K132" s="273"/>
      <c r="L132" s="274"/>
      <c r="M132" s="275" t="s">
        <v>1</v>
      </c>
      <c r="N132" s="276" t="s">
        <v>43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171</v>
      </c>
      <c r="AT132" s="231" t="s">
        <v>200</v>
      </c>
      <c r="AU132" s="231" t="s">
        <v>86</v>
      </c>
      <c r="AY132" s="17" t="s">
        <v>135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86</v>
      </c>
      <c r="BK132" s="232">
        <f>ROUND(I132*H132,2)</f>
        <v>0</v>
      </c>
      <c r="BL132" s="17" t="s">
        <v>141</v>
      </c>
      <c r="BM132" s="231" t="s">
        <v>164</v>
      </c>
    </row>
    <row r="133" spans="1:65" s="2" customFormat="1" ht="24.15" customHeight="1">
      <c r="A133" s="38"/>
      <c r="B133" s="39"/>
      <c r="C133" s="266" t="s">
        <v>144</v>
      </c>
      <c r="D133" s="266" t="s">
        <v>200</v>
      </c>
      <c r="E133" s="267" t="s">
        <v>600</v>
      </c>
      <c r="F133" s="268" t="s">
        <v>601</v>
      </c>
      <c r="G133" s="269" t="s">
        <v>452</v>
      </c>
      <c r="H133" s="270">
        <v>1</v>
      </c>
      <c r="I133" s="271"/>
      <c r="J133" s="272">
        <f>ROUND(I133*H133,2)</f>
        <v>0</v>
      </c>
      <c r="K133" s="273"/>
      <c r="L133" s="274"/>
      <c r="M133" s="275" t="s">
        <v>1</v>
      </c>
      <c r="N133" s="276" t="s">
        <v>43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171</v>
      </c>
      <c r="AT133" s="231" t="s">
        <v>200</v>
      </c>
      <c r="AU133" s="231" t="s">
        <v>86</v>
      </c>
      <c r="AY133" s="17" t="s">
        <v>135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86</v>
      </c>
      <c r="BK133" s="232">
        <f>ROUND(I133*H133,2)</f>
        <v>0</v>
      </c>
      <c r="BL133" s="17" t="s">
        <v>141</v>
      </c>
      <c r="BM133" s="231" t="s">
        <v>169</v>
      </c>
    </row>
    <row r="134" spans="1:65" s="2" customFormat="1" ht="24.15" customHeight="1">
      <c r="A134" s="38"/>
      <c r="B134" s="39"/>
      <c r="C134" s="266" t="s">
        <v>186</v>
      </c>
      <c r="D134" s="266" t="s">
        <v>200</v>
      </c>
      <c r="E134" s="267" t="s">
        <v>602</v>
      </c>
      <c r="F134" s="268" t="s">
        <v>603</v>
      </c>
      <c r="G134" s="269" t="s">
        <v>452</v>
      </c>
      <c r="H134" s="270">
        <v>2</v>
      </c>
      <c r="I134" s="271"/>
      <c r="J134" s="272">
        <f>ROUND(I134*H134,2)</f>
        <v>0</v>
      </c>
      <c r="K134" s="273"/>
      <c r="L134" s="274"/>
      <c r="M134" s="275" t="s">
        <v>1</v>
      </c>
      <c r="N134" s="276" t="s">
        <v>43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171</v>
      </c>
      <c r="AT134" s="231" t="s">
        <v>200</v>
      </c>
      <c r="AU134" s="231" t="s">
        <v>86</v>
      </c>
      <c r="AY134" s="17" t="s">
        <v>135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86</v>
      </c>
      <c r="BK134" s="232">
        <f>ROUND(I134*H134,2)</f>
        <v>0</v>
      </c>
      <c r="BL134" s="17" t="s">
        <v>141</v>
      </c>
      <c r="BM134" s="231" t="s">
        <v>174</v>
      </c>
    </row>
    <row r="135" spans="1:65" s="2" customFormat="1" ht="16.5" customHeight="1">
      <c r="A135" s="38"/>
      <c r="B135" s="39"/>
      <c r="C135" s="266" t="s">
        <v>148</v>
      </c>
      <c r="D135" s="266" t="s">
        <v>200</v>
      </c>
      <c r="E135" s="267" t="s">
        <v>604</v>
      </c>
      <c r="F135" s="268" t="s">
        <v>605</v>
      </c>
      <c r="G135" s="269" t="s">
        <v>452</v>
      </c>
      <c r="H135" s="270">
        <v>12</v>
      </c>
      <c r="I135" s="271"/>
      <c r="J135" s="272">
        <f>ROUND(I135*H135,2)</f>
        <v>0</v>
      </c>
      <c r="K135" s="273"/>
      <c r="L135" s="274"/>
      <c r="M135" s="275" t="s">
        <v>1</v>
      </c>
      <c r="N135" s="276" t="s">
        <v>43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171</v>
      </c>
      <c r="AT135" s="231" t="s">
        <v>200</v>
      </c>
      <c r="AU135" s="231" t="s">
        <v>86</v>
      </c>
      <c r="AY135" s="17" t="s">
        <v>135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86</v>
      </c>
      <c r="BK135" s="232">
        <f>ROUND(I135*H135,2)</f>
        <v>0</v>
      </c>
      <c r="BL135" s="17" t="s">
        <v>141</v>
      </c>
      <c r="BM135" s="231" t="s">
        <v>180</v>
      </c>
    </row>
    <row r="136" spans="1:65" s="2" customFormat="1" ht="24.15" customHeight="1">
      <c r="A136" s="38"/>
      <c r="B136" s="39"/>
      <c r="C136" s="266" t="s">
        <v>196</v>
      </c>
      <c r="D136" s="266" t="s">
        <v>200</v>
      </c>
      <c r="E136" s="267" t="s">
        <v>606</v>
      </c>
      <c r="F136" s="268" t="s">
        <v>607</v>
      </c>
      <c r="G136" s="269" t="s">
        <v>452</v>
      </c>
      <c r="H136" s="270">
        <v>2</v>
      </c>
      <c r="I136" s="271"/>
      <c r="J136" s="272">
        <f>ROUND(I136*H136,2)</f>
        <v>0</v>
      </c>
      <c r="K136" s="273"/>
      <c r="L136" s="274"/>
      <c r="M136" s="275" t="s">
        <v>1</v>
      </c>
      <c r="N136" s="276" t="s">
        <v>43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171</v>
      </c>
      <c r="AT136" s="231" t="s">
        <v>200</v>
      </c>
      <c r="AU136" s="231" t="s">
        <v>86</v>
      </c>
      <c r="AY136" s="17" t="s">
        <v>135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86</v>
      </c>
      <c r="BK136" s="232">
        <f>ROUND(I136*H136,2)</f>
        <v>0</v>
      </c>
      <c r="BL136" s="17" t="s">
        <v>141</v>
      </c>
      <c r="BM136" s="231" t="s">
        <v>184</v>
      </c>
    </row>
    <row r="137" spans="1:65" s="2" customFormat="1" ht="16.5" customHeight="1">
      <c r="A137" s="38"/>
      <c r="B137" s="39"/>
      <c r="C137" s="266" t="s">
        <v>155</v>
      </c>
      <c r="D137" s="266" t="s">
        <v>200</v>
      </c>
      <c r="E137" s="267" t="s">
        <v>608</v>
      </c>
      <c r="F137" s="268" t="s">
        <v>609</v>
      </c>
      <c r="G137" s="269" t="s">
        <v>242</v>
      </c>
      <c r="H137" s="270">
        <v>5</v>
      </c>
      <c r="I137" s="271"/>
      <c r="J137" s="272">
        <f>ROUND(I137*H137,2)</f>
        <v>0</v>
      </c>
      <c r="K137" s="273"/>
      <c r="L137" s="274"/>
      <c r="M137" s="275" t="s">
        <v>1</v>
      </c>
      <c r="N137" s="276" t="s">
        <v>43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171</v>
      </c>
      <c r="AT137" s="231" t="s">
        <v>200</v>
      </c>
      <c r="AU137" s="231" t="s">
        <v>86</v>
      </c>
      <c r="AY137" s="17" t="s">
        <v>135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86</v>
      </c>
      <c r="BK137" s="232">
        <f>ROUND(I137*H137,2)</f>
        <v>0</v>
      </c>
      <c r="BL137" s="17" t="s">
        <v>141</v>
      </c>
      <c r="BM137" s="231" t="s">
        <v>194</v>
      </c>
    </row>
    <row r="138" spans="1:65" s="2" customFormat="1" ht="16.5" customHeight="1">
      <c r="A138" s="38"/>
      <c r="B138" s="39"/>
      <c r="C138" s="266" t="s">
        <v>8</v>
      </c>
      <c r="D138" s="266" t="s">
        <v>200</v>
      </c>
      <c r="E138" s="267" t="s">
        <v>610</v>
      </c>
      <c r="F138" s="268" t="s">
        <v>611</v>
      </c>
      <c r="G138" s="269" t="s">
        <v>242</v>
      </c>
      <c r="H138" s="270">
        <v>240</v>
      </c>
      <c r="I138" s="271"/>
      <c r="J138" s="272">
        <f>ROUND(I138*H138,2)</f>
        <v>0</v>
      </c>
      <c r="K138" s="273"/>
      <c r="L138" s="274"/>
      <c r="M138" s="275" t="s">
        <v>1</v>
      </c>
      <c r="N138" s="276" t="s">
        <v>43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171</v>
      </c>
      <c r="AT138" s="231" t="s">
        <v>200</v>
      </c>
      <c r="AU138" s="231" t="s">
        <v>86</v>
      </c>
      <c r="AY138" s="17" t="s">
        <v>135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86</v>
      </c>
      <c r="BK138" s="232">
        <f>ROUND(I138*H138,2)</f>
        <v>0</v>
      </c>
      <c r="BL138" s="17" t="s">
        <v>141</v>
      </c>
      <c r="BM138" s="231" t="s">
        <v>199</v>
      </c>
    </row>
    <row r="139" spans="1:65" s="2" customFormat="1" ht="16.5" customHeight="1">
      <c r="A139" s="38"/>
      <c r="B139" s="39"/>
      <c r="C139" s="266" t="s">
        <v>160</v>
      </c>
      <c r="D139" s="266" t="s">
        <v>200</v>
      </c>
      <c r="E139" s="267" t="s">
        <v>612</v>
      </c>
      <c r="F139" s="268" t="s">
        <v>613</v>
      </c>
      <c r="G139" s="269" t="s">
        <v>242</v>
      </c>
      <c r="H139" s="270">
        <v>90</v>
      </c>
      <c r="I139" s="271"/>
      <c r="J139" s="272">
        <f>ROUND(I139*H139,2)</f>
        <v>0</v>
      </c>
      <c r="K139" s="273"/>
      <c r="L139" s="274"/>
      <c r="M139" s="275" t="s">
        <v>1</v>
      </c>
      <c r="N139" s="276" t="s">
        <v>43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171</v>
      </c>
      <c r="AT139" s="231" t="s">
        <v>200</v>
      </c>
      <c r="AU139" s="231" t="s">
        <v>86</v>
      </c>
      <c r="AY139" s="17" t="s">
        <v>135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86</v>
      </c>
      <c r="BK139" s="232">
        <f>ROUND(I139*H139,2)</f>
        <v>0</v>
      </c>
      <c r="BL139" s="17" t="s">
        <v>141</v>
      </c>
      <c r="BM139" s="231" t="s">
        <v>204</v>
      </c>
    </row>
    <row r="140" spans="1:65" s="2" customFormat="1" ht="16.5" customHeight="1">
      <c r="A140" s="38"/>
      <c r="B140" s="39"/>
      <c r="C140" s="266" t="s">
        <v>213</v>
      </c>
      <c r="D140" s="266" t="s">
        <v>200</v>
      </c>
      <c r="E140" s="267" t="s">
        <v>614</v>
      </c>
      <c r="F140" s="268" t="s">
        <v>615</v>
      </c>
      <c r="G140" s="269" t="s">
        <v>242</v>
      </c>
      <c r="H140" s="270">
        <v>45</v>
      </c>
      <c r="I140" s="271"/>
      <c r="J140" s="272">
        <f>ROUND(I140*H140,2)</f>
        <v>0</v>
      </c>
      <c r="K140" s="273"/>
      <c r="L140" s="274"/>
      <c r="M140" s="275" t="s">
        <v>1</v>
      </c>
      <c r="N140" s="276" t="s">
        <v>43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171</v>
      </c>
      <c r="AT140" s="231" t="s">
        <v>200</v>
      </c>
      <c r="AU140" s="231" t="s">
        <v>86</v>
      </c>
      <c r="AY140" s="17" t="s">
        <v>135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86</v>
      </c>
      <c r="BK140" s="232">
        <f>ROUND(I140*H140,2)</f>
        <v>0</v>
      </c>
      <c r="BL140" s="17" t="s">
        <v>141</v>
      </c>
      <c r="BM140" s="231" t="s">
        <v>208</v>
      </c>
    </row>
    <row r="141" spans="1:65" s="2" customFormat="1" ht="16.5" customHeight="1">
      <c r="A141" s="38"/>
      <c r="B141" s="39"/>
      <c r="C141" s="266" t="s">
        <v>164</v>
      </c>
      <c r="D141" s="266" t="s">
        <v>200</v>
      </c>
      <c r="E141" s="267" t="s">
        <v>616</v>
      </c>
      <c r="F141" s="268" t="s">
        <v>617</v>
      </c>
      <c r="G141" s="269" t="s">
        <v>242</v>
      </c>
      <c r="H141" s="270">
        <v>5</v>
      </c>
      <c r="I141" s="271"/>
      <c r="J141" s="272">
        <f>ROUND(I141*H141,2)</f>
        <v>0</v>
      </c>
      <c r="K141" s="273"/>
      <c r="L141" s="274"/>
      <c r="M141" s="275" t="s">
        <v>1</v>
      </c>
      <c r="N141" s="276" t="s">
        <v>43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171</v>
      </c>
      <c r="AT141" s="231" t="s">
        <v>200</v>
      </c>
      <c r="AU141" s="231" t="s">
        <v>86</v>
      </c>
      <c r="AY141" s="17" t="s">
        <v>135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86</v>
      </c>
      <c r="BK141" s="232">
        <f>ROUND(I141*H141,2)</f>
        <v>0</v>
      </c>
      <c r="BL141" s="17" t="s">
        <v>141</v>
      </c>
      <c r="BM141" s="231" t="s">
        <v>212</v>
      </c>
    </row>
    <row r="142" spans="1:65" s="2" customFormat="1" ht="16.5" customHeight="1">
      <c r="A142" s="38"/>
      <c r="B142" s="39"/>
      <c r="C142" s="266" t="s">
        <v>220</v>
      </c>
      <c r="D142" s="266" t="s">
        <v>200</v>
      </c>
      <c r="E142" s="267" t="s">
        <v>618</v>
      </c>
      <c r="F142" s="268" t="s">
        <v>619</v>
      </c>
      <c r="G142" s="269" t="s">
        <v>242</v>
      </c>
      <c r="H142" s="270">
        <v>240</v>
      </c>
      <c r="I142" s="271"/>
      <c r="J142" s="272">
        <f>ROUND(I142*H142,2)</f>
        <v>0</v>
      </c>
      <c r="K142" s="273"/>
      <c r="L142" s="274"/>
      <c r="M142" s="275" t="s">
        <v>1</v>
      </c>
      <c r="N142" s="276" t="s">
        <v>43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171</v>
      </c>
      <c r="AT142" s="231" t="s">
        <v>200</v>
      </c>
      <c r="AU142" s="231" t="s">
        <v>86</v>
      </c>
      <c r="AY142" s="17" t="s">
        <v>135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86</v>
      </c>
      <c r="BK142" s="232">
        <f>ROUND(I142*H142,2)</f>
        <v>0</v>
      </c>
      <c r="BL142" s="17" t="s">
        <v>141</v>
      </c>
      <c r="BM142" s="231" t="s">
        <v>216</v>
      </c>
    </row>
    <row r="143" spans="1:65" s="2" customFormat="1" ht="16.5" customHeight="1">
      <c r="A143" s="38"/>
      <c r="B143" s="39"/>
      <c r="C143" s="266" t="s">
        <v>169</v>
      </c>
      <c r="D143" s="266" t="s">
        <v>200</v>
      </c>
      <c r="E143" s="267" t="s">
        <v>620</v>
      </c>
      <c r="F143" s="268" t="s">
        <v>621</v>
      </c>
      <c r="G143" s="269" t="s">
        <v>452</v>
      </c>
      <c r="H143" s="270">
        <v>1</v>
      </c>
      <c r="I143" s="271"/>
      <c r="J143" s="272">
        <f>ROUND(I143*H143,2)</f>
        <v>0</v>
      </c>
      <c r="K143" s="273"/>
      <c r="L143" s="274"/>
      <c r="M143" s="275" t="s">
        <v>1</v>
      </c>
      <c r="N143" s="276" t="s">
        <v>43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171</v>
      </c>
      <c r="AT143" s="231" t="s">
        <v>200</v>
      </c>
      <c r="AU143" s="231" t="s">
        <v>86</v>
      </c>
      <c r="AY143" s="17" t="s">
        <v>135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86</v>
      </c>
      <c r="BK143" s="232">
        <f>ROUND(I143*H143,2)</f>
        <v>0</v>
      </c>
      <c r="BL143" s="17" t="s">
        <v>141</v>
      </c>
      <c r="BM143" s="231" t="s">
        <v>219</v>
      </c>
    </row>
    <row r="144" spans="1:65" s="2" customFormat="1" ht="16.5" customHeight="1">
      <c r="A144" s="38"/>
      <c r="B144" s="39"/>
      <c r="C144" s="266" t="s">
        <v>7</v>
      </c>
      <c r="D144" s="266" t="s">
        <v>200</v>
      </c>
      <c r="E144" s="267" t="s">
        <v>622</v>
      </c>
      <c r="F144" s="268" t="s">
        <v>623</v>
      </c>
      <c r="G144" s="269" t="s">
        <v>242</v>
      </c>
      <c r="H144" s="270">
        <v>260</v>
      </c>
      <c r="I144" s="271"/>
      <c r="J144" s="272">
        <f>ROUND(I144*H144,2)</f>
        <v>0</v>
      </c>
      <c r="K144" s="273"/>
      <c r="L144" s="274"/>
      <c r="M144" s="275" t="s">
        <v>1</v>
      </c>
      <c r="N144" s="276" t="s">
        <v>43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171</v>
      </c>
      <c r="AT144" s="231" t="s">
        <v>200</v>
      </c>
      <c r="AU144" s="231" t="s">
        <v>86</v>
      </c>
      <c r="AY144" s="17" t="s">
        <v>135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86</v>
      </c>
      <c r="BK144" s="232">
        <f>ROUND(I144*H144,2)</f>
        <v>0</v>
      </c>
      <c r="BL144" s="17" t="s">
        <v>141</v>
      </c>
      <c r="BM144" s="231" t="s">
        <v>223</v>
      </c>
    </row>
    <row r="145" spans="1:65" s="2" customFormat="1" ht="16.5" customHeight="1">
      <c r="A145" s="38"/>
      <c r="B145" s="39"/>
      <c r="C145" s="266" t="s">
        <v>174</v>
      </c>
      <c r="D145" s="266" t="s">
        <v>200</v>
      </c>
      <c r="E145" s="267" t="s">
        <v>624</v>
      </c>
      <c r="F145" s="268" t="s">
        <v>625</v>
      </c>
      <c r="G145" s="269" t="s">
        <v>452</v>
      </c>
      <c r="H145" s="270">
        <v>4</v>
      </c>
      <c r="I145" s="271"/>
      <c r="J145" s="272">
        <f>ROUND(I145*H145,2)</f>
        <v>0</v>
      </c>
      <c r="K145" s="273"/>
      <c r="L145" s="274"/>
      <c r="M145" s="275" t="s">
        <v>1</v>
      </c>
      <c r="N145" s="276" t="s">
        <v>43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171</v>
      </c>
      <c r="AT145" s="231" t="s">
        <v>200</v>
      </c>
      <c r="AU145" s="231" t="s">
        <v>86</v>
      </c>
      <c r="AY145" s="17" t="s">
        <v>135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86</v>
      </c>
      <c r="BK145" s="232">
        <f>ROUND(I145*H145,2)</f>
        <v>0</v>
      </c>
      <c r="BL145" s="17" t="s">
        <v>141</v>
      </c>
      <c r="BM145" s="231" t="s">
        <v>226</v>
      </c>
    </row>
    <row r="146" spans="1:65" s="2" customFormat="1" ht="16.5" customHeight="1">
      <c r="A146" s="38"/>
      <c r="B146" s="39"/>
      <c r="C146" s="266" t="s">
        <v>236</v>
      </c>
      <c r="D146" s="266" t="s">
        <v>200</v>
      </c>
      <c r="E146" s="267" t="s">
        <v>626</v>
      </c>
      <c r="F146" s="268" t="s">
        <v>627</v>
      </c>
      <c r="G146" s="269" t="s">
        <v>452</v>
      </c>
      <c r="H146" s="270">
        <v>14</v>
      </c>
      <c r="I146" s="271"/>
      <c r="J146" s="272">
        <f>ROUND(I146*H146,2)</f>
        <v>0</v>
      </c>
      <c r="K146" s="273"/>
      <c r="L146" s="274"/>
      <c r="M146" s="275" t="s">
        <v>1</v>
      </c>
      <c r="N146" s="276" t="s">
        <v>43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171</v>
      </c>
      <c r="AT146" s="231" t="s">
        <v>200</v>
      </c>
      <c r="AU146" s="231" t="s">
        <v>86</v>
      </c>
      <c r="AY146" s="17" t="s">
        <v>135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86</v>
      </c>
      <c r="BK146" s="232">
        <f>ROUND(I146*H146,2)</f>
        <v>0</v>
      </c>
      <c r="BL146" s="17" t="s">
        <v>141</v>
      </c>
      <c r="BM146" s="231" t="s">
        <v>239</v>
      </c>
    </row>
    <row r="147" spans="1:65" s="2" customFormat="1" ht="16.5" customHeight="1">
      <c r="A147" s="38"/>
      <c r="B147" s="39"/>
      <c r="C147" s="266" t="s">
        <v>180</v>
      </c>
      <c r="D147" s="266" t="s">
        <v>200</v>
      </c>
      <c r="E147" s="267" t="s">
        <v>628</v>
      </c>
      <c r="F147" s="268" t="s">
        <v>629</v>
      </c>
      <c r="G147" s="269" t="s">
        <v>630</v>
      </c>
      <c r="H147" s="270">
        <v>1</v>
      </c>
      <c r="I147" s="271"/>
      <c r="J147" s="272">
        <f>ROUND(I147*H147,2)</f>
        <v>0</v>
      </c>
      <c r="K147" s="273"/>
      <c r="L147" s="274"/>
      <c r="M147" s="275" t="s">
        <v>1</v>
      </c>
      <c r="N147" s="276" t="s">
        <v>43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171</v>
      </c>
      <c r="AT147" s="231" t="s">
        <v>200</v>
      </c>
      <c r="AU147" s="231" t="s">
        <v>86</v>
      </c>
      <c r="AY147" s="17" t="s">
        <v>135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86</v>
      </c>
      <c r="BK147" s="232">
        <f>ROUND(I147*H147,2)</f>
        <v>0</v>
      </c>
      <c r="BL147" s="17" t="s">
        <v>141</v>
      </c>
      <c r="BM147" s="231" t="s">
        <v>234</v>
      </c>
    </row>
    <row r="148" spans="1:65" s="2" customFormat="1" ht="16.5" customHeight="1">
      <c r="A148" s="38"/>
      <c r="B148" s="39"/>
      <c r="C148" s="266" t="s">
        <v>244</v>
      </c>
      <c r="D148" s="266" t="s">
        <v>200</v>
      </c>
      <c r="E148" s="267" t="s">
        <v>631</v>
      </c>
      <c r="F148" s="268" t="s">
        <v>632</v>
      </c>
      <c r="G148" s="269" t="s">
        <v>168</v>
      </c>
      <c r="H148" s="270">
        <v>7.35</v>
      </c>
      <c r="I148" s="271"/>
      <c r="J148" s="272">
        <f>ROUND(I148*H148,2)</f>
        <v>0</v>
      </c>
      <c r="K148" s="273"/>
      <c r="L148" s="274"/>
      <c r="M148" s="275" t="s">
        <v>1</v>
      </c>
      <c r="N148" s="276" t="s">
        <v>43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171</v>
      </c>
      <c r="AT148" s="231" t="s">
        <v>200</v>
      </c>
      <c r="AU148" s="231" t="s">
        <v>86</v>
      </c>
      <c r="AY148" s="17" t="s">
        <v>135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86</v>
      </c>
      <c r="BK148" s="232">
        <f>ROUND(I148*H148,2)</f>
        <v>0</v>
      </c>
      <c r="BL148" s="17" t="s">
        <v>141</v>
      </c>
      <c r="BM148" s="231" t="s">
        <v>261</v>
      </c>
    </row>
    <row r="149" spans="1:65" s="2" customFormat="1" ht="16.5" customHeight="1">
      <c r="A149" s="38"/>
      <c r="B149" s="39"/>
      <c r="C149" s="266" t="s">
        <v>184</v>
      </c>
      <c r="D149" s="266" t="s">
        <v>200</v>
      </c>
      <c r="E149" s="267" t="s">
        <v>633</v>
      </c>
      <c r="F149" s="268" t="s">
        <v>634</v>
      </c>
      <c r="G149" s="269" t="s">
        <v>242</v>
      </c>
      <c r="H149" s="270">
        <v>260</v>
      </c>
      <c r="I149" s="271"/>
      <c r="J149" s="272">
        <f>ROUND(I149*H149,2)</f>
        <v>0</v>
      </c>
      <c r="K149" s="273"/>
      <c r="L149" s="274"/>
      <c r="M149" s="275" t="s">
        <v>1</v>
      </c>
      <c r="N149" s="276" t="s">
        <v>43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171</v>
      </c>
      <c r="AT149" s="231" t="s">
        <v>200</v>
      </c>
      <c r="AU149" s="231" t="s">
        <v>86</v>
      </c>
      <c r="AY149" s="17" t="s">
        <v>135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86</v>
      </c>
      <c r="BK149" s="232">
        <f>ROUND(I149*H149,2)</f>
        <v>0</v>
      </c>
      <c r="BL149" s="17" t="s">
        <v>141</v>
      </c>
      <c r="BM149" s="231" t="s">
        <v>247</v>
      </c>
    </row>
    <row r="150" spans="1:63" s="12" customFormat="1" ht="25.9" customHeight="1">
      <c r="A150" s="12"/>
      <c r="B150" s="203"/>
      <c r="C150" s="204"/>
      <c r="D150" s="205" t="s">
        <v>77</v>
      </c>
      <c r="E150" s="206" t="s">
        <v>635</v>
      </c>
      <c r="F150" s="206" t="s">
        <v>636</v>
      </c>
      <c r="G150" s="204"/>
      <c r="H150" s="204"/>
      <c r="I150" s="207"/>
      <c r="J150" s="208">
        <f>BK150</f>
        <v>0</v>
      </c>
      <c r="K150" s="204"/>
      <c r="L150" s="209"/>
      <c r="M150" s="210"/>
      <c r="N150" s="211"/>
      <c r="O150" s="211"/>
      <c r="P150" s="212">
        <f>SUM(P151:P171)</f>
        <v>0</v>
      </c>
      <c r="Q150" s="211"/>
      <c r="R150" s="212">
        <f>SUM(R151:R171)</f>
        <v>0</v>
      </c>
      <c r="S150" s="211"/>
      <c r="T150" s="213">
        <f>SUM(T151:T171)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4" t="s">
        <v>86</v>
      </c>
      <c r="AT150" s="215" t="s">
        <v>77</v>
      </c>
      <c r="AU150" s="215" t="s">
        <v>78</v>
      </c>
      <c r="AY150" s="214" t="s">
        <v>135</v>
      </c>
      <c r="BK150" s="216">
        <f>SUM(BK151:BK171)</f>
        <v>0</v>
      </c>
    </row>
    <row r="151" spans="1:65" s="2" customFormat="1" ht="16.5" customHeight="1">
      <c r="A151" s="38"/>
      <c r="B151" s="39"/>
      <c r="C151" s="219" t="s">
        <v>255</v>
      </c>
      <c r="D151" s="219" t="s">
        <v>137</v>
      </c>
      <c r="E151" s="220" t="s">
        <v>637</v>
      </c>
      <c r="F151" s="221" t="s">
        <v>638</v>
      </c>
      <c r="G151" s="222" t="s">
        <v>242</v>
      </c>
      <c r="H151" s="223">
        <v>245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43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141</v>
      </c>
      <c r="AT151" s="231" t="s">
        <v>137</v>
      </c>
      <c r="AU151" s="231" t="s">
        <v>86</v>
      </c>
      <c r="AY151" s="17" t="s">
        <v>135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86</v>
      </c>
      <c r="BK151" s="232">
        <f>ROUND(I151*H151,2)</f>
        <v>0</v>
      </c>
      <c r="BL151" s="17" t="s">
        <v>141</v>
      </c>
      <c r="BM151" s="231" t="s">
        <v>258</v>
      </c>
    </row>
    <row r="152" spans="1:65" s="2" customFormat="1" ht="16.5" customHeight="1">
      <c r="A152" s="38"/>
      <c r="B152" s="39"/>
      <c r="C152" s="219" t="s">
        <v>189</v>
      </c>
      <c r="D152" s="219" t="s">
        <v>137</v>
      </c>
      <c r="E152" s="220" t="s">
        <v>639</v>
      </c>
      <c r="F152" s="221" t="s">
        <v>640</v>
      </c>
      <c r="G152" s="222" t="s">
        <v>452</v>
      </c>
      <c r="H152" s="223">
        <v>1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43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141</v>
      </c>
      <c r="AT152" s="231" t="s">
        <v>137</v>
      </c>
      <c r="AU152" s="231" t="s">
        <v>86</v>
      </c>
      <c r="AY152" s="17" t="s">
        <v>135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86</v>
      </c>
      <c r="BK152" s="232">
        <f>ROUND(I152*H152,2)</f>
        <v>0</v>
      </c>
      <c r="BL152" s="17" t="s">
        <v>141</v>
      </c>
      <c r="BM152" s="231" t="s">
        <v>252</v>
      </c>
    </row>
    <row r="153" spans="1:65" s="2" customFormat="1" ht="16.5" customHeight="1">
      <c r="A153" s="38"/>
      <c r="B153" s="39"/>
      <c r="C153" s="219" t="s">
        <v>263</v>
      </c>
      <c r="D153" s="219" t="s">
        <v>137</v>
      </c>
      <c r="E153" s="220" t="s">
        <v>641</v>
      </c>
      <c r="F153" s="221" t="s">
        <v>642</v>
      </c>
      <c r="G153" s="222" t="s">
        <v>452</v>
      </c>
      <c r="H153" s="223">
        <v>3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43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141</v>
      </c>
      <c r="AT153" s="231" t="s">
        <v>137</v>
      </c>
      <c r="AU153" s="231" t="s">
        <v>86</v>
      </c>
      <c r="AY153" s="17" t="s">
        <v>135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86</v>
      </c>
      <c r="BK153" s="232">
        <f>ROUND(I153*H153,2)</f>
        <v>0</v>
      </c>
      <c r="BL153" s="17" t="s">
        <v>141</v>
      </c>
      <c r="BM153" s="231" t="s">
        <v>266</v>
      </c>
    </row>
    <row r="154" spans="1:65" s="2" customFormat="1" ht="16.5" customHeight="1">
      <c r="A154" s="38"/>
      <c r="B154" s="39"/>
      <c r="C154" s="219" t="s">
        <v>194</v>
      </c>
      <c r="D154" s="219" t="s">
        <v>137</v>
      </c>
      <c r="E154" s="220" t="s">
        <v>643</v>
      </c>
      <c r="F154" s="221" t="s">
        <v>644</v>
      </c>
      <c r="G154" s="222" t="s">
        <v>452</v>
      </c>
      <c r="H154" s="223">
        <v>1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43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141</v>
      </c>
      <c r="AT154" s="231" t="s">
        <v>137</v>
      </c>
      <c r="AU154" s="231" t="s">
        <v>86</v>
      </c>
      <c r="AY154" s="17" t="s">
        <v>135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86</v>
      </c>
      <c r="BK154" s="232">
        <f>ROUND(I154*H154,2)</f>
        <v>0</v>
      </c>
      <c r="BL154" s="17" t="s">
        <v>141</v>
      </c>
      <c r="BM154" s="231" t="s">
        <v>271</v>
      </c>
    </row>
    <row r="155" spans="1:65" s="2" customFormat="1" ht="16.5" customHeight="1">
      <c r="A155" s="38"/>
      <c r="B155" s="39"/>
      <c r="C155" s="219" t="s">
        <v>272</v>
      </c>
      <c r="D155" s="219" t="s">
        <v>137</v>
      </c>
      <c r="E155" s="220" t="s">
        <v>645</v>
      </c>
      <c r="F155" s="221" t="s">
        <v>646</v>
      </c>
      <c r="G155" s="222" t="s">
        <v>452</v>
      </c>
      <c r="H155" s="223">
        <v>1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43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141</v>
      </c>
      <c r="AT155" s="231" t="s">
        <v>137</v>
      </c>
      <c r="AU155" s="231" t="s">
        <v>86</v>
      </c>
      <c r="AY155" s="17" t="s">
        <v>135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86</v>
      </c>
      <c r="BK155" s="232">
        <f>ROUND(I155*H155,2)</f>
        <v>0</v>
      </c>
      <c r="BL155" s="17" t="s">
        <v>141</v>
      </c>
      <c r="BM155" s="231" t="s">
        <v>472</v>
      </c>
    </row>
    <row r="156" spans="1:65" s="2" customFormat="1" ht="16.5" customHeight="1">
      <c r="A156" s="38"/>
      <c r="B156" s="39"/>
      <c r="C156" s="219" t="s">
        <v>199</v>
      </c>
      <c r="D156" s="219" t="s">
        <v>137</v>
      </c>
      <c r="E156" s="220" t="s">
        <v>647</v>
      </c>
      <c r="F156" s="221" t="s">
        <v>648</v>
      </c>
      <c r="G156" s="222" t="s">
        <v>452</v>
      </c>
      <c r="H156" s="223">
        <v>1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43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141</v>
      </c>
      <c r="AT156" s="231" t="s">
        <v>137</v>
      </c>
      <c r="AU156" s="231" t="s">
        <v>86</v>
      </c>
      <c r="AY156" s="17" t="s">
        <v>135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86</v>
      </c>
      <c r="BK156" s="232">
        <f>ROUND(I156*H156,2)</f>
        <v>0</v>
      </c>
      <c r="BL156" s="17" t="s">
        <v>141</v>
      </c>
      <c r="BM156" s="231" t="s">
        <v>475</v>
      </c>
    </row>
    <row r="157" spans="1:65" s="2" customFormat="1" ht="16.5" customHeight="1">
      <c r="A157" s="38"/>
      <c r="B157" s="39"/>
      <c r="C157" s="219" t="s">
        <v>282</v>
      </c>
      <c r="D157" s="219" t="s">
        <v>137</v>
      </c>
      <c r="E157" s="220" t="s">
        <v>649</v>
      </c>
      <c r="F157" s="221" t="s">
        <v>650</v>
      </c>
      <c r="G157" s="222" t="s">
        <v>452</v>
      </c>
      <c r="H157" s="223">
        <v>1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43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141</v>
      </c>
      <c r="AT157" s="231" t="s">
        <v>137</v>
      </c>
      <c r="AU157" s="231" t="s">
        <v>86</v>
      </c>
      <c r="AY157" s="17" t="s">
        <v>135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86</v>
      </c>
      <c r="BK157" s="232">
        <f>ROUND(I157*H157,2)</f>
        <v>0</v>
      </c>
      <c r="BL157" s="17" t="s">
        <v>141</v>
      </c>
      <c r="BM157" s="231" t="s">
        <v>279</v>
      </c>
    </row>
    <row r="158" spans="1:65" s="2" customFormat="1" ht="16.5" customHeight="1">
      <c r="A158" s="38"/>
      <c r="B158" s="39"/>
      <c r="C158" s="219" t="s">
        <v>204</v>
      </c>
      <c r="D158" s="219" t="s">
        <v>137</v>
      </c>
      <c r="E158" s="220" t="s">
        <v>651</v>
      </c>
      <c r="F158" s="221" t="s">
        <v>652</v>
      </c>
      <c r="G158" s="222" t="s">
        <v>452</v>
      </c>
      <c r="H158" s="223">
        <v>1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43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141</v>
      </c>
      <c r="AT158" s="231" t="s">
        <v>137</v>
      </c>
      <c r="AU158" s="231" t="s">
        <v>86</v>
      </c>
      <c r="AY158" s="17" t="s">
        <v>135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86</v>
      </c>
      <c r="BK158" s="232">
        <f>ROUND(I158*H158,2)</f>
        <v>0</v>
      </c>
      <c r="BL158" s="17" t="s">
        <v>141</v>
      </c>
      <c r="BM158" s="231" t="s">
        <v>285</v>
      </c>
    </row>
    <row r="159" spans="1:65" s="2" customFormat="1" ht="21.75" customHeight="1">
      <c r="A159" s="38"/>
      <c r="B159" s="39"/>
      <c r="C159" s="219" t="s">
        <v>290</v>
      </c>
      <c r="D159" s="219" t="s">
        <v>137</v>
      </c>
      <c r="E159" s="220" t="s">
        <v>653</v>
      </c>
      <c r="F159" s="221" t="s">
        <v>654</v>
      </c>
      <c r="G159" s="222" t="s">
        <v>452</v>
      </c>
      <c r="H159" s="223">
        <v>1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43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141</v>
      </c>
      <c r="AT159" s="231" t="s">
        <v>137</v>
      </c>
      <c r="AU159" s="231" t="s">
        <v>86</v>
      </c>
      <c r="AY159" s="17" t="s">
        <v>135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86</v>
      </c>
      <c r="BK159" s="232">
        <f>ROUND(I159*H159,2)</f>
        <v>0</v>
      </c>
      <c r="BL159" s="17" t="s">
        <v>141</v>
      </c>
      <c r="BM159" s="231" t="s">
        <v>289</v>
      </c>
    </row>
    <row r="160" spans="1:65" s="2" customFormat="1" ht="16.5" customHeight="1">
      <c r="A160" s="38"/>
      <c r="B160" s="39"/>
      <c r="C160" s="219" t="s">
        <v>208</v>
      </c>
      <c r="D160" s="219" t="s">
        <v>137</v>
      </c>
      <c r="E160" s="220" t="s">
        <v>655</v>
      </c>
      <c r="F160" s="221" t="s">
        <v>656</v>
      </c>
      <c r="G160" s="222" t="s">
        <v>452</v>
      </c>
      <c r="H160" s="223">
        <v>12</v>
      </c>
      <c r="I160" s="224"/>
      <c r="J160" s="225">
        <f>ROUND(I160*H160,2)</f>
        <v>0</v>
      </c>
      <c r="K160" s="226"/>
      <c r="L160" s="44"/>
      <c r="M160" s="227" t="s">
        <v>1</v>
      </c>
      <c r="N160" s="228" t="s">
        <v>43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141</v>
      </c>
      <c r="AT160" s="231" t="s">
        <v>137</v>
      </c>
      <c r="AU160" s="231" t="s">
        <v>86</v>
      </c>
      <c r="AY160" s="17" t="s">
        <v>135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86</v>
      </c>
      <c r="BK160" s="232">
        <f>ROUND(I160*H160,2)</f>
        <v>0</v>
      </c>
      <c r="BL160" s="17" t="s">
        <v>141</v>
      </c>
      <c r="BM160" s="231" t="s">
        <v>293</v>
      </c>
    </row>
    <row r="161" spans="1:65" s="2" customFormat="1" ht="33" customHeight="1">
      <c r="A161" s="38"/>
      <c r="B161" s="39"/>
      <c r="C161" s="219" t="s">
        <v>297</v>
      </c>
      <c r="D161" s="219" t="s">
        <v>137</v>
      </c>
      <c r="E161" s="220" t="s">
        <v>657</v>
      </c>
      <c r="F161" s="221" t="s">
        <v>658</v>
      </c>
      <c r="G161" s="222" t="s">
        <v>452</v>
      </c>
      <c r="H161" s="223">
        <v>4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43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141</v>
      </c>
      <c r="AT161" s="231" t="s">
        <v>137</v>
      </c>
      <c r="AU161" s="231" t="s">
        <v>86</v>
      </c>
      <c r="AY161" s="17" t="s">
        <v>135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86</v>
      </c>
      <c r="BK161" s="232">
        <f>ROUND(I161*H161,2)</f>
        <v>0</v>
      </c>
      <c r="BL161" s="17" t="s">
        <v>141</v>
      </c>
      <c r="BM161" s="231" t="s">
        <v>296</v>
      </c>
    </row>
    <row r="162" spans="1:65" s="2" customFormat="1" ht="33" customHeight="1">
      <c r="A162" s="38"/>
      <c r="B162" s="39"/>
      <c r="C162" s="219" t="s">
        <v>212</v>
      </c>
      <c r="D162" s="219" t="s">
        <v>137</v>
      </c>
      <c r="E162" s="220" t="s">
        <v>659</v>
      </c>
      <c r="F162" s="221" t="s">
        <v>660</v>
      </c>
      <c r="G162" s="222" t="s">
        <v>452</v>
      </c>
      <c r="H162" s="223">
        <v>4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43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141</v>
      </c>
      <c r="AT162" s="231" t="s">
        <v>137</v>
      </c>
      <c r="AU162" s="231" t="s">
        <v>86</v>
      </c>
      <c r="AY162" s="17" t="s">
        <v>135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86</v>
      </c>
      <c r="BK162" s="232">
        <f>ROUND(I162*H162,2)</f>
        <v>0</v>
      </c>
      <c r="BL162" s="17" t="s">
        <v>141</v>
      </c>
      <c r="BM162" s="231" t="s">
        <v>300</v>
      </c>
    </row>
    <row r="163" spans="1:65" s="2" customFormat="1" ht="16.5" customHeight="1">
      <c r="A163" s="38"/>
      <c r="B163" s="39"/>
      <c r="C163" s="219" t="s">
        <v>310</v>
      </c>
      <c r="D163" s="219" t="s">
        <v>137</v>
      </c>
      <c r="E163" s="220" t="s">
        <v>661</v>
      </c>
      <c r="F163" s="221" t="s">
        <v>662</v>
      </c>
      <c r="G163" s="222" t="s">
        <v>452</v>
      </c>
      <c r="H163" s="223">
        <v>4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43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141</v>
      </c>
      <c r="AT163" s="231" t="s">
        <v>137</v>
      </c>
      <c r="AU163" s="231" t="s">
        <v>86</v>
      </c>
      <c r="AY163" s="17" t="s">
        <v>135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86</v>
      </c>
      <c r="BK163" s="232">
        <f>ROUND(I163*H163,2)</f>
        <v>0</v>
      </c>
      <c r="BL163" s="17" t="s">
        <v>141</v>
      </c>
      <c r="BM163" s="231" t="s">
        <v>305</v>
      </c>
    </row>
    <row r="164" spans="1:65" s="2" customFormat="1" ht="21.75" customHeight="1">
      <c r="A164" s="38"/>
      <c r="B164" s="39"/>
      <c r="C164" s="219" t="s">
        <v>216</v>
      </c>
      <c r="D164" s="219" t="s">
        <v>137</v>
      </c>
      <c r="E164" s="220" t="s">
        <v>663</v>
      </c>
      <c r="F164" s="221" t="s">
        <v>664</v>
      </c>
      <c r="G164" s="222" t="s">
        <v>242</v>
      </c>
      <c r="H164" s="223">
        <v>200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43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141</v>
      </c>
      <c r="AT164" s="231" t="s">
        <v>137</v>
      </c>
      <c r="AU164" s="231" t="s">
        <v>86</v>
      </c>
      <c r="AY164" s="17" t="s">
        <v>135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86</v>
      </c>
      <c r="BK164" s="232">
        <f>ROUND(I164*H164,2)</f>
        <v>0</v>
      </c>
      <c r="BL164" s="17" t="s">
        <v>141</v>
      </c>
      <c r="BM164" s="231" t="s">
        <v>318</v>
      </c>
    </row>
    <row r="165" spans="1:65" s="2" customFormat="1" ht="16.5" customHeight="1">
      <c r="A165" s="38"/>
      <c r="B165" s="39"/>
      <c r="C165" s="219" t="s">
        <v>320</v>
      </c>
      <c r="D165" s="219" t="s">
        <v>137</v>
      </c>
      <c r="E165" s="220" t="s">
        <v>665</v>
      </c>
      <c r="F165" s="221" t="s">
        <v>666</v>
      </c>
      <c r="G165" s="222" t="s">
        <v>452</v>
      </c>
      <c r="H165" s="223">
        <v>14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43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141</v>
      </c>
      <c r="AT165" s="231" t="s">
        <v>137</v>
      </c>
      <c r="AU165" s="231" t="s">
        <v>86</v>
      </c>
      <c r="AY165" s="17" t="s">
        <v>135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86</v>
      </c>
      <c r="BK165" s="232">
        <f>ROUND(I165*H165,2)</f>
        <v>0</v>
      </c>
      <c r="BL165" s="17" t="s">
        <v>141</v>
      </c>
      <c r="BM165" s="231" t="s">
        <v>323</v>
      </c>
    </row>
    <row r="166" spans="1:65" s="2" customFormat="1" ht="16.5" customHeight="1">
      <c r="A166" s="38"/>
      <c r="B166" s="39"/>
      <c r="C166" s="219" t="s">
        <v>219</v>
      </c>
      <c r="D166" s="219" t="s">
        <v>137</v>
      </c>
      <c r="E166" s="220" t="s">
        <v>667</v>
      </c>
      <c r="F166" s="221" t="s">
        <v>668</v>
      </c>
      <c r="G166" s="222" t="s">
        <v>452</v>
      </c>
      <c r="H166" s="223">
        <v>14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43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141</v>
      </c>
      <c r="AT166" s="231" t="s">
        <v>137</v>
      </c>
      <c r="AU166" s="231" t="s">
        <v>86</v>
      </c>
      <c r="AY166" s="17" t="s">
        <v>135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86</v>
      </c>
      <c r="BK166" s="232">
        <f>ROUND(I166*H166,2)</f>
        <v>0</v>
      </c>
      <c r="BL166" s="17" t="s">
        <v>141</v>
      </c>
      <c r="BM166" s="231" t="s">
        <v>327</v>
      </c>
    </row>
    <row r="167" spans="1:65" s="2" customFormat="1" ht="16.5" customHeight="1">
      <c r="A167" s="38"/>
      <c r="B167" s="39"/>
      <c r="C167" s="219" t="s">
        <v>331</v>
      </c>
      <c r="D167" s="219" t="s">
        <v>137</v>
      </c>
      <c r="E167" s="220" t="s">
        <v>669</v>
      </c>
      <c r="F167" s="221" t="s">
        <v>670</v>
      </c>
      <c r="G167" s="222" t="s">
        <v>242</v>
      </c>
      <c r="H167" s="223">
        <v>45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43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141</v>
      </c>
      <c r="AT167" s="231" t="s">
        <v>137</v>
      </c>
      <c r="AU167" s="231" t="s">
        <v>86</v>
      </c>
      <c r="AY167" s="17" t="s">
        <v>135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86</v>
      </c>
      <c r="BK167" s="232">
        <f>ROUND(I167*H167,2)</f>
        <v>0</v>
      </c>
      <c r="BL167" s="17" t="s">
        <v>141</v>
      </c>
      <c r="BM167" s="231" t="s">
        <v>334</v>
      </c>
    </row>
    <row r="168" spans="1:65" s="2" customFormat="1" ht="16.5" customHeight="1">
      <c r="A168" s="38"/>
      <c r="B168" s="39"/>
      <c r="C168" s="219" t="s">
        <v>223</v>
      </c>
      <c r="D168" s="219" t="s">
        <v>137</v>
      </c>
      <c r="E168" s="220" t="s">
        <v>671</v>
      </c>
      <c r="F168" s="221" t="s">
        <v>672</v>
      </c>
      <c r="G168" s="222" t="s">
        <v>242</v>
      </c>
      <c r="H168" s="223">
        <v>5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43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141</v>
      </c>
      <c r="AT168" s="231" t="s">
        <v>137</v>
      </c>
      <c r="AU168" s="231" t="s">
        <v>86</v>
      </c>
      <c r="AY168" s="17" t="s">
        <v>135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86</v>
      </c>
      <c r="BK168" s="232">
        <f>ROUND(I168*H168,2)</f>
        <v>0</v>
      </c>
      <c r="BL168" s="17" t="s">
        <v>141</v>
      </c>
      <c r="BM168" s="231" t="s">
        <v>673</v>
      </c>
    </row>
    <row r="169" spans="1:65" s="2" customFormat="1" ht="16.5" customHeight="1">
      <c r="A169" s="38"/>
      <c r="B169" s="39"/>
      <c r="C169" s="219" t="s">
        <v>674</v>
      </c>
      <c r="D169" s="219" t="s">
        <v>137</v>
      </c>
      <c r="E169" s="220" t="s">
        <v>675</v>
      </c>
      <c r="F169" s="221" t="s">
        <v>676</v>
      </c>
      <c r="G169" s="222" t="s">
        <v>242</v>
      </c>
      <c r="H169" s="223">
        <v>240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43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141</v>
      </c>
      <c r="AT169" s="231" t="s">
        <v>137</v>
      </c>
      <c r="AU169" s="231" t="s">
        <v>86</v>
      </c>
      <c r="AY169" s="17" t="s">
        <v>135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86</v>
      </c>
      <c r="BK169" s="232">
        <f>ROUND(I169*H169,2)</f>
        <v>0</v>
      </c>
      <c r="BL169" s="17" t="s">
        <v>141</v>
      </c>
      <c r="BM169" s="231" t="s">
        <v>677</v>
      </c>
    </row>
    <row r="170" spans="1:65" s="2" customFormat="1" ht="21.75" customHeight="1">
      <c r="A170" s="38"/>
      <c r="B170" s="39"/>
      <c r="C170" s="219" t="s">
        <v>226</v>
      </c>
      <c r="D170" s="219" t="s">
        <v>137</v>
      </c>
      <c r="E170" s="220" t="s">
        <v>678</v>
      </c>
      <c r="F170" s="221" t="s">
        <v>679</v>
      </c>
      <c r="G170" s="222" t="s">
        <v>242</v>
      </c>
      <c r="H170" s="223">
        <v>90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43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141</v>
      </c>
      <c r="AT170" s="231" t="s">
        <v>137</v>
      </c>
      <c r="AU170" s="231" t="s">
        <v>86</v>
      </c>
      <c r="AY170" s="17" t="s">
        <v>135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86</v>
      </c>
      <c r="BK170" s="232">
        <f>ROUND(I170*H170,2)</f>
        <v>0</v>
      </c>
      <c r="BL170" s="17" t="s">
        <v>141</v>
      </c>
      <c r="BM170" s="231" t="s">
        <v>680</v>
      </c>
    </row>
    <row r="171" spans="1:65" s="2" customFormat="1" ht="16.5" customHeight="1">
      <c r="A171" s="38"/>
      <c r="B171" s="39"/>
      <c r="C171" s="219" t="s">
        <v>681</v>
      </c>
      <c r="D171" s="219" t="s">
        <v>137</v>
      </c>
      <c r="E171" s="220" t="s">
        <v>682</v>
      </c>
      <c r="F171" s="221" t="s">
        <v>683</v>
      </c>
      <c r="G171" s="222" t="s">
        <v>452</v>
      </c>
      <c r="H171" s="223">
        <v>1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43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141</v>
      </c>
      <c r="AT171" s="231" t="s">
        <v>137</v>
      </c>
      <c r="AU171" s="231" t="s">
        <v>86</v>
      </c>
      <c r="AY171" s="17" t="s">
        <v>135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86</v>
      </c>
      <c r="BK171" s="232">
        <f>ROUND(I171*H171,2)</f>
        <v>0</v>
      </c>
      <c r="BL171" s="17" t="s">
        <v>141</v>
      </c>
      <c r="BM171" s="231" t="s">
        <v>684</v>
      </c>
    </row>
    <row r="172" spans="1:63" s="12" customFormat="1" ht="25.9" customHeight="1">
      <c r="A172" s="12"/>
      <c r="B172" s="203"/>
      <c r="C172" s="204"/>
      <c r="D172" s="205" t="s">
        <v>77</v>
      </c>
      <c r="E172" s="206" t="s">
        <v>685</v>
      </c>
      <c r="F172" s="206" t="s">
        <v>136</v>
      </c>
      <c r="G172" s="204"/>
      <c r="H172" s="204"/>
      <c r="I172" s="207"/>
      <c r="J172" s="208">
        <f>BK172</f>
        <v>0</v>
      </c>
      <c r="K172" s="204"/>
      <c r="L172" s="209"/>
      <c r="M172" s="210"/>
      <c r="N172" s="211"/>
      <c r="O172" s="211"/>
      <c r="P172" s="212">
        <f>SUM(P173:P176)</f>
        <v>0</v>
      </c>
      <c r="Q172" s="211"/>
      <c r="R172" s="212">
        <f>SUM(R173:R176)</f>
        <v>52.018</v>
      </c>
      <c r="S172" s="211"/>
      <c r="T172" s="213">
        <f>SUM(T173:T176)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4" t="s">
        <v>86</v>
      </c>
      <c r="AT172" s="215" t="s">
        <v>77</v>
      </c>
      <c r="AU172" s="215" t="s">
        <v>78</v>
      </c>
      <c r="AY172" s="214" t="s">
        <v>135</v>
      </c>
      <c r="BK172" s="216">
        <f>SUM(BK173:BK176)</f>
        <v>0</v>
      </c>
    </row>
    <row r="173" spans="1:65" s="2" customFormat="1" ht="66.75" customHeight="1">
      <c r="A173" s="38"/>
      <c r="B173" s="39"/>
      <c r="C173" s="219" t="s">
        <v>239</v>
      </c>
      <c r="D173" s="219" t="s">
        <v>137</v>
      </c>
      <c r="E173" s="220" t="s">
        <v>686</v>
      </c>
      <c r="F173" s="221" t="s">
        <v>687</v>
      </c>
      <c r="G173" s="222" t="s">
        <v>242</v>
      </c>
      <c r="H173" s="223">
        <v>200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43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141</v>
      </c>
      <c r="AT173" s="231" t="s">
        <v>137</v>
      </c>
      <c r="AU173" s="231" t="s">
        <v>86</v>
      </c>
      <c r="AY173" s="17" t="s">
        <v>135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86</v>
      </c>
      <c r="BK173" s="232">
        <f>ROUND(I173*H173,2)</f>
        <v>0</v>
      </c>
      <c r="BL173" s="17" t="s">
        <v>141</v>
      </c>
      <c r="BM173" s="231" t="s">
        <v>688</v>
      </c>
    </row>
    <row r="174" spans="1:65" s="2" customFormat="1" ht="55.5" customHeight="1">
      <c r="A174" s="38"/>
      <c r="B174" s="39"/>
      <c r="C174" s="219" t="s">
        <v>689</v>
      </c>
      <c r="D174" s="219" t="s">
        <v>137</v>
      </c>
      <c r="E174" s="220" t="s">
        <v>690</v>
      </c>
      <c r="F174" s="221" t="s">
        <v>691</v>
      </c>
      <c r="G174" s="222" t="s">
        <v>242</v>
      </c>
      <c r="H174" s="223">
        <v>200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43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141</v>
      </c>
      <c r="AT174" s="231" t="s">
        <v>137</v>
      </c>
      <c r="AU174" s="231" t="s">
        <v>86</v>
      </c>
      <c r="AY174" s="17" t="s">
        <v>135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86</v>
      </c>
      <c r="BK174" s="232">
        <f>ROUND(I174*H174,2)</f>
        <v>0</v>
      </c>
      <c r="BL174" s="17" t="s">
        <v>141</v>
      </c>
      <c r="BM174" s="231" t="s">
        <v>692</v>
      </c>
    </row>
    <row r="175" spans="1:65" s="2" customFormat="1" ht="37.8" customHeight="1">
      <c r="A175" s="38"/>
      <c r="B175" s="39"/>
      <c r="C175" s="219" t="s">
        <v>234</v>
      </c>
      <c r="D175" s="219" t="s">
        <v>137</v>
      </c>
      <c r="E175" s="220" t="s">
        <v>693</v>
      </c>
      <c r="F175" s="221" t="s">
        <v>694</v>
      </c>
      <c r="G175" s="222" t="s">
        <v>242</v>
      </c>
      <c r="H175" s="223">
        <v>200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43</v>
      </c>
      <c r="O175" s="91"/>
      <c r="P175" s="229">
        <f>O175*H175</f>
        <v>0</v>
      </c>
      <c r="Q175" s="229">
        <v>0.26</v>
      </c>
      <c r="R175" s="229">
        <f>Q175*H175</f>
        <v>52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141</v>
      </c>
      <c r="AT175" s="231" t="s">
        <v>137</v>
      </c>
      <c r="AU175" s="231" t="s">
        <v>86</v>
      </c>
      <c r="AY175" s="17" t="s">
        <v>135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86</v>
      </c>
      <c r="BK175" s="232">
        <f>ROUND(I175*H175,2)</f>
        <v>0</v>
      </c>
      <c r="BL175" s="17" t="s">
        <v>141</v>
      </c>
      <c r="BM175" s="231" t="s">
        <v>695</v>
      </c>
    </row>
    <row r="176" spans="1:65" s="2" customFormat="1" ht="33" customHeight="1">
      <c r="A176" s="38"/>
      <c r="B176" s="39"/>
      <c r="C176" s="219" t="s">
        <v>696</v>
      </c>
      <c r="D176" s="219" t="s">
        <v>137</v>
      </c>
      <c r="E176" s="220" t="s">
        <v>697</v>
      </c>
      <c r="F176" s="221" t="s">
        <v>698</v>
      </c>
      <c r="G176" s="222" t="s">
        <v>242</v>
      </c>
      <c r="H176" s="223">
        <v>200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43</v>
      </c>
      <c r="O176" s="91"/>
      <c r="P176" s="229">
        <f>O176*H176</f>
        <v>0</v>
      </c>
      <c r="Q176" s="229">
        <v>9E-05</v>
      </c>
      <c r="R176" s="229">
        <f>Q176*H176</f>
        <v>0.018000000000000002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141</v>
      </c>
      <c r="AT176" s="231" t="s">
        <v>137</v>
      </c>
      <c r="AU176" s="231" t="s">
        <v>86</v>
      </c>
      <c r="AY176" s="17" t="s">
        <v>135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86</v>
      </c>
      <c r="BK176" s="232">
        <f>ROUND(I176*H176,2)</f>
        <v>0</v>
      </c>
      <c r="BL176" s="17" t="s">
        <v>141</v>
      </c>
      <c r="BM176" s="231" t="s">
        <v>699</v>
      </c>
    </row>
    <row r="177" spans="1:63" s="12" customFormat="1" ht="25.9" customHeight="1">
      <c r="A177" s="12"/>
      <c r="B177" s="203"/>
      <c r="C177" s="204"/>
      <c r="D177" s="205" t="s">
        <v>77</v>
      </c>
      <c r="E177" s="206" t="s">
        <v>700</v>
      </c>
      <c r="F177" s="206" t="s">
        <v>701</v>
      </c>
      <c r="G177" s="204"/>
      <c r="H177" s="204"/>
      <c r="I177" s="207"/>
      <c r="J177" s="208">
        <f>BK177</f>
        <v>0</v>
      </c>
      <c r="K177" s="204"/>
      <c r="L177" s="209"/>
      <c r="M177" s="210"/>
      <c r="N177" s="211"/>
      <c r="O177" s="211"/>
      <c r="P177" s="212">
        <f>SUM(P178:P186)</f>
        <v>0</v>
      </c>
      <c r="Q177" s="211"/>
      <c r="R177" s="212">
        <f>SUM(R178:R186)</f>
        <v>0</v>
      </c>
      <c r="S177" s="211"/>
      <c r="T177" s="213">
        <f>SUM(T178:T186)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4" t="s">
        <v>86</v>
      </c>
      <c r="AT177" s="215" t="s">
        <v>77</v>
      </c>
      <c r="AU177" s="215" t="s">
        <v>78</v>
      </c>
      <c r="AY177" s="214" t="s">
        <v>135</v>
      </c>
      <c r="BK177" s="216">
        <f>SUM(BK178:BK186)</f>
        <v>0</v>
      </c>
    </row>
    <row r="178" spans="1:65" s="2" customFormat="1" ht="16.5" customHeight="1">
      <c r="A178" s="38"/>
      <c r="B178" s="39"/>
      <c r="C178" s="219" t="s">
        <v>261</v>
      </c>
      <c r="D178" s="219" t="s">
        <v>137</v>
      </c>
      <c r="E178" s="220" t="s">
        <v>702</v>
      </c>
      <c r="F178" s="221" t="s">
        <v>703</v>
      </c>
      <c r="G178" s="222" t="s">
        <v>452</v>
      </c>
      <c r="H178" s="223">
        <v>12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43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141</v>
      </c>
      <c r="AT178" s="231" t="s">
        <v>137</v>
      </c>
      <c r="AU178" s="231" t="s">
        <v>86</v>
      </c>
      <c r="AY178" s="17" t="s">
        <v>135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86</v>
      </c>
      <c r="BK178" s="232">
        <f>ROUND(I178*H178,2)</f>
        <v>0</v>
      </c>
      <c r="BL178" s="17" t="s">
        <v>141</v>
      </c>
      <c r="BM178" s="231" t="s">
        <v>704</v>
      </c>
    </row>
    <row r="179" spans="1:65" s="2" customFormat="1" ht="16.5" customHeight="1">
      <c r="A179" s="38"/>
      <c r="B179" s="39"/>
      <c r="C179" s="219" t="s">
        <v>705</v>
      </c>
      <c r="D179" s="219" t="s">
        <v>137</v>
      </c>
      <c r="E179" s="220" t="s">
        <v>706</v>
      </c>
      <c r="F179" s="221" t="s">
        <v>707</v>
      </c>
      <c r="G179" s="222" t="s">
        <v>708</v>
      </c>
      <c r="H179" s="223">
        <v>1</v>
      </c>
      <c r="I179" s="224"/>
      <c r="J179" s="225">
        <f>ROUND(I179*H179,2)</f>
        <v>0</v>
      </c>
      <c r="K179" s="226"/>
      <c r="L179" s="44"/>
      <c r="M179" s="227" t="s">
        <v>1</v>
      </c>
      <c r="N179" s="228" t="s">
        <v>43</v>
      </c>
      <c r="O179" s="91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141</v>
      </c>
      <c r="AT179" s="231" t="s">
        <v>137</v>
      </c>
      <c r="AU179" s="231" t="s">
        <v>86</v>
      </c>
      <c r="AY179" s="17" t="s">
        <v>135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86</v>
      </c>
      <c r="BK179" s="232">
        <f>ROUND(I179*H179,2)</f>
        <v>0</v>
      </c>
      <c r="BL179" s="17" t="s">
        <v>141</v>
      </c>
      <c r="BM179" s="231" t="s">
        <v>709</v>
      </c>
    </row>
    <row r="180" spans="1:65" s="2" customFormat="1" ht="16.5" customHeight="1">
      <c r="A180" s="38"/>
      <c r="B180" s="39"/>
      <c r="C180" s="219" t="s">
        <v>247</v>
      </c>
      <c r="D180" s="219" t="s">
        <v>137</v>
      </c>
      <c r="E180" s="220" t="s">
        <v>710</v>
      </c>
      <c r="F180" s="221" t="s">
        <v>711</v>
      </c>
      <c r="G180" s="222" t="s">
        <v>708</v>
      </c>
      <c r="H180" s="223">
        <v>1</v>
      </c>
      <c r="I180" s="224"/>
      <c r="J180" s="225">
        <f>ROUND(I180*H180,2)</f>
        <v>0</v>
      </c>
      <c r="K180" s="226"/>
      <c r="L180" s="44"/>
      <c r="M180" s="227" t="s">
        <v>1</v>
      </c>
      <c r="N180" s="228" t="s">
        <v>43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141</v>
      </c>
      <c r="AT180" s="231" t="s">
        <v>137</v>
      </c>
      <c r="AU180" s="231" t="s">
        <v>86</v>
      </c>
      <c r="AY180" s="17" t="s">
        <v>135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86</v>
      </c>
      <c r="BK180" s="232">
        <f>ROUND(I180*H180,2)</f>
        <v>0</v>
      </c>
      <c r="BL180" s="17" t="s">
        <v>141</v>
      </c>
      <c r="BM180" s="231" t="s">
        <v>712</v>
      </c>
    </row>
    <row r="181" spans="1:65" s="2" customFormat="1" ht="16.5" customHeight="1">
      <c r="A181" s="38"/>
      <c r="B181" s="39"/>
      <c r="C181" s="219" t="s">
        <v>713</v>
      </c>
      <c r="D181" s="219" t="s">
        <v>137</v>
      </c>
      <c r="E181" s="220" t="s">
        <v>714</v>
      </c>
      <c r="F181" s="221" t="s">
        <v>715</v>
      </c>
      <c r="G181" s="222" t="s">
        <v>708</v>
      </c>
      <c r="H181" s="223">
        <v>1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43</v>
      </c>
      <c r="O181" s="91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141</v>
      </c>
      <c r="AT181" s="231" t="s">
        <v>137</v>
      </c>
      <c r="AU181" s="231" t="s">
        <v>86</v>
      </c>
      <c r="AY181" s="17" t="s">
        <v>135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86</v>
      </c>
      <c r="BK181" s="232">
        <f>ROUND(I181*H181,2)</f>
        <v>0</v>
      </c>
      <c r="BL181" s="17" t="s">
        <v>141</v>
      </c>
      <c r="BM181" s="231" t="s">
        <v>716</v>
      </c>
    </row>
    <row r="182" spans="1:65" s="2" customFormat="1" ht="16.5" customHeight="1">
      <c r="A182" s="38"/>
      <c r="B182" s="39"/>
      <c r="C182" s="219" t="s">
        <v>229</v>
      </c>
      <c r="D182" s="219" t="s">
        <v>137</v>
      </c>
      <c r="E182" s="220" t="s">
        <v>717</v>
      </c>
      <c r="F182" s="221" t="s">
        <v>718</v>
      </c>
      <c r="G182" s="222" t="s">
        <v>708</v>
      </c>
      <c r="H182" s="223">
        <v>1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43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141</v>
      </c>
      <c r="AT182" s="231" t="s">
        <v>137</v>
      </c>
      <c r="AU182" s="231" t="s">
        <v>86</v>
      </c>
      <c r="AY182" s="17" t="s">
        <v>135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86</v>
      </c>
      <c r="BK182" s="232">
        <f>ROUND(I182*H182,2)</f>
        <v>0</v>
      </c>
      <c r="BL182" s="17" t="s">
        <v>141</v>
      </c>
      <c r="BM182" s="231" t="s">
        <v>719</v>
      </c>
    </row>
    <row r="183" spans="1:65" s="2" customFormat="1" ht="16.5" customHeight="1">
      <c r="A183" s="38"/>
      <c r="B183" s="39"/>
      <c r="C183" s="219" t="s">
        <v>720</v>
      </c>
      <c r="D183" s="219" t="s">
        <v>137</v>
      </c>
      <c r="E183" s="220" t="s">
        <v>721</v>
      </c>
      <c r="F183" s="221" t="s">
        <v>722</v>
      </c>
      <c r="G183" s="222" t="s">
        <v>708</v>
      </c>
      <c r="H183" s="223">
        <v>1</v>
      </c>
      <c r="I183" s="224"/>
      <c r="J183" s="225">
        <f>ROUND(I183*H183,2)</f>
        <v>0</v>
      </c>
      <c r="K183" s="226"/>
      <c r="L183" s="44"/>
      <c r="M183" s="227" t="s">
        <v>1</v>
      </c>
      <c r="N183" s="228" t="s">
        <v>43</v>
      </c>
      <c r="O183" s="91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141</v>
      </c>
      <c r="AT183" s="231" t="s">
        <v>137</v>
      </c>
      <c r="AU183" s="231" t="s">
        <v>86</v>
      </c>
      <c r="AY183" s="17" t="s">
        <v>135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86</v>
      </c>
      <c r="BK183" s="232">
        <f>ROUND(I183*H183,2)</f>
        <v>0</v>
      </c>
      <c r="BL183" s="17" t="s">
        <v>141</v>
      </c>
      <c r="BM183" s="231" t="s">
        <v>723</v>
      </c>
    </row>
    <row r="184" spans="1:65" s="2" customFormat="1" ht="16.5" customHeight="1">
      <c r="A184" s="38"/>
      <c r="B184" s="39"/>
      <c r="C184" s="219" t="s">
        <v>258</v>
      </c>
      <c r="D184" s="219" t="s">
        <v>137</v>
      </c>
      <c r="E184" s="220" t="s">
        <v>724</v>
      </c>
      <c r="F184" s="221" t="s">
        <v>725</v>
      </c>
      <c r="G184" s="222" t="s">
        <v>708</v>
      </c>
      <c r="H184" s="223">
        <v>1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43</v>
      </c>
      <c r="O184" s="91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141</v>
      </c>
      <c r="AT184" s="231" t="s">
        <v>137</v>
      </c>
      <c r="AU184" s="231" t="s">
        <v>86</v>
      </c>
      <c r="AY184" s="17" t="s">
        <v>135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86</v>
      </c>
      <c r="BK184" s="232">
        <f>ROUND(I184*H184,2)</f>
        <v>0</v>
      </c>
      <c r="BL184" s="17" t="s">
        <v>141</v>
      </c>
      <c r="BM184" s="231" t="s">
        <v>726</v>
      </c>
    </row>
    <row r="185" spans="1:65" s="2" customFormat="1" ht="16.5" customHeight="1">
      <c r="A185" s="38"/>
      <c r="B185" s="39"/>
      <c r="C185" s="219" t="s">
        <v>727</v>
      </c>
      <c r="D185" s="219" t="s">
        <v>137</v>
      </c>
      <c r="E185" s="220" t="s">
        <v>728</v>
      </c>
      <c r="F185" s="221" t="s">
        <v>729</v>
      </c>
      <c r="G185" s="222" t="s">
        <v>708</v>
      </c>
      <c r="H185" s="223">
        <v>1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43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141</v>
      </c>
      <c r="AT185" s="231" t="s">
        <v>137</v>
      </c>
      <c r="AU185" s="231" t="s">
        <v>86</v>
      </c>
      <c r="AY185" s="17" t="s">
        <v>135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86</v>
      </c>
      <c r="BK185" s="232">
        <f>ROUND(I185*H185,2)</f>
        <v>0</v>
      </c>
      <c r="BL185" s="17" t="s">
        <v>141</v>
      </c>
      <c r="BM185" s="231" t="s">
        <v>730</v>
      </c>
    </row>
    <row r="186" spans="1:65" s="2" customFormat="1" ht="16.5" customHeight="1">
      <c r="A186" s="38"/>
      <c r="B186" s="39"/>
      <c r="C186" s="219" t="s">
        <v>252</v>
      </c>
      <c r="D186" s="219" t="s">
        <v>137</v>
      </c>
      <c r="E186" s="220" t="s">
        <v>731</v>
      </c>
      <c r="F186" s="221" t="s">
        <v>732</v>
      </c>
      <c r="G186" s="222" t="s">
        <v>708</v>
      </c>
      <c r="H186" s="223">
        <v>1</v>
      </c>
      <c r="I186" s="224"/>
      <c r="J186" s="225">
        <f>ROUND(I186*H186,2)</f>
        <v>0</v>
      </c>
      <c r="K186" s="226"/>
      <c r="L186" s="44"/>
      <c r="M186" s="277" t="s">
        <v>1</v>
      </c>
      <c r="N186" s="278" t="s">
        <v>43</v>
      </c>
      <c r="O186" s="279"/>
      <c r="P186" s="280">
        <f>O186*H186</f>
        <v>0</v>
      </c>
      <c r="Q186" s="280">
        <v>0</v>
      </c>
      <c r="R186" s="280">
        <f>Q186*H186</f>
        <v>0</v>
      </c>
      <c r="S186" s="280">
        <v>0</v>
      </c>
      <c r="T186" s="281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141</v>
      </c>
      <c r="AT186" s="231" t="s">
        <v>137</v>
      </c>
      <c r="AU186" s="231" t="s">
        <v>86</v>
      </c>
      <c r="AY186" s="17" t="s">
        <v>135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86</v>
      </c>
      <c r="BK186" s="232">
        <f>ROUND(I186*H186,2)</f>
        <v>0</v>
      </c>
      <c r="BL186" s="17" t="s">
        <v>141</v>
      </c>
      <c r="BM186" s="231" t="s">
        <v>733</v>
      </c>
    </row>
    <row r="187" spans="1:31" s="2" customFormat="1" ht="6.95" customHeight="1">
      <c r="A187" s="38"/>
      <c r="B187" s="66"/>
      <c r="C187" s="67"/>
      <c r="D187" s="67"/>
      <c r="E187" s="67"/>
      <c r="F187" s="67"/>
      <c r="G187" s="67"/>
      <c r="H187" s="67"/>
      <c r="I187" s="67"/>
      <c r="J187" s="67"/>
      <c r="K187" s="67"/>
      <c r="L187" s="44"/>
      <c r="M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</row>
  </sheetData>
  <sheetProtection password="CC35" sheet="1" objects="1" scenarios="1" formatColumns="0" formatRows="0" autoFilter="0"/>
  <autoFilter ref="C120:K186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REV. A MODERN. AREÁLU FC SLAVIA KV - I. ETAPA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734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7. 2. 2024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32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33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07.25" customHeight="1">
      <c r="A27" s="145"/>
      <c r="B27" s="146"/>
      <c r="C27" s="145"/>
      <c r="D27" s="145"/>
      <c r="E27" s="147" t="s">
        <v>107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ROUND((SUM(BE123:BE195)),2)</f>
        <v>0</v>
      </c>
      <c r="G33" s="38"/>
      <c r="H33" s="38"/>
      <c r="I33" s="155">
        <v>0.21</v>
      </c>
      <c r="J33" s="154">
        <f>ROUND(((SUM(BE123:BE195))*I33),2)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ROUND((SUM(BF123:BF195)),2)</f>
        <v>0</v>
      </c>
      <c r="G34" s="38"/>
      <c r="H34" s="38"/>
      <c r="I34" s="155">
        <v>0.15</v>
      </c>
      <c r="J34" s="154">
        <f>ROUND(((SUM(BF123:BF195))*I34),2)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ROUND((SUM(BG123:BG195)),2)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ROUND((SUM(BH123:BH195)),2)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ROUND((SUM(BI123:BI195)),2)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REV. A MODERN. AREÁLU FC SLAVIA KV - 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D.5 - Zpevněné plochy SO-02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Karlovy Vary</v>
      </c>
      <c r="G89" s="40"/>
      <c r="H89" s="40"/>
      <c r="I89" s="32" t="s">
        <v>22</v>
      </c>
      <c r="J89" s="79" t="str">
        <f>IF(J12="","",J12)</f>
        <v>7. 2. 2024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Statutární město Karlovy Vary</v>
      </c>
      <c r="G91" s="40"/>
      <c r="H91" s="40"/>
      <c r="I91" s="32" t="s">
        <v>31</v>
      </c>
      <c r="J91" s="36" t="str">
        <f>E21</f>
        <v>FJ atelier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FJ atelier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109</v>
      </c>
      <c r="D94" s="176"/>
      <c r="E94" s="176"/>
      <c r="F94" s="176"/>
      <c r="G94" s="176"/>
      <c r="H94" s="176"/>
      <c r="I94" s="176"/>
      <c r="J94" s="177" t="s">
        <v>110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111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112</v>
      </c>
    </row>
    <row r="97" spans="1:31" s="9" customFormat="1" ht="24.95" customHeight="1">
      <c r="A97" s="9"/>
      <c r="B97" s="179"/>
      <c r="C97" s="180"/>
      <c r="D97" s="181" t="s">
        <v>113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114</v>
      </c>
      <c r="E98" s="188"/>
      <c r="F98" s="188"/>
      <c r="G98" s="188"/>
      <c r="H98" s="188"/>
      <c r="I98" s="188"/>
      <c r="J98" s="189">
        <f>J125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337</v>
      </c>
      <c r="E99" s="188"/>
      <c r="F99" s="188"/>
      <c r="G99" s="188"/>
      <c r="H99" s="188"/>
      <c r="I99" s="188"/>
      <c r="J99" s="189">
        <f>J143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115</v>
      </c>
      <c r="E100" s="188"/>
      <c r="F100" s="188"/>
      <c r="G100" s="188"/>
      <c r="H100" s="188"/>
      <c r="I100" s="188"/>
      <c r="J100" s="189">
        <f>J144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116</v>
      </c>
      <c r="E101" s="188"/>
      <c r="F101" s="188"/>
      <c r="G101" s="188"/>
      <c r="H101" s="188"/>
      <c r="I101" s="188"/>
      <c r="J101" s="189">
        <f>J155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117</v>
      </c>
      <c r="E102" s="188"/>
      <c r="F102" s="188"/>
      <c r="G102" s="188"/>
      <c r="H102" s="188"/>
      <c r="I102" s="188"/>
      <c r="J102" s="189">
        <f>J169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119</v>
      </c>
      <c r="E103" s="188"/>
      <c r="F103" s="188"/>
      <c r="G103" s="188"/>
      <c r="H103" s="188"/>
      <c r="I103" s="188"/>
      <c r="J103" s="189">
        <f>J194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120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74" t="str">
        <f>E7</f>
        <v>REV. A MODERN. AREÁLU FC SLAVIA KV - I. ETAPA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105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D.5 - Zpevněné plochy SO-02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Karlovy Vary</v>
      </c>
      <c r="G117" s="40"/>
      <c r="H117" s="40"/>
      <c r="I117" s="32" t="s">
        <v>22</v>
      </c>
      <c r="J117" s="79" t="str">
        <f>IF(J12="","",J12)</f>
        <v>7. 2. 2024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>Statutární město Karlovy Vary</v>
      </c>
      <c r="G119" s="40"/>
      <c r="H119" s="40"/>
      <c r="I119" s="32" t="s">
        <v>31</v>
      </c>
      <c r="J119" s="36" t="str">
        <f>E21</f>
        <v>FJ atelier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29</v>
      </c>
      <c r="D120" s="40"/>
      <c r="E120" s="40"/>
      <c r="F120" s="27" t="str">
        <f>IF(E18="","",E18)</f>
        <v>Vyplň údaj</v>
      </c>
      <c r="G120" s="40"/>
      <c r="H120" s="40"/>
      <c r="I120" s="32" t="s">
        <v>35</v>
      </c>
      <c r="J120" s="36" t="str">
        <f>E24</f>
        <v>FJ atelier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1"/>
      <c r="B122" s="192"/>
      <c r="C122" s="193" t="s">
        <v>121</v>
      </c>
      <c r="D122" s="194" t="s">
        <v>63</v>
      </c>
      <c r="E122" s="194" t="s">
        <v>59</v>
      </c>
      <c r="F122" s="194" t="s">
        <v>60</v>
      </c>
      <c r="G122" s="194" t="s">
        <v>122</v>
      </c>
      <c r="H122" s="194" t="s">
        <v>123</v>
      </c>
      <c r="I122" s="194" t="s">
        <v>124</v>
      </c>
      <c r="J122" s="195" t="s">
        <v>110</v>
      </c>
      <c r="K122" s="196" t="s">
        <v>125</v>
      </c>
      <c r="L122" s="197"/>
      <c r="M122" s="100" t="s">
        <v>1</v>
      </c>
      <c r="N122" s="101" t="s">
        <v>42</v>
      </c>
      <c r="O122" s="101" t="s">
        <v>126</v>
      </c>
      <c r="P122" s="101" t="s">
        <v>127</v>
      </c>
      <c r="Q122" s="101" t="s">
        <v>128</v>
      </c>
      <c r="R122" s="101" t="s">
        <v>129</v>
      </c>
      <c r="S122" s="101" t="s">
        <v>130</v>
      </c>
      <c r="T122" s="102" t="s">
        <v>131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8"/>
      <c r="B123" s="39"/>
      <c r="C123" s="107" t="s">
        <v>132</v>
      </c>
      <c r="D123" s="40"/>
      <c r="E123" s="40"/>
      <c r="F123" s="40"/>
      <c r="G123" s="40"/>
      <c r="H123" s="40"/>
      <c r="I123" s="40"/>
      <c r="J123" s="198">
        <f>BK123</f>
        <v>0</v>
      </c>
      <c r="K123" s="40"/>
      <c r="L123" s="44"/>
      <c r="M123" s="103"/>
      <c r="N123" s="199"/>
      <c r="O123" s="104"/>
      <c r="P123" s="200">
        <f>P124</f>
        <v>0</v>
      </c>
      <c r="Q123" s="104"/>
      <c r="R123" s="200">
        <f>R124</f>
        <v>0</v>
      </c>
      <c r="S123" s="104"/>
      <c r="T123" s="201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77</v>
      </c>
      <c r="AU123" s="17" t="s">
        <v>112</v>
      </c>
      <c r="BK123" s="202">
        <f>BK124</f>
        <v>0</v>
      </c>
    </row>
    <row r="124" spans="1:63" s="12" customFormat="1" ht="25.9" customHeight="1">
      <c r="A124" s="12"/>
      <c r="B124" s="203"/>
      <c r="C124" s="204"/>
      <c r="D124" s="205" t="s">
        <v>77</v>
      </c>
      <c r="E124" s="206" t="s">
        <v>133</v>
      </c>
      <c r="F124" s="206" t="s">
        <v>134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P125+P143+P144+P155+P169+P194</f>
        <v>0</v>
      </c>
      <c r="Q124" s="211"/>
      <c r="R124" s="212">
        <f>R125+R143+R144+R155+R169+R194</f>
        <v>0</v>
      </c>
      <c r="S124" s="211"/>
      <c r="T124" s="213">
        <f>T125+T143+T144+T155+T169+T194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86</v>
      </c>
      <c r="AT124" s="215" t="s">
        <v>77</v>
      </c>
      <c r="AU124" s="215" t="s">
        <v>78</v>
      </c>
      <c r="AY124" s="214" t="s">
        <v>135</v>
      </c>
      <c r="BK124" s="216">
        <f>BK125+BK143+BK144+BK155+BK169+BK194</f>
        <v>0</v>
      </c>
    </row>
    <row r="125" spans="1:63" s="12" customFormat="1" ht="22.8" customHeight="1">
      <c r="A125" s="12"/>
      <c r="B125" s="203"/>
      <c r="C125" s="204"/>
      <c r="D125" s="205" t="s">
        <v>77</v>
      </c>
      <c r="E125" s="217" t="s">
        <v>86</v>
      </c>
      <c r="F125" s="217" t="s">
        <v>136</v>
      </c>
      <c r="G125" s="204"/>
      <c r="H125" s="204"/>
      <c r="I125" s="207"/>
      <c r="J125" s="218">
        <f>BK125</f>
        <v>0</v>
      </c>
      <c r="K125" s="204"/>
      <c r="L125" s="209"/>
      <c r="M125" s="210"/>
      <c r="N125" s="211"/>
      <c r="O125" s="211"/>
      <c r="P125" s="212">
        <f>SUM(P126:P142)</f>
        <v>0</v>
      </c>
      <c r="Q125" s="211"/>
      <c r="R125" s="212">
        <f>SUM(R126:R142)</f>
        <v>0</v>
      </c>
      <c r="S125" s="211"/>
      <c r="T125" s="213">
        <f>SUM(T126:T142)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86</v>
      </c>
      <c r="AT125" s="215" t="s">
        <v>77</v>
      </c>
      <c r="AU125" s="215" t="s">
        <v>86</v>
      </c>
      <c r="AY125" s="214" t="s">
        <v>135</v>
      </c>
      <c r="BK125" s="216">
        <f>SUM(BK126:BK142)</f>
        <v>0</v>
      </c>
    </row>
    <row r="126" spans="1:65" s="2" customFormat="1" ht="24.15" customHeight="1">
      <c r="A126" s="38"/>
      <c r="B126" s="39"/>
      <c r="C126" s="219" t="s">
        <v>86</v>
      </c>
      <c r="D126" s="219" t="s">
        <v>137</v>
      </c>
      <c r="E126" s="220" t="s">
        <v>316</v>
      </c>
      <c r="F126" s="221" t="s">
        <v>317</v>
      </c>
      <c r="G126" s="222" t="s">
        <v>154</v>
      </c>
      <c r="H126" s="223">
        <v>1886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43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141</v>
      </c>
      <c r="AT126" s="231" t="s">
        <v>137</v>
      </c>
      <c r="AU126" s="231" t="s">
        <v>88</v>
      </c>
      <c r="AY126" s="17" t="s">
        <v>135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86</v>
      </c>
      <c r="BK126" s="232">
        <f>ROUND(I126*H126,2)</f>
        <v>0</v>
      </c>
      <c r="BL126" s="17" t="s">
        <v>141</v>
      </c>
      <c r="BM126" s="231" t="s">
        <v>88</v>
      </c>
    </row>
    <row r="127" spans="1:51" s="13" customFormat="1" ht="12">
      <c r="A127" s="13"/>
      <c r="B127" s="233"/>
      <c r="C127" s="234"/>
      <c r="D127" s="235" t="s">
        <v>149</v>
      </c>
      <c r="E127" s="236" t="s">
        <v>1</v>
      </c>
      <c r="F127" s="237" t="s">
        <v>735</v>
      </c>
      <c r="G127" s="234"/>
      <c r="H127" s="238">
        <v>1886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149</v>
      </c>
      <c r="AU127" s="244" t="s">
        <v>88</v>
      </c>
      <c r="AV127" s="13" t="s">
        <v>88</v>
      </c>
      <c r="AW127" s="13" t="s">
        <v>34</v>
      </c>
      <c r="AX127" s="13" t="s">
        <v>78</v>
      </c>
      <c r="AY127" s="244" t="s">
        <v>135</v>
      </c>
    </row>
    <row r="128" spans="1:51" s="15" customFormat="1" ht="12">
      <c r="A128" s="15"/>
      <c r="B128" s="256"/>
      <c r="C128" s="257"/>
      <c r="D128" s="235" t="s">
        <v>149</v>
      </c>
      <c r="E128" s="258" t="s">
        <v>1</v>
      </c>
      <c r="F128" s="259" t="s">
        <v>736</v>
      </c>
      <c r="G128" s="257"/>
      <c r="H128" s="258" t="s">
        <v>1</v>
      </c>
      <c r="I128" s="260"/>
      <c r="J128" s="257"/>
      <c r="K128" s="257"/>
      <c r="L128" s="261"/>
      <c r="M128" s="262"/>
      <c r="N128" s="263"/>
      <c r="O128" s="263"/>
      <c r="P128" s="263"/>
      <c r="Q128" s="263"/>
      <c r="R128" s="263"/>
      <c r="S128" s="263"/>
      <c r="T128" s="264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5" t="s">
        <v>149</v>
      </c>
      <c r="AU128" s="265" t="s">
        <v>88</v>
      </c>
      <c r="AV128" s="15" t="s">
        <v>86</v>
      </c>
      <c r="AW128" s="15" t="s">
        <v>34</v>
      </c>
      <c r="AX128" s="15" t="s">
        <v>78</v>
      </c>
      <c r="AY128" s="265" t="s">
        <v>135</v>
      </c>
    </row>
    <row r="129" spans="1:51" s="14" customFormat="1" ht="12">
      <c r="A129" s="14"/>
      <c r="B129" s="245"/>
      <c r="C129" s="246"/>
      <c r="D129" s="235" t="s">
        <v>149</v>
      </c>
      <c r="E129" s="247" t="s">
        <v>1</v>
      </c>
      <c r="F129" s="248" t="s">
        <v>151</v>
      </c>
      <c r="G129" s="246"/>
      <c r="H129" s="249">
        <v>1886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149</v>
      </c>
      <c r="AU129" s="255" t="s">
        <v>88</v>
      </c>
      <c r="AV129" s="14" t="s">
        <v>141</v>
      </c>
      <c r="AW129" s="14" t="s">
        <v>34</v>
      </c>
      <c r="AX129" s="14" t="s">
        <v>86</v>
      </c>
      <c r="AY129" s="255" t="s">
        <v>135</v>
      </c>
    </row>
    <row r="130" spans="1:65" s="2" customFormat="1" ht="33" customHeight="1">
      <c r="A130" s="38"/>
      <c r="B130" s="39"/>
      <c r="C130" s="219" t="s">
        <v>88</v>
      </c>
      <c r="D130" s="219" t="s">
        <v>137</v>
      </c>
      <c r="E130" s="220" t="s">
        <v>737</v>
      </c>
      <c r="F130" s="221" t="s">
        <v>738</v>
      </c>
      <c r="G130" s="222" t="s">
        <v>168</v>
      </c>
      <c r="H130" s="223">
        <v>5.04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43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141</v>
      </c>
      <c r="AT130" s="231" t="s">
        <v>137</v>
      </c>
      <c r="AU130" s="231" t="s">
        <v>88</v>
      </c>
      <c r="AY130" s="17" t="s">
        <v>135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86</v>
      </c>
      <c r="BK130" s="232">
        <f>ROUND(I130*H130,2)</f>
        <v>0</v>
      </c>
      <c r="BL130" s="17" t="s">
        <v>141</v>
      </c>
      <c r="BM130" s="231" t="s">
        <v>141</v>
      </c>
    </row>
    <row r="131" spans="1:65" s="2" customFormat="1" ht="37.8" customHeight="1">
      <c r="A131" s="38"/>
      <c r="B131" s="39"/>
      <c r="C131" s="219" t="s">
        <v>145</v>
      </c>
      <c r="D131" s="219" t="s">
        <v>137</v>
      </c>
      <c r="E131" s="220" t="s">
        <v>178</v>
      </c>
      <c r="F131" s="221" t="s">
        <v>179</v>
      </c>
      <c r="G131" s="222" t="s">
        <v>168</v>
      </c>
      <c r="H131" s="223">
        <v>5.04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43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141</v>
      </c>
      <c r="AT131" s="231" t="s">
        <v>137</v>
      </c>
      <c r="AU131" s="231" t="s">
        <v>88</v>
      </c>
      <c r="AY131" s="17" t="s">
        <v>135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86</v>
      </c>
      <c r="BK131" s="232">
        <f>ROUND(I131*H131,2)</f>
        <v>0</v>
      </c>
      <c r="BL131" s="17" t="s">
        <v>141</v>
      </c>
      <c r="BM131" s="231" t="s">
        <v>161</v>
      </c>
    </row>
    <row r="132" spans="1:65" s="2" customFormat="1" ht="37.8" customHeight="1">
      <c r="A132" s="38"/>
      <c r="B132" s="39"/>
      <c r="C132" s="219" t="s">
        <v>141</v>
      </c>
      <c r="D132" s="219" t="s">
        <v>137</v>
      </c>
      <c r="E132" s="220" t="s">
        <v>485</v>
      </c>
      <c r="F132" s="221" t="s">
        <v>486</v>
      </c>
      <c r="G132" s="222" t="s">
        <v>168</v>
      </c>
      <c r="H132" s="223">
        <v>773.26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43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141</v>
      </c>
      <c r="AT132" s="231" t="s">
        <v>137</v>
      </c>
      <c r="AU132" s="231" t="s">
        <v>88</v>
      </c>
      <c r="AY132" s="17" t="s">
        <v>135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86</v>
      </c>
      <c r="BK132" s="232">
        <f>ROUND(I132*H132,2)</f>
        <v>0</v>
      </c>
      <c r="BL132" s="17" t="s">
        <v>141</v>
      </c>
      <c r="BM132" s="231" t="s">
        <v>171</v>
      </c>
    </row>
    <row r="133" spans="1:65" s="2" customFormat="1" ht="37.8" customHeight="1">
      <c r="A133" s="38"/>
      <c r="B133" s="39"/>
      <c r="C133" s="219" t="s">
        <v>157</v>
      </c>
      <c r="D133" s="219" t="s">
        <v>137</v>
      </c>
      <c r="E133" s="220" t="s">
        <v>182</v>
      </c>
      <c r="F133" s="221" t="s">
        <v>183</v>
      </c>
      <c r="G133" s="222" t="s">
        <v>168</v>
      </c>
      <c r="H133" s="223">
        <v>5.04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43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141</v>
      </c>
      <c r="AT133" s="231" t="s">
        <v>137</v>
      </c>
      <c r="AU133" s="231" t="s">
        <v>88</v>
      </c>
      <c r="AY133" s="17" t="s">
        <v>135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86</v>
      </c>
      <c r="BK133" s="232">
        <f>ROUND(I133*H133,2)</f>
        <v>0</v>
      </c>
      <c r="BL133" s="17" t="s">
        <v>141</v>
      </c>
      <c r="BM133" s="231" t="s">
        <v>144</v>
      </c>
    </row>
    <row r="134" spans="1:65" s="2" customFormat="1" ht="24.15" customHeight="1">
      <c r="A134" s="38"/>
      <c r="B134" s="39"/>
      <c r="C134" s="219" t="s">
        <v>161</v>
      </c>
      <c r="D134" s="219" t="s">
        <v>137</v>
      </c>
      <c r="E134" s="220" t="s">
        <v>739</v>
      </c>
      <c r="F134" s="221" t="s">
        <v>740</v>
      </c>
      <c r="G134" s="222" t="s">
        <v>168</v>
      </c>
      <c r="H134" s="223">
        <v>5.04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43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141</v>
      </c>
      <c r="AT134" s="231" t="s">
        <v>137</v>
      </c>
      <c r="AU134" s="231" t="s">
        <v>88</v>
      </c>
      <c r="AY134" s="17" t="s">
        <v>135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86</v>
      </c>
      <c r="BK134" s="232">
        <f>ROUND(I134*H134,2)</f>
        <v>0</v>
      </c>
      <c r="BL134" s="17" t="s">
        <v>141</v>
      </c>
      <c r="BM134" s="231" t="s">
        <v>148</v>
      </c>
    </row>
    <row r="135" spans="1:65" s="2" customFormat="1" ht="16.5" customHeight="1">
      <c r="A135" s="38"/>
      <c r="B135" s="39"/>
      <c r="C135" s="219" t="s">
        <v>165</v>
      </c>
      <c r="D135" s="219" t="s">
        <v>137</v>
      </c>
      <c r="E135" s="220" t="s">
        <v>741</v>
      </c>
      <c r="F135" s="221" t="s">
        <v>742</v>
      </c>
      <c r="G135" s="222" t="s">
        <v>242</v>
      </c>
      <c r="H135" s="223">
        <v>67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43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141</v>
      </c>
      <c r="AT135" s="231" t="s">
        <v>137</v>
      </c>
      <c r="AU135" s="231" t="s">
        <v>88</v>
      </c>
      <c r="AY135" s="17" t="s">
        <v>135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86</v>
      </c>
      <c r="BK135" s="232">
        <f>ROUND(I135*H135,2)</f>
        <v>0</v>
      </c>
      <c r="BL135" s="17" t="s">
        <v>141</v>
      </c>
      <c r="BM135" s="231" t="s">
        <v>155</v>
      </c>
    </row>
    <row r="136" spans="1:65" s="2" customFormat="1" ht="24.15" customHeight="1">
      <c r="A136" s="38"/>
      <c r="B136" s="39"/>
      <c r="C136" s="219" t="s">
        <v>171</v>
      </c>
      <c r="D136" s="219" t="s">
        <v>137</v>
      </c>
      <c r="E136" s="220" t="s">
        <v>187</v>
      </c>
      <c r="F136" s="221" t="s">
        <v>188</v>
      </c>
      <c r="G136" s="222" t="s">
        <v>168</v>
      </c>
      <c r="H136" s="223">
        <v>773.26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43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141</v>
      </c>
      <c r="AT136" s="231" t="s">
        <v>137</v>
      </c>
      <c r="AU136" s="231" t="s">
        <v>88</v>
      </c>
      <c r="AY136" s="17" t="s">
        <v>135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86</v>
      </c>
      <c r="BK136" s="232">
        <f>ROUND(I136*H136,2)</f>
        <v>0</v>
      </c>
      <c r="BL136" s="17" t="s">
        <v>141</v>
      </c>
      <c r="BM136" s="231" t="s">
        <v>160</v>
      </c>
    </row>
    <row r="137" spans="1:51" s="13" customFormat="1" ht="12">
      <c r="A137" s="13"/>
      <c r="B137" s="233"/>
      <c r="C137" s="234"/>
      <c r="D137" s="235" t="s">
        <v>149</v>
      </c>
      <c r="E137" s="236" t="s">
        <v>1</v>
      </c>
      <c r="F137" s="237" t="s">
        <v>743</v>
      </c>
      <c r="G137" s="234"/>
      <c r="H137" s="238">
        <v>773.26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149</v>
      </c>
      <c r="AU137" s="244" t="s">
        <v>88</v>
      </c>
      <c r="AV137" s="13" t="s">
        <v>88</v>
      </c>
      <c r="AW137" s="13" t="s">
        <v>34</v>
      </c>
      <c r="AX137" s="13" t="s">
        <v>78</v>
      </c>
      <c r="AY137" s="244" t="s">
        <v>135</v>
      </c>
    </row>
    <row r="138" spans="1:51" s="14" customFormat="1" ht="12">
      <c r="A138" s="14"/>
      <c r="B138" s="245"/>
      <c r="C138" s="246"/>
      <c r="D138" s="235" t="s">
        <v>149</v>
      </c>
      <c r="E138" s="247" t="s">
        <v>1</v>
      </c>
      <c r="F138" s="248" t="s">
        <v>151</v>
      </c>
      <c r="G138" s="246"/>
      <c r="H138" s="249">
        <v>773.26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149</v>
      </c>
      <c r="AU138" s="255" t="s">
        <v>88</v>
      </c>
      <c r="AV138" s="14" t="s">
        <v>141</v>
      </c>
      <c r="AW138" s="14" t="s">
        <v>34</v>
      </c>
      <c r="AX138" s="14" t="s">
        <v>86</v>
      </c>
      <c r="AY138" s="255" t="s">
        <v>135</v>
      </c>
    </row>
    <row r="139" spans="1:65" s="2" customFormat="1" ht="16.5" customHeight="1">
      <c r="A139" s="38"/>
      <c r="B139" s="39"/>
      <c r="C139" s="219" t="s">
        <v>177</v>
      </c>
      <c r="D139" s="219" t="s">
        <v>137</v>
      </c>
      <c r="E139" s="220" t="s">
        <v>487</v>
      </c>
      <c r="F139" s="221" t="s">
        <v>488</v>
      </c>
      <c r="G139" s="222" t="s">
        <v>168</v>
      </c>
      <c r="H139" s="223">
        <v>773.26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43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141</v>
      </c>
      <c r="AT139" s="231" t="s">
        <v>137</v>
      </c>
      <c r="AU139" s="231" t="s">
        <v>88</v>
      </c>
      <c r="AY139" s="17" t="s">
        <v>135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86</v>
      </c>
      <c r="BK139" s="232">
        <f>ROUND(I139*H139,2)</f>
        <v>0</v>
      </c>
      <c r="BL139" s="17" t="s">
        <v>141</v>
      </c>
      <c r="BM139" s="231" t="s">
        <v>164</v>
      </c>
    </row>
    <row r="140" spans="1:51" s="13" customFormat="1" ht="12">
      <c r="A140" s="13"/>
      <c r="B140" s="233"/>
      <c r="C140" s="234"/>
      <c r="D140" s="235" t="s">
        <v>149</v>
      </c>
      <c r="E140" s="236" t="s">
        <v>1</v>
      </c>
      <c r="F140" s="237" t="s">
        <v>744</v>
      </c>
      <c r="G140" s="234"/>
      <c r="H140" s="238">
        <v>773.26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149</v>
      </c>
      <c r="AU140" s="244" t="s">
        <v>88</v>
      </c>
      <c r="AV140" s="13" t="s">
        <v>88</v>
      </c>
      <c r="AW140" s="13" t="s">
        <v>34</v>
      </c>
      <c r="AX140" s="13" t="s">
        <v>78</v>
      </c>
      <c r="AY140" s="244" t="s">
        <v>135</v>
      </c>
    </row>
    <row r="141" spans="1:51" s="15" customFormat="1" ht="12">
      <c r="A141" s="15"/>
      <c r="B141" s="256"/>
      <c r="C141" s="257"/>
      <c r="D141" s="235" t="s">
        <v>149</v>
      </c>
      <c r="E141" s="258" t="s">
        <v>1</v>
      </c>
      <c r="F141" s="259" t="s">
        <v>745</v>
      </c>
      <c r="G141" s="257"/>
      <c r="H141" s="258" t="s">
        <v>1</v>
      </c>
      <c r="I141" s="260"/>
      <c r="J141" s="257"/>
      <c r="K141" s="257"/>
      <c r="L141" s="261"/>
      <c r="M141" s="262"/>
      <c r="N141" s="263"/>
      <c r="O141" s="263"/>
      <c r="P141" s="263"/>
      <c r="Q141" s="263"/>
      <c r="R141" s="263"/>
      <c r="S141" s="263"/>
      <c r="T141" s="264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5" t="s">
        <v>149</v>
      </c>
      <c r="AU141" s="265" t="s">
        <v>88</v>
      </c>
      <c r="AV141" s="15" t="s">
        <v>86</v>
      </c>
      <c r="AW141" s="15" t="s">
        <v>34</v>
      </c>
      <c r="AX141" s="15" t="s">
        <v>78</v>
      </c>
      <c r="AY141" s="265" t="s">
        <v>135</v>
      </c>
    </row>
    <row r="142" spans="1:51" s="14" customFormat="1" ht="12">
      <c r="A142" s="14"/>
      <c r="B142" s="245"/>
      <c r="C142" s="246"/>
      <c r="D142" s="235" t="s">
        <v>149</v>
      </c>
      <c r="E142" s="247" t="s">
        <v>1</v>
      </c>
      <c r="F142" s="248" t="s">
        <v>151</v>
      </c>
      <c r="G142" s="246"/>
      <c r="H142" s="249">
        <v>773.26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149</v>
      </c>
      <c r="AU142" s="255" t="s">
        <v>88</v>
      </c>
      <c r="AV142" s="14" t="s">
        <v>141</v>
      </c>
      <c r="AW142" s="14" t="s">
        <v>34</v>
      </c>
      <c r="AX142" s="14" t="s">
        <v>86</v>
      </c>
      <c r="AY142" s="255" t="s">
        <v>135</v>
      </c>
    </row>
    <row r="143" spans="1:63" s="12" customFormat="1" ht="22.8" customHeight="1">
      <c r="A143" s="12"/>
      <c r="B143" s="203"/>
      <c r="C143" s="204"/>
      <c r="D143" s="205" t="s">
        <v>77</v>
      </c>
      <c r="E143" s="217" t="s">
        <v>145</v>
      </c>
      <c r="F143" s="217" t="s">
        <v>364</v>
      </c>
      <c r="G143" s="204"/>
      <c r="H143" s="204"/>
      <c r="I143" s="207"/>
      <c r="J143" s="218">
        <f>BK143</f>
        <v>0</v>
      </c>
      <c r="K143" s="204"/>
      <c r="L143" s="209"/>
      <c r="M143" s="210"/>
      <c r="N143" s="211"/>
      <c r="O143" s="211"/>
      <c r="P143" s="212">
        <v>0</v>
      </c>
      <c r="Q143" s="211"/>
      <c r="R143" s="212">
        <v>0</v>
      </c>
      <c r="S143" s="211"/>
      <c r="T143" s="213"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4" t="s">
        <v>86</v>
      </c>
      <c r="AT143" s="215" t="s">
        <v>77</v>
      </c>
      <c r="AU143" s="215" t="s">
        <v>86</v>
      </c>
      <c r="AY143" s="214" t="s">
        <v>135</v>
      </c>
      <c r="BK143" s="216">
        <v>0</v>
      </c>
    </row>
    <row r="144" spans="1:63" s="12" customFormat="1" ht="22.8" customHeight="1">
      <c r="A144" s="12"/>
      <c r="B144" s="203"/>
      <c r="C144" s="204"/>
      <c r="D144" s="205" t="s">
        <v>77</v>
      </c>
      <c r="E144" s="217" t="s">
        <v>157</v>
      </c>
      <c r="F144" s="217" t="s">
        <v>209</v>
      </c>
      <c r="G144" s="204"/>
      <c r="H144" s="204"/>
      <c r="I144" s="207"/>
      <c r="J144" s="218">
        <f>BK144</f>
        <v>0</v>
      </c>
      <c r="K144" s="204"/>
      <c r="L144" s="209"/>
      <c r="M144" s="210"/>
      <c r="N144" s="211"/>
      <c r="O144" s="211"/>
      <c r="P144" s="212">
        <f>SUM(P145:P154)</f>
        <v>0</v>
      </c>
      <c r="Q144" s="211"/>
      <c r="R144" s="212">
        <f>SUM(R145:R154)</f>
        <v>0</v>
      </c>
      <c r="S144" s="211"/>
      <c r="T144" s="213">
        <f>SUM(T145:T154)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4" t="s">
        <v>86</v>
      </c>
      <c r="AT144" s="215" t="s">
        <v>77</v>
      </c>
      <c r="AU144" s="215" t="s">
        <v>86</v>
      </c>
      <c r="AY144" s="214" t="s">
        <v>135</v>
      </c>
      <c r="BK144" s="216">
        <f>SUM(BK145:BK154)</f>
        <v>0</v>
      </c>
    </row>
    <row r="145" spans="1:65" s="2" customFormat="1" ht="24.15" customHeight="1">
      <c r="A145" s="38"/>
      <c r="B145" s="39"/>
      <c r="C145" s="219" t="s">
        <v>144</v>
      </c>
      <c r="D145" s="219" t="s">
        <v>137</v>
      </c>
      <c r="E145" s="220" t="s">
        <v>210</v>
      </c>
      <c r="F145" s="221" t="s">
        <v>211</v>
      </c>
      <c r="G145" s="222" t="s">
        <v>154</v>
      </c>
      <c r="H145" s="223">
        <v>1436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43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141</v>
      </c>
      <c r="AT145" s="231" t="s">
        <v>137</v>
      </c>
      <c r="AU145" s="231" t="s">
        <v>88</v>
      </c>
      <c r="AY145" s="17" t="s">
        <v>135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86</v>
      </c>
      <c r="BK145" s="232">
        <f>ROUND(I145*H145,2)</f>
        <v>0</v>
      </c>
      <c r="BL145" s="17" t="s">
        <v>141</v>
      </c>
      <c r="BM145" s="231" t="s">
        <v>169</v>
      </c>
    </row>
    <row r="146" spans="1:51" s="13" customFormat="1" ht="12">
      <c r="A146" s="13"/>
      <c r="B146" s="233"/>
      <c r="C146" s="234"/>
      <c r="D146" s="235" t="s">
        <v>149</v>
      </c>
      <c r="E146" s="236" t="s">
        <v>1</v>
      </c>
      <c r="F146" s="237" t="s">
        <v>746</v>
      </c>
      <c r="G146" s="234"/>
      <c r="H146" s="238">
        <v>1436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149</v>
      </c>
      <c r="AU146" s="244" t="s">
        <v>88</v>
      </c>
      <c r="AV146" s="13" t="s">
        <v>88</v>
      </c>
      <c r="AW146" s="13" t="s">
        <v>34</v>
      </c>
      <c r="AX146" s="13" t="s">
        <v>78</v>
      </c>
      <c r="AY146" s="244" t="s">
        <v>135</v>
      </c>
    </row>
    <row r="147" spans="1:51" s="14" customFormat="1" ht="12">
      <c r="A147" s="14"/>
      <c r="B147" s="245"/>
      <c r="C147" s="246"/>
      <c r="D147" s="235" t="s">
        <v>149</v>
      </c>
      <c r="E147" s="247" t="s">
        <v>1</v>
      </c>
      <c r="F147" s="248" t="s">
        <v>151</v>
      </c>
      <c r="G147" s="246"/>
      <c r="H147" s="249">
        <v>1436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149</v>
      </c>
      <c r="AU147" s="255" t="s">
        <v>88</v>
      </c>
      <c r="AV147" s="14" t="s">
        <v>141</v>
      </c>
      <c r="AW147" s="14" t="s">
        <v>34</v>
      </c>
      <c r="AX147" s="14" t="s">
        <v>86</v>
      </c>
      <c r="AY147" s="255" t="s">
        <v>135</v>
      </c>
    </row>
    <row r="148" spans="1:65" s="2" customFormat="1" ht="24.15" customHeight="1">
      <c r="A148" s="38"/>
      <c r="B148" s="39"/>
      <c r="C148" s="219" t="s">
        <v>186</v>
      </c>
      <c r="D148" s="219" t="s">
        <v>137</v>
      </c>
      <c r="E148" s="220" t="s">
        <v>217</v>
      </c>
      <c r="F148" s="221" t="s">
        <v>218</v>
      </c>
      <c r="G148" s="222" t="s">
        <v>154</v>
      </c>
      <c r="H148" s="223">
        <v>1436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43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141</v>
      </c>
      <c r="AT148" s="231" t="s">
        <v>137</v>
      </c>
      <c r="AU148" s="231" t="s">
        <v>88</v>
      </c>
      <c r="AY148" s="17" t="s">
        <v>135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86</v>
      </c>
      <c r="BK148" s="232">
        <f>ROUND(I148*H148,2)</f>
        <v>0</v>
      </c>
      <c r="BL148" s="17" t="s">
        <v>141</v>
      </c>
      <c r="BM148" s="231" t="s">
        <v>174</v>
      </c>
    </row>
    <row r="149" spans="1:65" s="2" customFormat="1" ht="24.15" customHeight="1">
      <c r="A149" s="38"/>
      <c r="B149" s="39"/>
      <c r="C149" s="219" t="s">
        <v>148</v>
      </c>
      <c r="D149" s="219" t="s">
        <v>137</v>
      </c>
      <c r="E149" s="220" t="s">
        <v>214</v>
      </c>
      <c r="F149" s="221" t="s">
        <v>215</v>
      </c>
      <c r="G149" s="222" t="s">
        <v>154</v>
      </c>
      <c r="H149" s="223">
        <v>1436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43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141</v>
      </c>
      <c r="AT149" s="231" t="s">
        <v>137</v>
      </c>
      <c r="AU149" s="231" t="s">
        <v>88</v>
      </c>
      <c r="AY149" s="17" t="s">
        <v>135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86</v>
      </c>
      <c r="BK149" s="232">
        <f>ROUND(I149*H149,2)</f>
        <v>0</v>
      </c>
      <c r="BL149" s="17" t="s">
        <v>141</v>
      </c>
      <c r="BM149" s="231" t="s">
        <v>180</v>
      </c>
    </row>
    <row r="150" spans="1:65" s="2" customFormat="1" ht="24.15" customHeight="1">
      <c r="A150" s="38"/>
      <c r="B150" s="39"/>
      <c r="C150" s="219" t="s">
        <v>196</v>
      </c>
      <c r="D150" s="219" t="s">
        <v>137</v>
      </c>
      <c r="E150" s="220" t="s">
        <v>747</v>
      </c>
      <c r="F150" s="221" t="s">
        <v>222</v>
      </c>
      <c r="G150" s="222" t="s">
        <v>154</v>
      </c>
      <c r="H150" s="223">
        <v>1436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43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141</v>
      </c>
      <c r="AT150" s="231" t="s">
        <v>137</v>
      </c>
      <c r="AU150" s="231" t="s">
        <v>88</v>
      </c>
      <c r="AY150" s="17" t="s">
        <v>135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86</v>
      </c>
      <c r="BK150" s="232">
        <f>ROUND(I150*H150,2)</f>
        <v>0</v>
      </c>
      <c r="BL150" s="17" t="s">
        <v>141</v>
      </c>
      <c r="BM150" s="231" t="s">
        <v>184</v>
      </c>
    </row>
    <row r="151" spans="1:51" s="13" customFormat="1" ht="12">
      <c r="A151" s="13"/>
      <c r="B151" s="233"/>
      <c r="C151" s="234"/>
      <c r="D151" s="235" t="s">
        <v>149</v>
      </c>
      <c r="E151" s="236" t="s">
        <v>1</v>
      </c>
      <c r="F151" s="237" t="s">
        <v>746</v>
      </c>
      <c r="G151" s="234"/>
      <c r="H151" s="238">
        <v>1436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149</v>
      </c>
      <c r="AU151" s="244" t="s">
        <v>88</v>
      </c>
      <c r="AV151" s="13" t="s">
        <v>88</v>
      </c>
      <c r="AW151" s="13" t="s">
        <v>34</v>
      </c>
      <c r="AX151" s="13" t="s">
        <v>78</v>
      </c>
      <c r="AY151" s="244" t="s">
        <v>135</v>
      </c>
    </row>
    <row r="152" spans="1:51" s="14" customFormat="1" ht="12">
      <c r="A152" s="14"/>
      <c r="B152" s="245"/>
      <c r="C152" s="246"/>
      <c r="D152" s="235" t="s">
        <v>149</v>
      </c>
      <c r="E152" s="247" t="s">
        <v>1</v>
      </c>
      <c r="F152" s="248" t="s">
        <v>151</v>
      </c>
      <c r="G152" s="246"/>
      <c r="H152" s="249">
        <v>1436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149</v>
      </c>
      <c r="AU152" s="255" t="s">
        <v>88</v>
      </c>
      <c r="AV152" s="14" t="s">
        <v>141</v>
      </c>
      <c r="AW152" s="14" t="s">
        <v>34</v>
      </c>
      <c r="AX152" s="14" t="s">
        <v>86</v>
      </c>
      <c r="AY152" s="255" t="s">
        <v>135</v>
      </c>
    </row>
    <row r="153" spans="1:65" s="2" customFormat="1" ht="21.75" customHeight="1">
      <c r="A153" s="38"/>
      <c r="B153" s="39"/>
      <c r="C153" s="219" t="s">
        <v>155</v>
      </c>
      <c r="D153" s="219" t="s">
        <v>137</v>
      </c>
      <c r="E153" s="220" t="s">
        <v>224</v>
      </c>
      <c r="F153" s="221" t="s">
        <v>225</v>
      </c>
      <c r="G153" s="222" t="s">
        <v>154</v>
      </c>
      <c r="H153" s="223">
        <v>1436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43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141</v>
      </c>
      <c r="AT153" s="231" t="s">
        <v>137</v>
      </c>
      <c r="AU153" s="231" t="s">
        <v>88</v>
      </c>
      <c r="AY153" s="17" t="s">
        <v>135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86</v>
      </c>
      <c r="BK153" s="232">
        <f>ROUND(I153*H153,2)</f>
        <v>0</v>
      </c>
      <c r="BL153" s="17" t="s">
        <v>141</v>
      </c>
      <c r="BM153" s="231" t="s">
        <v>189</v>
      </c>
    </row>
    <row r="154" spans="1:65" s="2" customFormat="1" ht="37.8" customHeight="1">
      <c r="A154" s="38"/>
      <c r="B154" s="39"/>
      <c r="C154" s="219" t="s">
        <v>8</v>
      </c>
      <c r="D154" s="219" t="s">
        <v>137</v>
      </c>
      <c r="E154" s="220" t="s">
        <v>237</v>
      </c>
      <c r="F154" s="221" t="s">
        <v>238</v>
      </c>
      <c r="G154" s="222" t="s">
        <v>154</v>
      </c>
      <c r="H154" s="223">
        <v>1436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43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141</v>
      </c>
      <c r="AT154" s="231" t="s">
        <v>137</v>
      </c>
      <c r="AU154" s="231" t="s">
        <v>88</v>
      </c>
      <c r="AY154" s="17" t="s">
        <v>135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86</v>
      </c>
      <c r="BK154" s="232">
        <f>ROUND(I154*H154,2)</f>
        <v>0</v>
      </c>
      <c r="BL154" s="17" t="s">
        <v>141</v>
      </c>
      <c r="BM154" s="231" t="s">
        <v>194</v>
      </c>
    </row>
    <row r="155" spans="1:63" s="12" customFormat="1" ht="22.8" customHeight="1">
      <c r="A155" s="12"/>
      <c r="B155" s="203"/>
      <c r="C155" s="204"/>
      <c r="D155" s="205" t="s">
        <v>77</v>
      </c>
      <c r="E155" s="217" t="s">
        <v>171</v>
      </c>
      <c r="F155" s="217" t="s">
        <v>262</v>
      </c>
      <c r="G155" s="204"/>
      <c r="H155" s="204"/>
      <c r="I155" s="207"/>
      <c r="J155" s="218">
        <f>BK155</f>
        <v>0</v>
      </c>
      <c r="K155" s="204"/>
      <c r="L155" s="209"/>
      <c r="M155" s="210"/>
      <c r="N155" s="211"/>
      <c r="O155" s="211"/>
      <c r="P155" s="212">
        <f>SUM(P156:P168)</f>
        <v>0</v>
      </c>
      <c r="Q155" s="211"/>
      <c r="R155" s="212">
        <f>SUM(R156:R168)</f>
        <v>0</v>
      </c>
      <c r="S155" s="211"/>
      <c r="T155" s="213">
        <f>SUM(T156:T168)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4" t="s">
        <v>86</v>
      </c>
      <c r="AT155" s="215" t="s">
        <v>77</v>
      </c>
      <c r="AU155" s="215" t="s">
        <v>86</v>
      </c>
      <c r="AY155" s="214" t="s">
        <v>135</v>
      </c>
      <c r="BK155" s="216">
        <f>SUM(BK156:BK168)</f>
        <v>0</v>
      </c>
    </row>
    <row r="156" spans="1:65" s="2" customFormat="1" ht="24.15" customHeight="1">
      <c r="A156" s="38"/>
      <c r="B156" s="39"/>
      <c r="C156" s="219" t="s">
        <v>160</v>
      </c>
      <c r="D156" s="219" t="s">
        <v>137</v>
      </c>
      <c r="E156" s="220" t="s">
        <v>748</v>
      </c>
      <c r="F156" s="221" t="s">
        <v>749</v>
      </c>
      <c r="G156" s="222" t="s">
        <v>242</v>
      </c>
      <c r="H156" s="223">
        <v>97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43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141</v>
      </c>
      <c r="AT156" s="231" t="s">
        <v>137</v>
      </c>
      <c r="AU156" s="231" t="s">
        <v>88</v>
      </c>
      <c r="AY156" s="17" t="s">
        <v>135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86</v>
      </c>
      <c r="BK156" s="232">
        <f>ROUND(I156*H156,2)</f>
        <v>0</v>
      </c>
      <c r="BL156" s="17" t="s">
        <v>141</v>
      </c>
      <c r="BM156" s="231" t="s">
        <v>199</v>
      </c>
    </row>
    <row r="157" spans="1:51" s="13" customFormat="1" ht="12">
      <c r="A157" s="13"/>
      <c r="B157" s="233"/>
      <c r="C157" s="234"/>
      <c r="D157" s="235" t="s">
        <v>149</v>
      </c>
      <c r="E157" s="236" t="s">
        <v>1</v>
      </c>
      <c r="F157" s="237" t="s">
        <v>750</v>
      </c>
      <c r="G157" s="234"/>
      <c r="H157" s="238">
        <v>97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149</v>
      </c>
      <c r="AU157" s="244" t="s">
        <v>88</v>
      </c>
      <c r="AV157" s="13" t="s">
        <v>88</v>
      </c>
      <c r="AW157" s="13" t="s">
        <v>34</v>
      </c>
      <c r="AX157" s="13" t="s">
        <v>78</v>
      </c>
      <c r="AY157" s="244" t="s">
        <v>135</v>
      </c>
    </row>
    <row r="158" spans="1:51" s="14" customFormat="1" ht="12">
      <c r="A158" s="14"/>
      <c r="B158" s="245"/>
      <c r="C158" s="246"/>
      <c r="D158" s="235" t="s">
        <v>149</v>
      </c>
      <c r="E158" s="247" t="s">
        <v>1</v>
      </c>
      <c r="F158" s="248" t="s">
        <v>151</v>
      </c>
      <c r="G158" s="246"/>
      <c r="H158" s="249">
        <v>97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149</v>
      </c>
      <c r="AU158" s="255" t="s">
        <v>88</v>
      </c>
      <c r="AV158" s="14" t="s">
        <v>141</v>
      </c>
      <c r="AW158" s="14" t="s">
        <v>34</v>
      </c>
      <c r="AX158" s="14" t="s">
        <v>86</v>
      </c>
      <c r="AY158" s="255" t="s">
        <v>135</v>
      </c>
    </row>
    <row r="159" spans="1:65" s="2" customFormat="1" ht="24.15" customHeight="1">
      <c r="A159" s="38"/>
      <c r="B159" s="39"/>
      <c r="C159" s="266" t="s">
        <v>213</v>
      </c>
      <c r="D159" s="266" t="s">
        <v>200</v>
      </c>
      <c r="E159" s="267" t="s">
        <v>751</v>
      </c>
      <c r="F159" s="268" t="s">
        <v>752</v>
      </c>
      <c r="G159" s="269" t="s">
        <v>242</v>
      </c>
      <c r="H159" s="270">
        <v>98.455</v>
      </c>
      <c r="I159" s="271"/>
      <c r="J159" s="272">
        <f>ROUND(I159*H159,2)</f>
        <v>0</v>
      </c>
      <c r="K159" s="273"/>
      <c r="L159" s="274"/>
      <c r="M159" s="275" t="s">
        <v>1</v>
      </c>
      <c r="N159" s="276" t="s">
        <v>43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171</v>
      </c>
      <c r="AT159" s="231" t="s">
        <v>200</v>
      </c>
      <c r="AU159" s="231" t="s">
        <v>88</v>
      </c>
      <c r="AY159" s="17" t="s">
        <v>135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86</v>
      </c>
      <c r="BK159" s="232">
        <f>ROUND(I159*H159,2)</f>
        <v>0</v>
      </c>
      <c r="BL159" s="17" t="s">
        <v>141</v>
      </c>
      <c r="BM159" s="231" t="s">
        <v>204</v>
      </c>
    </row>
    <row r="160" spans="1:51" s="13" customFormat="1" ht="12">
      <c r="A160" s="13"/>
      <c r="B160" s="233"/>
      <c r="C160" s="234"/>
      <c r="D160" s="235" t="s">
        <v>149</v>
      </c>
      <c r="E160" s="236" t="s">
        <v>1</v>
      </c>
      <c r="F160" s="237" t="s">
        <v>753</v>
      </c>
      <c r="G160" s="234"/>
      <c r="H160" s="238">
        <v>98.455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149</v>
      </c>
      <c r="AU160" s="244" t="s">
        <v>88</v>
      </c>
      <c r="AV160" s="13" t="s">
        <v>88</v>
      </c>
      <c r="AW160" s="13" t="s">
        <v>34</v>
      </c>
      <c r="AX160" s="13" t="s">
        <v>78</v>
      </c>
      <c r="AY160" s="244" t="s">
        <v>135</v>
      </c>
    </row>
    <row r="161" spans="1:51" s="14" customFormat="1" ht="12">
      <c r="A161" s="14"/>
      <c r="B161" s="245"/>
      <c r="C161" s="246"/>
      <c r="D161" s="235" t="s">
        <v>149</v>
      </c>
      <c r="E161" s="247" t="s">
        <v>1</v>
      </c>
      <c r="F161" s="248" t="s">
        <v>151</v>
      </c>
      <c r="G161" s="246"/>
      <c r="H161" s="249">
        <v>98.455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149</v>
      </c>
      <c r="AU161" s="255" t="s">
        <v>88</v>
      </c>
      <c r="AV161" s="14" t="s">
        <v>141</v>
      </c>
      <c r="AW161" s="14" t="s">
        <v>34</v>
      </c>
      <c r="AX161" s="14" t="s">
        <v>86</v>
      </c>
      <c r="AY161" s="255" t="s">
        <v>135</v>
      </c>
    </row>
    <row r="162" spans="1:65" s="2" customFormat="1" ht="24.15" customHeight="1">
      <c r="A162" s="38"/>
      <c r="B162" s="39"/>
      <c r="C162" s="219" t="s">
        <v>164</v>
      </c>
      <c r="D162" s="219" t="s">
        <v>137</v>
      </c>
      <c r="E162" s="220" t="s">
        <v>754</v>
      </c>
      <c r="F162" s="221" t="s">
        <v>755</v>
      </c>
      <c r="G162" s="222" t="s">
        <v>140</v>
      </c>
      <c r="H162" s="223">
        <v>1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43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141</v>
      </c>
      <c r="AT162" s="231" t="s">
        <v>137</v>
      </c>
      <c r="AU162" s="231" t="s">
        <v>88</v>
      </c>
      <c r="AY162" s="17" t="s">
        <v>135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86</v>
      </c>
      <c r="BK162" s="232">
        <f>ROUND(I162*H162,2)</f>
        <v>0</v>
      </c>
      <c r="BL162" s="17" t="s">
        <v>141</v>
      </c>
      <c r="BM162" s="231" t="s">
        <v>208</v>
      </c>
    </row>
    <row r="163" spans="1:65" s="2" customFormat="1" ht="24.15" customHeight="1">
      <c r="A163" s="38"/>
      <c r="B163" s="39"/>
      <c r="C163" s="266" t="s">
        <v>220</v>
      </c>
      <c r="D163" s="266" t="s">
        <v>200</v>
      </c>
      <c r="E163" s="267" t="s">
        <v>756</v>
      </c>
      <c r="F163" s="268" t="s">
        <v>757</v>
      </c>
      <c r="G163" s="269" t="s">
        <v>140</v>
      </c>
      <c r="H163" s="270">
        <v>1</v>
      </c>
      <c r="I163" s="271"/>
      <c r="J163" s="272">
        <f>ROUND(I163*H163,2)</f>
        <v>0</v>
      </c>
      <c r="K163" s="273"/>
      <c r="L163" s="274"/>
      <c r="M163" s="275" t="s">
        <v>1</v>
      </c>
      <c r="N163" s="276" t="s">
        <v>43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171</v>
      </c>
      <c r="AT163" s="231" t="s">
        <v>200</v>
      </c>
      <c r="AU163" s="231" t="s">
        <v>88</v>
      </c>
      <c r="AY163" s="17" t="s">
        <v>135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86</v>
      </c>
      <c r="BK163" s="232">
        <f>ROUND(I163*H163,2)</f>
        <v>0</v>
      </c>
      <c r="BL163" s="17" t="s">
        <v>141</v>
      </c>
      <c r="BM163" s="231" t="s">
        <v>212</v>
      </c>
    </row>
    <row r="164" spans="1:65" s="2" customFormat="1" ht="33" customHeight="1">
      <c r="A164" s="38"/>
      <c r="B164" s="39"/>
      <c r="C164" s="219" t="s">
        <v>169</v>
      </c>
      <c r="D164" s="219" t="s">
        <v>137</v>
      </c>
      <c r="E164" s="220" t="s">
        <v>758</v>
      </c>
      <c r="F164" s="221" t="s">
        <v>759</v>
      </c>
      <c r="G164" s="222" t="s">
        <v>140</v>
      </c>
      <c r="H164" s="223">
        <v>1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43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141</v>
      </c>
      <c r="AT164" s="231" t="s">
        <v>137</v>
      </c>
      <c r="AU164" s="231" t="s">
        <v>88</v>
      </c>
      <c r="AY164" s="17" t="s">
        <v>135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86</v>
      </c>
      <c r="BK164" s="232">
        <f>ROUND(I164*H164,2)</f>
        <v>0</v>
      </c>
      <c r="BL164" s="17" t="s">
        <v>141</v>
      </c>
      <c r="BM164" s="231" t="s">
        <v>216</v>
      </c>
    </row>
    <row r="165" spans="1:65" s="2" customFormat="1" ht="24.15" customHeight="1">
      <c r="A165" s="38"/>
      <c r="B165" s="39"/>
      <c r="C165" s="266" t="s">
        <v>7</v>
      </c>
      <c r="D165" s="266" t="s">
        <v>200</v>
      </c>
      <c r="E165" s="267" t="s">
        <v>760</v>
      </c>
      <c r="F165" s="268" t="s">
        <v>761</v>
      </c>
      <c r="G165" s="269" t="s">
        <v>140</v>
      </c>
      <c r="H165" s="270">
        <v>1</v>
      </c>
      <c r="I165" s="271"/>
      <c r="J165" s="272">
        <f>ROUND(I165*H165,2)</f>
        <v>0</v>
      </c>
      <c r="K165" s="273"/>
      <c r="L165" s="274"/>
      <c r="M165" s="275" t="s">
        <v>1</v>
      </c>
      <c r="N165" s="276" t="s">
        <v>43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171</v>
      </c>
      <c r="AT165" s="231" t="s">
        <v>200</v>
      </c>
      <c r="AU165" s="231" t="s">
        <v>88</v>
      </c>
      <c r="AY165" s="17" t="s">
        <v>135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86</v>
      </c>
      <c r="BK165" s="232">
        <f>ROUND(I165*H165,2)</f>
        <v>0</v>
      </c>
      <c r="BL165" s="17" t="s">
        <v>141</v>
      </c>
      <c r="BM165" s="231" t="s">
        <v>219</v>
      </c>
    </row>
    <row r="166" spans="1:65" s="2" customFormat="1" ht="24.15" customHeight="1">
      <c r="A166" s="38"/>
      <c r="B166" s="39"/>
      <c r="C166" s="219" t="s">
        <v>174</v>
      </c>
      <c r="D166" s="219" t="s">
        <v>137</v>
      </c>
      <c r="E166" s="220" t="s">
        <v>762</v>
      </c>
      <c r="F166" s="221" t="s">
        <v>763</v>
      </c>
      <c r="G166" s="222" t="s">
        <v>168</v>
      </c>
      <c r="H166" s="223">
        <v>5.044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43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141</v>
      </c>
      <c r="AT166" s="231" t="s">
        <v>137</v>
      </c>
      <c r="AU166" s="231" t="s">
        <v>88</v>
      </c>
      <c r="AY166" s="17" t="s">
        <v>135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86</v>
      </c>
      <c r="BK166" s="232">
        <f>ROUND(I166*H166,2)</f>
        <v>0</v>
      </c>
      <c r="BL166" s="17" t="s">
        <v>141</v>
      </c>
      <c r="BM166" s="231" t="s">
        <v>223</v>
      </c>
    </row>
    <row r="167" spans="1:51" s="13" customFormat="1" ht="12">
      <c r="A167" s="13"/>
      <c r="B167" s="233"/>
      <c r="C167" s="234"/>
      <c r="D167" s="235" t="s">
        <v>149</v>
      </c>
      <c r="E167" s="236" t="s">
        <v>1</v>
      </c>
      <c r="F167" s="237" t="s">
        <v>764</v>
      </c>
      <c r="G167" s="234"/>
      <c r="H167" s="238">
        <v>5.044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149</v>
      </c>
      <c r="AU167" s="244" t="s">
        <v>88</v>
      </c>
      <c r="AV167" s="13" t="s">
        <v>88</v>
      </c>
      <c r="AW167" s="13" t="s">
        <v>34</v>
      </c>
      <c r="AX167" s="13" t="s">
        <v>78</v>
      </c>
      <c r="AY167" s="244" t="s">
        <v>135</v>
      </c>
    </row>
    <row r="168" spans="1:51" s="14" customFormat="1" ht="12">
      <c r="A168" s="14"/>
      <c r="B168" s="245"/>
      <c r="C168" s="246"/>
      <c r="D168" s="235" t="s">
        <v>149</v>
      </c>
      <c r="E168" s="247" t="s">
        <v>1</v>
      </c>
      <c r="F168" s="248" t="s">
        <v>151</v>
      </c>
      <c r="G168" s="246"/>
      <c r="H168" s="249">
        <v>5.044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149</v>
      </c>
      <c r="AU168" s="255" t="s">
        <v>88</v>
      </c>
      <c r="AV168" s="14" t="s">
        <v>141</v>
      </c>
      <c r="AW168" s="14" t="s">
        <v>34</v>
      </c>
      <c r="AX168" s="14" t="s">
        <v>86</v>
      </c>
      <c r="AY168" s="255" t="s">
        <v>135</v>
      </c>
    </row>
    <row r="169" spans="1:63" s="12" customFormat="1" ht="22.8" customHeight="1">
      <c r="A169" s="12"/>
      <c r="B169" s="203"/>
      <c r="C169" s="204"/>
      <c r="D169" s="205" t="s">
        <v>77</v>
      </c>
      <c r="E169" s="217" t="s">
        <v>177</v>
      </c>
      <c r="F169" s="217" t="s">
        <v>276</v>
      </c>
      <c r="G169" s="204"/>
      <c r="H169" s="204"/>
      <c r="I169" s="207"/>
      <c r="J169" s="218">
        <f>BK169</f>
        <v>0</v>
      </c>
      <c r="K169" s="204"/>
      <c r="L169" s="209"/>
      <c r="M169" s="210"/>
      <c r="N169" s="211"/>
      <c r="O169" s="211"/>
      <c r="P169" s="212">
        <f>SUM(P170:P193)</f>
        <v>0</v>
      </c>
      <c r="Q169" s="211"/>
      <c r="R169" s="212">
        <f>SUM(R170:R193)</f>
        <v>0</v>
      </c>
      <c r="S169" s="211"/>
      <c r="T169" s="213">
        <f>SUM(T170:T193)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4" t="s">
        <v>86</v>
      </c>
      <c r="AT169" s="215" t="s">
        <v>77</v>
      </c>
      <c r="AU169" s="215" t="s">
        <v>86</v>
      </c>
      <c r="AY169" s="214" t="s">
        <v>135</v>
      </c>
      <c r="BK169" s="216">
        <f>SUM(BK170:BK193)</f>
        <v>0</v>
      </c>
    </row>
    <row r="170" spans="1:65" s="2" customFormat="1" ht="24.15" customHeight="1">
      <c r="A170" s="38"/>
      <c r="B170" s="39"/>
      <c r="C170" s="219" t="s">
        <v>236</v>
      </c>
      <c r="D170" s="219" t="s">
        <v>137</v>
      </c>
      <c r="E170" s="220" t="s">
        <v>765</v>
      </c>
      <c r="F170" s="221" t="s">
        <v>766</v>
      </c>
      <c r="G170" s="222" t="s">
        <v>154</v>
      </c>
      <c r="H170" s="223">
        <v>200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43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141</v>
      </c>
      <c r="AT170" s="231" t="s">
        <v>137</v>
      </c>
      <c r="AU170" s="231" t="s">
        <v>88</v>
      </c>
      <c r="AY170" s="17" t="s">
        <v>135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86</v>
      </c>
      <c r="BK170" s="232">
        <f>ROUND(I170*H170,2)</f>
        <v>0</v>
      </c>
      <c r="BL170" s="17" t="s">
        <v>141</v>
      </c>
      <c r="BM170" s="231" t="s">
        <v>226</v>
      </c>
    </row>
    <row r="171" spans="1:51" s="13" customFormat="1" ht="12">
      <c r="A171" s="13"/>
      <c r="B171" s="233"/>
      <c r="C171" s="234"/>
      <c r="D171" s="235" t="s">
        <v>149</v>
      </c>
      <c r="E171" s="236" t="s">
        <v>1</v>
      </c>
      <c r="F171" s="237" t="s">
        <v>767</v>
      </c>
      <c r="G171" s="234"/>
      <c r="H171" s="238">
        <v>200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149</v>
      </c>
      <c r="AU171" s="244" t="s">
        <v>88</v>
      </c>
      <c r="AV171" s="13" t="s">
        <v>88</v>
      </c>
      <c r="AW171" s="13" t="s">
        <v>34</v>
      </c>
      <c r="AX171" s="13" t="s">
        <v>78</v>
      </c>
      <c r="AY171" s="244" t="s">
        <v>135</v>
      </c>
    </row>
    <row r="172" spans="1:51" s="14" customFormat="1" ht="12">
      <c r="A172" s="14"/>
      <c r="B172" s="245"/>
      <c r="C172" s="246"/>
      <c r="D172" s="235" t="s">
        <v>149</v>
      </c>
      <c r="E172" s="247" t="s">
        <v>1</v>
      </c>
      <c r="F172" s="248" t="s">
        <v>151</v>
      </c>
      <c r="G172" s="246"/>
      <c r="H172" s="249">
        <v>200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149</v>
      </c>
      <c r="AU172" s="255" t="s">
        <v>88</v>
      </c>
      <c r="AV172" s="14" t="s">
        <v>141</v>
      </c>
      <c r="AW172" s="14" t="s">
        <v>34</v>
      </c>
      <c r="AX172" s="14" t="s">
        <v>86</v>
      </c>
      <c r="AY172" s="255" t="s">
        <v>135</v>
      </c>
    </row>
    <row r="173" spans="1:65" s="2" customFormat="1" ht="21.75" customHeight="1">
      <c r="A173" s="38"/>
      <c r="B173" s="39"/>
      <c r="C173" s="219" t="s">
        <v>180</v>
      </c>
      <c r="D173" s="219" t="s">
        <v>137</v>
      </c>
      <c r="E173" s="220" t="s">
        <v>224</v>
      </c>
      <c r="F173" s="221" t="s">
        <v>225</v>
      </c>
      <c r="G173" s="222" t="s">
        <v>154</v>
      </c>
      <c r="H173" s="223">
        <v>200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43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141</v>
      </c>
      <c r="AT173" s="231" t="s">
        <v>137</v>
      </c>
      <c r="AU173" s="231" t="s">
        <v>88</v>
      </c>
      <c r="AY173" s="17" t="s">
        <v>135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86</v>
      </c>
      <c r="BK173" s="232">
        <f>ROUND(I173*H173,2)</f>
        <v>0</v>
      </c>
      <c r="BL173" s="17" t="s">
        <v>141</v>
      </c>
      <c r="BM173" s="231" t="s">
        <v>239</v>
      </c>
    </row>
    <row r="174" spans="1:51" s="13" customFormat="1" ht="12">
      <c r="A174" s="13"/>
      <c r="B174" s="233"/>
      <c r="C174" s="234"/>
      <c r="D174" s="235" t="s">
        <v>149</v>
      </c>
      <c r="E174" s="236" t="s">
        <v>1</v>
      </c>
      <c r="F174" s="237" t="s">
        <v>768</v>
      </c>
      <c r="G174" s="234"/>
      <c r="H174" s="238">
        <v>200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149</v>
      </c>
      <c r="AU174" s="244" t="s">
        <v>88</v>
      </c>
      <c r="AV174" s="13" t="s">
        <v>88</v>
      </c>
      <c r="AW174" s="13" t="s">
        <v>34</v>
      </c>
      <c r="AX174" s="13" t="s">
        <v>78</v>
      </c>
      <c r="AY174" s="244" t="s">
        <v>135</v>
      </c>
    </row>
    <row r="175" spans="1:51" s="14" customFormat="1" ht="12">
      <c r="A175" s="14"/>
      <c r="B175" s="245"/>
      <c r="C175" s="246"/>
      <c r="D175" s="235" t="s">
        <v>149</v>
      </c>
      <c r="E175" s="247" t="s">
        <v>1</v>
      </c>
      <c r="F175" s="248" t="s">
        <v>151</v>
      </c>
      <c r="G175" s="246"/>
      <c r="H175" s="249">
        <v>200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149</v>
      </c>
      <c r="AU175" s="255" t="s">
        <v>88</v>
      </c>
      <c r="AV175" s="14" t="s">
        <v>141</v>
      </c>
      <c r="AW175" s="14" t="s">
        <v>34</v>
      </c>
      <c r="AX175" s="14" t="s">
        <v>86</v>
      </c>
      <c r="AY175" s="255" t="s">
        <v>135</v>
      </c>
    </row>
    <row r="176" spans="1:65" s="2" customFormat="1" ht="33" customHeight="1">
      <c r="A176" s="38"/>
      <c r="B176" s="39"/>
      <c r="C176" s="219" t="s">
        <v>244</v>
      </c>
      <c r="D176" s="219" t="s">
        <v>137</v>
      </c>
      <c r="E176" s="220" t="s">
        <v>769</v>
      </c>
      <c r="F176" s="221" t="s">
        <v>770</v>
      </c>
      <c r="G176" s="222" t="s">
        <v>154</v>
      </c>
      <c r="H176" s="223">
        <v>200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43</v>
      </c>
      <c r="O176" s="91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141</v>
      </c>
      <c r="AT176" s="231" t="s">
        <v>137</v>
      </c>
      <c r="AU176" s="231" t="s">
        <v>88</v>
      </c>
      <c r="AY176" s="17" t="s">
        <v>135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86</v>
      </c>
      <c r="BK176" s="232">
        <f>ROUND(I176*H176,2)</f>
        <v>0</v>
      </c>
      <c r="BL176" s="17" t="s">
        <v>141</v>
      </c>
      <c r="BM176" s="231" t="s">
        <v>234</v>
      </c>
    </row>
    <row r="177" spans="1:51" s="13" customFormat="1" ht="12">
      <c r="A177" s="13"/>
      <c r="B177" s="233"/>
      <c r="C177" s="234"/>
      <c r="D177" s="235" t="s">
        <v>149</v>
      </c>
      <c r="E177" s="236" t="s">
        <v>1</v>
      </c>
      <c r="F177" s="237" t="s">
        <v>768</v>
      </c>
      <c r="G177" s="234"/>
      <c r="H177" s="238">
        <v>200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149</v>
      </c>
      <c r="AU177" s="244" t="s">
        <v>88</v>
      </c>
      <c r="AV177" s="13" t="s">
        <v>88</v>
      </c>
      <c r="AW177" s="13" t="s">
        <v>34</v>
      </c>
      <c r="AX177" s="13" t="s">
        <v>78</v>
      </c>
      <c r="AY177" s="244" t="s">
        <v>135</v>
      </c>
    </row>
    <row r="178" spans="1:51" s="14" customFormat="1" ht="12">
      <c r="A178" s="14"/>
      <c r="B178" s="245"/>
      <c r="C178" s="246"/>
      <c r="D178" s="235" t="s">
        <v>149</v>
      </c>
      <c r="E178" s="247" t="s">
        <v>1</v>
      </c>
      <c r="F178" s="248" t="s">
        <v>151</v>
      </c>
      <c r="G178" s="246"/>
      <c r="H178" s="249">
        <v>200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149</v>
      </c>
      <c r="AU178" s="255" t="s">
        <v>88</v>
      </c>
      <c r="AV178" s="14" t="s">
        <v>141</v>
      </c>
      <c r="AW178" s="14" t="s">
        <v>34</v>
      </c>
      <c r="AX178" s="14" t="s">
        <v>86</v>
      </c>
      <c r="AY178" s="255" t="s">
        <v>135</v>
      </c>
    </row>
    <row r="179" spans="1:65" s="2" customFormat="1" ht="21.75" customHeight="1">
      <c r="A179" s="38"/>
      <c r="B179" s="39"/>
      <c r="C179" s="266" t="s">
        <v>184</v>
      </c>
      <c r="D179" s="266" t="s">
        <v>200</v>
      </c>
      <c r="E179" s="267" t="s">
        <v>250</v>
      </c>
      <c r="F179" s="268" t="s">
        <v>251</v>
      </c>
      <c r="G179" s="269" t="s">
        <v>154</v>
      </c>
      <c r="H179" s="270">
        <v>204</v>
      </c>
      <c r="I179" s="271"/>
      <c r="J179" s="272">
        <f>ROUND(I179*H179,2)</f>
        <v>0</v>
      </c>
      <c r="K179" s="273"/>
      <c r="L179" s="274"/>
      <c r="M179" s="275" t="s">
        <v>1</v>
      </c>
      <c r="N179" s="276" t="s">
        <v>43</v>
      </c>
      <c r="O179" s="91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171</v>
      </c>
      <c r="AT179" s="231" t="s">
        <v>200</v>
      </c>
      <c r="AU179" s="231" t="s">
        <v>88</v>
      </c>
      <c r="AY179" s="17" t="s">
        <v>135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86</v>
      </c>
      <c r="BK179" s="232">
        <f>ROUND(I179*H179,2)</f>
        <v>0</v>
      </c>
      <c r="BL179" s="17" t="s">
        <v>141</v>
      </c>
      <c r="BM179" s="231" t="s">
        <v>261</v>
      </c>
    </row>
    <row r="180" spans="1:51" s="13" customFormat="1" ht="12">
      <c r="A180" s="13"/>
      <c r="B180" s="233"/>
      <c r="C180" s="234"/>
      <c r="D180" s="235" t="s">
        <v>149</v>
      </c>
      <c r="E180" s="236" t="s">
        <v>1</v>
      </c>
      <c r="F180" s="237" t="s">
        <v>771</v>
      </c>
      <c r="G180" s="234"/>
      <c r="H180" s="238">
        <v>204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149</v>
      </c>
      <c r="AU180" s="244" t="s">
        <v>88</v>
      </c>
      <c r="AV180" s="13" t="s">
        <v>88</v>
      </c>
      <c r="AW180" s="13" t="s">
        <v>34</v>
      </c>
      <c r="AX180" s="13" t="s">
        <v>78</v>
      </c>
      <c r="AY180" s="244" t="s">
        <v>135</v>
      </c>
    </row>
    <row r="181" spans="1:51" s="14" customFormat="1" ht="12">
      <c r="A181" s="14"/>
      <c r="B181" s="245"/>
      <c r="C181" s="246"/>
      <c r="D181" s="235" t="s">
        <v>149</v>
      </c>
      <c r="E181" s="247" t="s">
        <v>1</v>
      </c>
      <c r="F181" s="248" t="s">
        <v>151</v>
      </c>
      <c r="G181" s="246"/>
      <c r="H181" s="249">
        <v>204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149</v>
      </c>
      <c r="AU181" s="255" t="s">
        <v>88</v>
      </c>
      <c r="AV181" s="14" t="s">
        <v>141</v>
      </c>
      <c r="AW181" s="14" t="s">
        <v>34</v>
      </c>
      <c r="AX181" s="14" t="s">
        <v>86</v>
      </c>
      <c r="AY181" s="255" t="s">
        <v>135</v>
      </c>
    </row>
    <row r="182" spans="1:65" s="2" customFormat="1" ht="24.15" customHeight="1">
      <c r="A182" s="38"/>
      <c r="B182" s="39"/>
      <c r="C182" s="219" t="s">
        <v>255</v>
      </c>
      <c r="D182" s="219" t="s">
        <v>137</v>
      </c>
      <c r="E182" s="220" t="s">
        <v>772</v>
      </c>
      <c r="F182" s="221" t="s">
        <v>773</v>
      </c>
      <c r="G182" s="222" t="s">
        <v>242</v>
      </c>
      <c r="H182" s="223">
        <v>137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43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141</v>
      </c>
      <c r="AT182" s="231" t="s">
        <v>137</v>
      </c>
      <c r="AU182" s="231" t="s">
        <v>88</v>
      </c>
      <c r="AY182" s="17" t="s">
        <v>135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86</v>
      </c>
      <c r="BK182" s="232">
        <f>ROUND(I182*H182,2)</f>
        <v>0</v>
      </c>
      <c r="BL182" s="17" t="s">
        <v>141</v>
      </c>
      <c r="BM182" s="231" t="s">
        <v>247</v>
      </c>
    </row>
    <row r="183" spans="1:51" s="13" customFormat="1" ht="12">
      <c r="A183" s="13"/>
      <c r="B183" s="233"/>
      <c r="C183" s="234"/>
      <c r="D183" s="235" t="s">
        <v>149</v>
      </c>
      <c r="E183" s="236" t="s">
        <v>1</v>
      </c>
      <c r="F183" s="237" t="s">
        <v>774</v>
      </c>
      <c r="G183" s="234"/>
      <c r="H183" s="238">
        <v>137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149</v>
      </c>
      <c r="AU183" s="244" t="s">
        <v>88</v>
      </c>
      <c r="AV183" s="13" t="s">
        <v>88</v>
      </c>
      <c r="AW183" s="13" t="s">
        <v>34</v>
      </c>
      <c r="AX183" s="13" t="s">
        <v>78</v>
      </c>
      <c r="AY183" s="244" t="s">
        <v>135</v>
      </c>
    </row>
    <row r="184" spans="1:51" s="14" customFormat="1" ht="12">
      <c r="A184" s="14"/>
      <c r="B184" s="245"/>
      <c r="C184" s="246"/>
      <c r="D184" s="235" t="s">
        <v>149</v>
      </c>
      <c r="E184" s="247" t="s">
        <v>1</v>
      </c>
      <c r="F184" s="248" t="s">
        <v>151</v>
      </c>
      <c r="G184" s="246"/>
      <c r="H184" s="249">
        <v>137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149</v>
      </c>
      <c r="AU184" s="255" t="s">
        <v>88</v>
      </c>
      <c r="AV184" s="14" t="s">
        <v>141</v>
      </c>
      <c r="AW184" s="14" t="s">
        <v>34</v>
      </c>
      <c r="AX184" s="14" t="s">
        <v>86</v>
      </c>
      <c r="AY184" s="255" t="s">
        <v>135</v>
      </c>
    </row>
    <row r="185" spans="1:65" s="2" customFormat="1" ht="16.5" customHeight="1">
      <c r="A185" s="38"/>
      <c r="B185" s="39"/>
      <c r="C185" s="266" t="s">
        <v>189</v>
      </c>
      <c r="D185" s="266" t="s">
        <v>200</v>
      </c>
      <c r="E185" s="267" t="s">
        <v>775</v>
      </c>
      <c r="F185" s="268" t="s">
        <v>776</v>
      </c>
      <c r="G185" s="269" t="s">
        <v>242</v>
      </c>
      <c r="H185" s="270">
        <v>139.74</v>
      </c>
      <c r="I185" s="271"/>
      <c r="J185" s="272">
        <f>ROUND(I185*H185,2)</f>
        <v>0</v>
      </c>
      <c r="K185" s="273"/>
      <c r="L185" s="274"/>
      <c r="M185" s="275" t="s">
        <v>1</v>
      </c>
      <c r="N185" s="276" t="s">
        <v>43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171</v>
      </c>
      <c r="AT185" s="231" t="s">
        <v>200</v>
      </c>
      <c r="AU185" s="231" t="s">
        <v>88</v>
      </c>
      <c r="AY185" s="17" t="s">
        <v>135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86</v>
      </c>
      <c r="BK185" s="232">
        <f>ROUND(I185*H185,2)</f>
        <v>0</v>
      </c>
      <c r="BL185" s="17" t="s">
        <v>141</v>
      </c>
      <c r="BM185" s="231" t="s">
        <v>229</v>
      </c>
    </row>
    <row r="186" spans="1:51" s="13" customFormat="1" ht="12">
      <c r="A186" s="13"/>
      <c r="B186" s="233"/>
      <c r="C186" s="234"/>
      <c r="D186" s="235" t="s">
        <v>149</v>
      </c>
      <c r="E186" s="236" t="s">
        <v>1</v>
      </c>
      <c r="F186" s="237" t="s">
        <v>777</v>
      </c>
      <c r="G186" s="234"/>
      <c r="H186" s="238">
        <v>139.74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149</v>
      </c>
      <c r="AU186" s="244" t="s">
        <v>88</v>
      </c>
      <c r="AV186" s="13" t="s">
        <v>88</v>
      </c>
      <c r="AW186" s="13" t="s">
        <v>34</v>
      </c>
      <c r="AX186" s="13" t="s">
        <v>78</v>
      </c>
      <c r="AY186" s="244" t="s">
        <v>135</v>
      </c>
    </row>
    <row r="187" spans="1:51" s="14" customFormat="1" ht="12">
      <c r="A187" s="14"/>
      <c r="B187" s="245"/>
      <c r="C187" s="246"/>
      <c r="D187" s="235" t="s">
        <v>149</v>
      </c>
      <c r="E187" s="247" t="s">
        <v>1</v>
      </c>
      <c r="F187" s="248" t="s">
        <v>151</v>
      </c>
      <c r="G187" s="246"/>
      <c r="H187" s="249">
        <v>139.74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149</v>
      </c>
      <c r="AU187" s="255" t="s">
        <v>88</v>
      </c>
      <c r="AV187" s="14" t="s">
        <v>141</v>
      </c>
      <c r="AW187" s="14" t="s">
        <v>34</v>
      </c>
      <c r="AX187" s="14" t="s">
        <v>86</v>
      </c>
      <c r="AY187" s="255" t="s">
        <v>135</v>
      </c>
    </row>
    <row r="188" spans="1:65" s="2" customFormat="1" ht="33" customHeight="1">
      <c r="A188" s="38"/>
      <c r="B188" s="39"/>
      <c r="C188" s="219" t="s">
        <v>263</v>
      </c>
      <c r="D188" s="219" t="s">
        <v>137</v>
      </c>
      <c r="E188" s="220" t="s">
        <v>778</v>
      </c>
      <c r="F188" s="221" t="s">
        <v>779</v>
      </c>
      <c r="G188" s="222" t="s">
        <v>242</v>
      </c>
      <c r="H188" s="223">
        <v>199.1</v>
      </c>
      <c r="I188" s="224"/>
      <c r="J188" s="225">
        <f>ROUND(I188*H188,2)</f>
        <v>0</v>
      </c>
      <c r="K188" s="226"/>
      <c r="L188" s="44"/>
      <c r="M188" s="227" t="s">
        <v>1</v>
      </c>
      <c r="N188" s="228" t="s">
        <v>43</v>
      </c>
      <c r="O188" s="91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141</v>
      </c>
      <c r="AT188" s="231" t="s">
        <v>137</v>
      </c>
      <c r="AU188" s="231" t="s">
        <v>88</v>
      </c>
      <c r="AY188" s="17" t="s">
        <v>135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86</v>
      </c>
      <c r="BK188" s="232">
        <f>ROUND(I188*H188,2)</f>
        <v>0</v>
      </c>
      <c r="BL188" s="17" t="s">
        <v>141</v>
      </c>
      <c r="BM188" s="231" t="s">
        <v>258</v>
      </c>
    </row>
    <row r="189" spans="1:51" s="13" customFormat="1" ht="12">
      <c r="A189" s="13"/>
      <c r="B189" s="233"/>
      <c r="C189" s="234"/>
      <c r="D189" s="235" t="s">
        <v>149</v>
      </c>
      <c r="E189" s="236" t="s">
        <v>1</v>
      </c>
      <c r="F189" s="237" t="s">
        <v>780</v>
      </c>
      <c r="G189" s="234"/>
      <c r="H189" s="238">
        <v>199.1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149</v>
      </c>
      <c r="AU189" s="244" t="s">
        <v>88</v>
      </c>
      <c r="AV189" s="13" t="s">
        <v>88</v>
      </c>
      <c r="AW189" s="13" t="s">
        <v>34</v>
      </c>
      <c r="AX189" s="13" t="s">
        <v>78</v>
      </c>
      <c r="AY189" s="244" t="s">
        <v>135</v>
      </c>
    </row>
    <row r="190" spans="1:51" s="14" customFormat="1" ht="12">
      <c r="A190" s="14"/>
      <c r="B190" s="245"/>
      <c r="C190" s="246"/>
      <c r="D190" s="235" t="s">
        <v>149</v>
      </c>
      <c r="E190" s="247" t="s">
        <v>1</v>
      </c>
      <c r="F190" s="248" t="s">
        <v>151</v>
      </c>
      <c r="G190" s="246"/>
      <c r="H190" s="249">
        <v>199.1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149</v>
      </c>
      <c r="AU190" s="255" t="s">
        <v>88</v>
      </c>
      <c r="AV190" s="14" t="s">
        <v>141</v>
      </c>
      <c r="AW190" s="14" t="s">
        <v>34</v>
      </c>
      <c r="AX190" s="14" t="s">
        <v>86</v>
      </c>
      <c r="AY190" s="255" t="s">
        <v>135</v>
      </c>
    </row>
    <row r="191" spans="1:65" s="2" customFormat="1" ht="16.5" customHeight="1">
      <c r="A191" s="38"/>
      <c r="B191" s="39"/>
      <c r="C191" s="266" t="s">
        <v>194</v>
      </c>
      <c r="D191" s="266" t="s">
        <v>200</v>
      </c>
      <c r="E191" s="267" t="s">
        <v>245</v>
      </c>
      <c r="F191" s="268" t="s">
        <v>246</v>
      </c>
      <c r="G191" s="269" t="s">
        <v>242</v>
      </c>
      <c r="H191" s="270">
        <v>203.082</v>
      </c>
      <c r="I191" s="271"/>
      <c r="J191" s="272">
        <f>ROUND(I191*H191,2)</f>
        <v>0</v>
      </c>
      <c r="K191" s="273"/>
      <c r="L191" s="274"/>
      <c r="M191" s="275" t="s">
        <v>1</v>
      </c>
      <c r="N191" s="276" t="s">
        <v>43</v>
      </c>
      <c r="O191" s="91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171</v>
      </c>
      <c r="AT191" s="231" t="s">
        <v>200</v>
      </c>
      <c r="AU191" s="231" t="s">
        <v>88</v>
      </c>
      <c r="AY191" s="17" t="s">
        <v>135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86</v>
      </c>
      <c r="BK191" s="232">
        <f>ROUND(I191*H191,2)</f>
        <v>0</v>
      </c>
      <c r="BL191" s="17" t="s">
        <v>141</v>
      </c>
      <c r="BM191" s="231" t="s">
        <v>252</v>
      </c>
    </row>
    <row r="192" spans="1:51" s="13" customFormat="1" ht="12">
      <c r="A192" s="13"/>
      <c r="B192" s="233"/>
      <c r="C192" s="234"/>
      <c r="D192" s="235" t="s">
        <v>149</v>
      </c>
      <c r="E192" s="236" t="s">
        <v>1</v>
      </c>
      <c r="F192" s="237" t="s">
        <v>781</v>
      </c>
      <c r="G192" s="234"/>
      <c r="H192" s="238">
        <v>203.082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149</v>
      </c>
      <c r="AU192" s="244" t="s">
        <v>88</v>
      </c>
      <c r="AV192" s="13" t="s">
        <v>88</v>
      </c>
      <c r="AW192" s="13" t="s">
        <v>34</v>
      </c>
      <c r="AX192" s="13" t="s">
        <v>78</v>
      </c>
      <c r="AY192" s="244" t="s">
        <v>135</v>
      </c>
    </row>
    <row r="193" spans="1:51" s="14" customFormat="1" ht="12">
      <c r="A193" s="14"/>
      <c r="B193" s="245"/>
      <c r="C193" s="246"/>
      <c r="D193" s="235" t="s">
        <v>149</v>
      </c>
      <c r="E193" s="247" t="s">
        <v>1</v>
      </c>
      <c r="F193" s="248" t="s">
        <v>151</v>
      </c>
      <c r="G193" s="246"/>
      <c r="H193" s="249">
        <v>203.082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149</v>
      </c>
      <c r="AU193" s="255" t="s">
        <v>88</v>
      </c>
      <c r="AV193" s="14" t="s">
        <v>141</v>
      </c>
      <c r="AW193" s="14" t="s">
        <v>34</v>
      </c>
      <c r="AX193" s="14" t="s">
        <v>86</v>
      </c>
      <c r="AY193" s="255" t="s">
        <v>135</v>
      </c>
    </row>
    <row r="194" spans="1:63" s="12" customFormat="1" ht="22.8" customHeight="1">
      <c r="A194" s="12"/>
      <c r="B194" s="203"/>
      <c r="C194" s="204"/>
      <c r="D194" s="205" t="s">
        <v>77</v>
      </c>
      <c r="E194" s="217" t="s">
        <v>329</v>
      </c>
      <c r="F194" s="217" t="s">
        <v>330</v>
      </c>
      <c r="G194" s="204"/>
      <c r="H194" s="204"/>
      <c r="I194" s="207"/>
      <c r="J194" s="218">
        <f>BK194</f>
        <v>0</v>
      </c>
      <c r="K194" s="204"/>
      <c r="L194" s="209"/>
      <c r="M194" s="210"/>
      <c r="N194" s="211"/>
      <c r="O194" s="211"/>
      <c r="P194" s="212">
        <f>P195</f>
        <v>0</v>
      </c>
      <c r="Q194" s="211"/>
      <c r="R194" s="212">
        <f>R195</f>
        <v>0</v>
      </c>
      <c r="S194" s="211"/>
      <c r="T194" s="213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4" t="s">
        <v>86</v>
      </c>
      <c r="AT194" s="215" t="s">
        <v>77</v>
      </c>
      <c r="AU194" s="215" t="s">
        <v>86</v>
      </c>
      <c r="AY194" s="214" t="s">
        <v>135</v>
      </c>
      <c r="BK194" s="216">
        <f>BK195</f>
        <v>0</v>
      </c>
    </row>
    <row r="195" spans="1:65" s="2" customFormat="1" ht="16.5" customHeight="1">
      <c r="A195" s="38"/>
      <c r="B195" s="39"/>
      <c r="C195" s="219" t="s">
        <v>272</v>
      </c>
      <c r="D195" s="219" t="s">
        <v>137</v>
      </c>
      <c r="E195" s="220" t="s">
        <v>782</v>
      </c>
      <c r="F195" s="221" t="s">
        <v>783</v>
      </c>
      <c r="G195" s="222" t="s">
        <v>313</v>
      </c>
      <c r="H195" s="223">
        <v>177.513</v>
      </c>
      <c r="I195" s="224"/>
      <c r="J195" s="225">
        <f>ROUND(I195*H195,2)</f>
        <v>0</v>
      </c>
      <c r="K195" s="226"/>
      <c r="L195" s="44"/>
      <c r="M195" s="277" t="s">
        <v>1</v>
      </c>
      <c r="N195" s="278" t="s">
        <v>43</v>
      </c>
      <c r="O195" s="279"/>
      <c r="P195" s="280">
        <f>O195*H195</f>
        <v>0</v>
      </c>
      <c r="Q195" s="280">
        <v>0</v>
      </c>
      <c r="R195" s="280">
        <f>Q195*H195</f>
        <v>0</v>
      </c>
      <c r="S195" s="280">
        <v>0</v>
      </c>
      <c r="T195" s="281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141</v>
      </c>
      <c r="AT195" s="231" t="s">
        <v>137</v>
      </c>
      <c r="AU195" s="231" t="s">
        <v>88</v>
      </c>
      <c r="AY195" s="17" t="s">
        <v>135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86</v>
      </c>
      <c r="BK195" s="232">
        <f>ROUND(I195*H195,2)</f>
        <v>0</v>
      </c>
      <c r="BL195" s="17" t="s">
        <v>141</v>
      </c>
      <c r="BM195" s="231" t="s">
        <v>266</v>
      </c>
    </row>
    <row r="196" spans="1:31" s="2" customFormat="1" ht="6.95" customHeight="1">
      <c r="A196" s="38"/>
      <c r="B196" s="66"/>
      <c r="C196" s="67"/>
      <c r="D196" s="67"/>
      <c r="E196" s="67"/>
      <c r="F196" s="67"/>
      <c r="G196" s="67"/>
      <c r="H196" s="67"/>
      <c r="I196" s="67"/>
      <c r="J196" s="67"/>
      <c r="K196" s="67"/>
      <c r="L196" s="44"/>
      <c r="M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</row>
  </sheetData>
  <sheetProtection password="CC35" sheet="1" objects="1" scenarios="1" formatColumns="0" formatRows="0" autoFilter="0"/>
  <autoFilter ref="C122:K195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REV. A MODERN. AREÁLU FC SLAVIA KV - I. ETAPA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784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7. 2. 2024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32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33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07.25" customHeight="1">
      <c r="A27" s="145"/>
      <c r="B27" s="146"/>
      <c r="C27" s="145"/>
      <c r="D27" s="145"/>
      <c r="E27" s="147" t="s">
        <v>107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ROUND((SUM(BE119:BE133)),2)</f>
        <v>0</v>
      </c>
      <c r="G33" s="38"/>
      <c r="H33" s="38"/>
      <c r="I33" s="155">
        <v>0.21</v>
      </c>
      <c r="J33" s="154">
        <f>ROUND(((SUM(BE119:BE133))*I33),2)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ROUND((SUM(BF119:BF133)),2)</f>
        <v>0</v>
      </c>
      <c r="G34" s="38"/>
      <c r="H34" s="38"/>
      <c r="I34" s="155">
        <v>0.15</v>
      </c>
      <c r="J34" s="154">
        <f>ROUND(((SUM(BF119:BF133))*I34),2)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ROUND((SUM(BG119:BG133)),2)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ROUND((SUM(BH119:BH133)),2)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ROUND((SUM(BI119:BI133)),2)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REV. A MODERN. AREÁLU FC SLAVIA KV - 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D.7 - VRN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Karlovy Vary</v>
      </c>
      <c r="G89" s="40"/>
      <c r="H89" s="40"/>
      <c r="I89" s="32" t="s">
        <v>22</v>
      </c>
      <c r="J89" s="79" t="str">
        <f>IF(J12="","",J12)</f>
        <v>7. 2. 2024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Statutární město Karlovy Vary</v>
      </c>
      <c r="G91" s="40"/>
      <c r="H91" s="40"/>
      <c r="I91" s="32" t="s">
        <v>31</v>
      </c>
      <c r="J91" s="36" t="str">
        <f>E21</f>
        <v>FJ atelier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FJ atelier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109</v>
      </c>
      <c r="D94" s="176"/>
      <c r="E94" s="176"/>
      <c r="F94" s="176"/>
      <c r="G94" s="176"/>
      <c r="H94" s="176"/>
      <c r="I94" s="176"/>
      <c r="J94" s="177" t="s">
        <v>110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111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112</v>
      </c>
    </row>
    <row r="97" spans="1:31" s="9" customFormat="1" ht="24.95" customHeight="1">
      <c r="A97" s="9"/>
      <c r="B97" s="179"/>
      <c r="C97" s="180"/>
      <c r="D97" s="181" t="s">
        <v>785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786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787</v>
      </c>
      <c r="E99" s="188"/>
      <c r="F99" s="188"/>
      <c r="G99" s="188"/>
      <c r="H99" s="188"/>
      <c r="I99" s="188"/>
      <c r="J99" s="189">
        <f>J129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120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74" t="str">
        <f>E7</f>
        <v>REV. A MODERN. AREÁLU FC SLAVIA KV - I. ETAPA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105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D.7 - VRN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>Karlovy Vary</v>
      </c>
      <c r="G113" s="40"/>
      <c r="H113" s="40"/>
      <c r="I113" s="32" t="s">
        <v>22</v>
      </c>
      <c r="J113" s="79" t="str">
        <f>IF(J12="","",J12)</f>
        <v>7. 2. 2024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24</v>
      </c>
      <c r="D115" s="40"/>
      <c r="E115" s="40"/>
      <c r="F115" s="27" t="str">
        <f>E15</f>
        <v>Statutární město Karlovy Vary</v>
      </c>
      <c r="G115" s="40"/>
      <c r="H115" s="40"/>
      <c r="I115" s="32" t="s">
        <v>31</v>
      </c>
      <c r="J115" s="36" t="str">
        <f>E21</f>
        <v>FJ atelier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29</v>
      </c>
      <c r="D116" s="40"/>
      <c r="E116" s="40"/>
      <c r="F116" s="27" t="str">
        <f>IF(E18="","",E18)</f>
        <v>Vyplň údaj</v>
      </c>
      <c r="G116" s="40"/>
      <c r="H116" s="40"/>
      <c r="I116" s="32" t="s">
        <v>35</v>
      </c>
      <c r="J116" s="36" t="str">
        <f>E24</f>
        <v>FJ atelier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191"/>
      <c r="B118" s="192"/>
      <c r="C118" s="193" t="s">
        <v>121</v>
      </c>
      <c r="D118" s="194" t="s">
        <v>63</v>
      </c>
      <c r="E118" s="194" t="s">
        <v>59</v>
      </c>
      <c r="F118" s="194" t="s">
        <v>60</v>
      </c>
      <c r="G118" s="194" t="s">
        <v>122</v>
      </c>
      <c r="H118" s="194" t="s">
        <v>123</v>
      </c>
      <c r="I118" s="194" t="s">
        <v>124</v>
      </c>
      <c r="J118" s="195" t="s">
        <v>110</v>
      </c>
      <c r="K118" s="196" t="s">
        <v>125</v>
      </c>
      <c r="L118" s="197"/>
      <c r="M118" s="100" t="s">
        <v>1</v>
      </c>
      <c r="N118" s="101" t="s">
        <v>42</v>
      </c>
      <c r="O118" s="101" t="s">
        <v>126</v>
      </c>
      <c r="P118" s="101" t="s">
        <v>127</v>
      </c>
      <c r="Q118" s="101" t="s">
        <v>128</v>
      </c>
      <c r="R118" s="101" t="s">
        <v>129</v>
      </c>
      <c r="S118" s="101" t="s">
        <v>130</v>
      </c>
      <c r="T118" s="102" t="s">
        <v>131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8"/>
      <c r="B119" s="39"/>
      <c r="C119" s="107" t="s">
        <v>132</v>
      </c>
      <c r="D119" s="40"/>
      <c r="E119" s="40"/>
      <c r="F119" s="40"/>
      <c r="G119" s="40"/>
      <c r="H119" s="40"/>
      <c r="I119" s="40"/>
      <c r="J119" s="198">
        <f>BK119</f>
        <v>0</v>
      </c>
      <c r="K119" s="40"/>
      <c r="L119" s="44"/>
      <c r="M119" s="103"/>
      <c r="N119" s="199"/>
      <c r="O119" s="104"/>
      <c r="P119" s="200">
        <f>P120</f>
        <v>0</v>
      </c>
      <c r="Q119" s="104"/>
      <c r="R119" s="200">
        <f>R120</f>
        <v>0</v>
      </c>
      <c r="S119" s="104"/>
      <c r="T119" s="201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77</v>
      </c>
      <c r="AU119" s="17" t="s">
        <v>112</v>
      </c>
      <c r="BK119" s="202">
        <f>BK120</f>
        <v>0</v>
      </c>
    </row>
    <row r="120" spans="1:63" s="12" customFormat="1" ht="25.9" customHeight="1">
      <c r="A120" s="12"/>
      <c r="B120" s="203"/>
      <c r="C120" s="204"/>
      <c r="D120" s="205" t="s">
        <v>77</v>
      </c>
      <c r="E120" s="206" t="s">
        <v>102</v>
      </c>
      <c r="F120" s="206" t="s">
        <v>788</v>
      </c>
      <c r="G120" s="204"/>
      <c r="H120" s="204"/>
      <c r="I120" s="207"/>
      <c r="J120" s="208">
        <f>BK120</f>
        <v>0</v>
      </c>
      <c r="K120" s="204"/>
      <c r="L120" s="209"/>
      <c r="M120" s="210"/>
      <c r="N120" s="211"/>
      <c r="O120" s="211"/>
      <c r="P120" s="212">
        <f>P121+P129</f>
        <v>0</v>
      </c>
      <c r="Q120" s="211"/>
      <c r="R120" s="212">
        <f>R121+R129</f>
        <v>0</v>
      </c>
      <c r="S120" s="211"/>
      <c r="T120" s="213">
        <f>T121+T129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157</v>
      </c>
      <c r="AT120" s="215" t="s">
        <v>77</v>
      </c>
      <c r="AU120" s="215" t="s">
        <v>78</v>
      </c>
      <c r="AY120" s="214" t="s">
        <v>135</v>
      </c>
      <c r="BK120" s="216">
        <f>BK121+BK129</f>
        <v>0</v>
      </c>
    </row>
    <row r="121" spans="1:63" s="12" customFormat="1" ht="22.8" customHeight="1">
      <c r="A121" s="12"/>
      <c r="B121" s="203"/>
      <c r="C121" s="204"/>
      <c r="D121" s="205" t="s">
        <v>77</v>
      </c>
      <c r="E121" s="217" t="s">
        <v>789</v>
      </c>
      <c r="F121" s="217" t="s">
        <v>790</v>
      </c>
      <c r="G121" s="204"/>
      <c r="H121" s="204"/>
      <c r="I121" s="207"/>
      <c r="J121" s="218">
        <f>BK121</f>
        <v>0</v>
      </c>
      <c r="K121" s="204"/>
      <c r="L121" s="209"/>
      <c r="M121" s="210"/>
      <c r="N121" s="211"/>
      <c r="O121" s="211"/>
      <c r="P121" s="212">
        <f>SUM(P122:P128)</f>
        <v>0</v>
      </c>
      <c r="Q121" s="211"/>
      <c r="R121" s="212">
        <f>SUM(R122:R128)</f>
        <v>0</v>
      </c>
      <c r="S121" s="211"/>
      <c r="T121" s="213">
        <f>SUM(T122:T128)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157</v>
      </c>
      <c r="AT121" s="215" t="s">
        <v>77</v>
      </c>
      <c r="AU121" s="215" t="s">
        <v>86</v>
      </c>
      <c r="AY121" s="214" t="s">
        <v>135</v>
      </c>
      <c r="BK121" s="216">
        <f>SUM(BK122:BK128)</f>
        <v>0</v>
      </c>
    </row>
    <row r="122" spans="1:65" s="2" customFormat="1" ht="16.5" customHeight="1">
      <c r="A122" s="38"/>
      <c r="B122" s="39"/>
      <c r="C122" s="219" t="s">
        <v>86</v>
      </c>
      <c r="D122" s="219" t="s">
        <v>137</v>
      </c>
      <c r="E122" s="220" t="s">
        <v>791</v>
      </c>
      <c r="F122" s="221" t="s">
        <v>792</v>
      </c>
      <c r="G122" s="222" t="s">
        <v>793</v>
      </c>
      <c r="H122" s="223">
        <v>1</v>
      </c>
      <c r="I122" s="224"/>
      <c r="J122" s="225">
        <f>ROUND(I122*H122,2)</f>
        <v>0</v>
      </c>
      <c r="K122" s="226"/>
      <c r="L122" s="44"/>
      <c r="M122" s="227" t="s">
        <v>1</v>
      </c>
      <c r="N122" s="228" t="s">
        <v>43</v>
      </c>
      <c r="O122" s="91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1" t="s">
        <v>141</v>
      </c>
      <c r="AT122" s="231" t="s">
        <v>137</v>
      </c>
      <c r="AU122" s="231" t="s">
        <v>88</v>
      </c>
      <c r="AY122" s="17" t="s">
        <v>135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86</v>
      </c>
      <c r="BK122" s="232">
        <f>ROUND(I122*H122,2)</f>
        <v>0</v>
      </c>
      <c r="BL122" s="17" t="s">
        <v>141</v>
      </c>
      <c r="BM122" s="231" t="s">
        <v>88</v>
      </c>
    </row>
    <row r="123" spans="1:65" s="2" customFormat="1" ht="16.5" customHeight="1">
      <c r="A123" s="38"/>
      <c r="B123" s="39"/>
      <c r="C123" s="219" t="s">
        <v>88</v>
      </c>
      <c r="D123" s="219" t="s">
        <v>137</v>
      </c>
      <c r="E123" s="220" t="s">
        <v>794</v>
      </c>
      <c r="F123" s="221" t="s">
        <v>795</v>
      </c>
      <c r="G123" s="222" t="s">
        <v>793</v>
      </c>
      <c r="H123" s="223">
        <v>1</v>
      </c>
      <c r="I123" s="224"/>
      <c r="J123" s="225">
        <f>ROUND(I123*H123,2)</f>
        <v>0</v>
      </c>
      <c r="K123" s="226"/>
      <c r="L123" s="44"/>
      <c r="M123" s="227" t="s">
        <v>1</v>
      </c>
      <c r="N123" s="228" t="s">
        <v>43</v>
      </c>
      <c r="O123" s="91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1" t="s">
        <v>141</v>
      </c>
      <c r="AT123" s="231" t="s">
        <v>137</v>
      </c>
      <c r="AU123" s="231" t="s">
        <v>88</v>
      </c>
      <c r="AY123" s="17" t="s">
        <v>135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7" t="s">
        <v>86</v>
      </c>
      <c r="BK123" s="232">
        <f>ROUND(I123*H123,2)</f>
        <v>0</v>
      </c>
      <c r="BL123" s="17" t="s">
        <v>141</v>
      </c>
      <c r="BM123" s="231" t="s">
        <v>141</v>
      </c>
    </row>
    <row r="124" spans="1:51" s="13" customFormat="1" ht="12">
      <c r="A124" s="13"/>
      <c r="B124" s="233"/>
      <c r="C124" s="234"/>
      <c r="D124" s="235" t="s">
        <v>149</v>
      </c>
      <c r="E124" s="236" t="s">
        <v>1</v>
      </c>
      <c r="F124" s="237" t="s">
        <v>86</v>
      </c>
      <c r="G124" s="234"/>
      <c r="H124" s="238">
        <v>1</v>
      </c>
      <c r="I124" s="239"/>
      <c r="J124" s="234"/>
      <c r="K124" s="234"/>
      <c r="L124" s="240"/>
      <c r="M124" s="241"/>
      <c r="N124" s="242"/>
      <c r="O124" s="242"/>
      <c r="P124" s="242"/>
      <c r="Q124" s="242"/>
      <c r="R124" s="242"/>
      <c r="S124" s="242"/>
      <c r="T124" s="24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4" t="s">
        <v>149</v>
      </c>
      <c r="AU124" s="244" t="s">
        <v>88</v>
      </c>
      <c r="AV124" s="13" t="s">
        <v>88</v>
      </c>
      <c r="AW124" s="13" t="s">
        <v>34</v>
      </c>
      <c r="AX124" s="13" t="s">
        <v>78</v>
      </c>
      <c r="AY124" s="244" t="s">
        <v>135</v>
      </c>
    </row>
    <row r="125" spans="1:51" s="14" customFormat="1" ht="12">
      <c r="A125" s="14"/>
      <c r="B125" s="245"/>
      <c r="C125" s="246"/>
      <c r="D125" s="235" t="s">
        <v>149</v>
      </c>
      <c r="E125" s="247" t="s">
        <v>1</v>
      </c>
      <c r="F125" s="248" t="s">
        <v>151</v>
      </c>
      <c r="G125" s="246"/>
      <c r="H125" s="249">
        <v>1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149</v>
      </c>
      <c r="AU125" s="255" t="s">
        <v>88</v>
      </c>
      <c r="AV125" s="14" t="s">
        <v>141</v>
      </c>
      <c r="AW125" s="14" t="s">
        <v>34</v>
      </c>
      <c r="AX125" s="14" t="s">
        <v>86</v>
      </c>
      <c r="AY125" s="255" t="s">
        <v>135</v>
      </c>
    </row>
    <row r="126" spans="1:65" s="2" customFormat="1" ht="16.5" customHeight="1">
      <c r="A126" s="38"/>
      <c r="B126" s="39"/>
      <c r="C126" s="219" t="s">
        <v>145</v>
      </c>
      <c r="D126" s="219" t="s">
        <v>137</v>
      </c>
      <c r="E126" s="220" t="s">
        <v>796</v>
      </c>
      <c r="F126" s="221" t="s">
        <v>797</v>
      </c>
      <c r="G126" s="222" t="s">
        <v>793</v>
      </c>
      <c r="H126" s="223">
        <v>1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43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141</v>
      </c>
      <c r="AT126" s="231" t="s">
        <v>137</v>
      </c>
      <c r="AU126" s="231" t="s">
        <v>88</v>
      </c>
      <c r="AY126" s="17" t="s">
        <v>135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86</v>
      </c>
      <c r="BK126" s="232">
        <f>ROUND(I126*H126,2)</f>
        <v>0</v>
      </c>
      <c r="BL126" s="17" t="s">
        <v>141</v>
      </c>
      <c r="BM126" s="231" t="s">
        <v>161</v>
      </c>
    </row>
    <row r="127" spans="1:51" s="13" customFormat="1" ht="12">
      <c r="A127" s="13"/>
      <c r="B127" s="233"/>
      <c r="C127" s="234"/>
      <c r="D127" s="235" t="s">
        <v>149</v>
      </c>
      <c r="E127" s="236" t="s">
        <v>1</v>
      </c>
      <c r="F127" s="237" t="s">
        <v>86</v>
      </c>
      <c r="G127" s="234"/>
      <c r="H127" s="238">
        <v>1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149</v>
      </c>
      <c r="AU127" s="244" t="s">
        <v>88</v>
      </c>
      <c r="AV127" s="13" t="s">
        <v>88</v>
      </c>
      <c r="AW127" s="13" t="s">
        <v>34</v>
      </c>
      <c r="AX127" s="13" t="s">
        <v>78</v>
      </c>
      <c r="AY127" s="244" t="s">
        <v>135</v>
      </c>
    </row>
    <row r="128" spans="1:51" s="14" customFormat="1" ht="12">
      <c r="A128" s="14"/>
      <c r="B128" s="245"/>
      <c r="C128" s="246"/>
      <c r="D128" s="235" t="s">
        <v>149</v>
      </c>
      <c r="E128" s="247" t="s">
        <v>1</v>
      </c>
      <c r="F128" s="248" t="s">
        <v>151</v>
      </c>
      <c r="G128" s="246"/>
      <c r="H128" s="249">
        <v>1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149</v>
      </c>
      <c r="AU128" s="255" t="s">
        <v>88</v>
      </c>
      <c r="AV128" s="14" t="s">
        <v>141</v>
      </c>
      <c r="AW128" s="14" t="s">
        <v>34</v>
      </c>
      <c r="AX128" s="14" t="s">
        <v>86</v>
      </c>
      <c r="AY128" s="255" t="s">
        <v>135</v>
      </c>
    </row>
    <row r="129" spans="1:63" s="12" customFormat="1" ht="22.8" customHeight="1">
      <c r="A129" s="12"/>
      <c r="B129" s="203"/>
      <c r="C129" s="204"/>
      <c r="D129" s="205" t="s">
        <v>77</v>
      </c>
      <c r="E129" s="217" t="s">
        <v>798</v>
      </c>
      <c r="F129" s="217" t="s">
        <v>799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SUM(P130:P133)</f>
        <v>0</v>
      </c>
      <c r="Q129" s="211"/>
      <c r="R129" s="212">
        <f>SUM(R130:R133)</f>
        <v>0</v>
      </c>
      <c r="S129" s="211"/>
      <c r="T129" s="213">
        <f>SUM(T130:T133)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157</v>
      </c>
      <c r="AT129" s="215" t="s">
        <v>77</v>
      </c>
      <c r="AU129" s="215" t="s">
        <v>86</v>
      </c>
      <c r="AY129" s="214" t="s">
        <v>135</v>
      </c>
      <c r="BK129" s="216">
        <f>SUM(BK130:BK133)</f>
        <v>0</v>
      </c>
    </row>
    <row r="130" spans="1:65" s="2" customFormat="1" ht="16.5" customHeight="1">
      <c r="A130" s="38"/>
      <c r="B130" s="39"/>
      <c r="C130" s="219" t="s">
        <v>141</v>
      </c>
      <c r="D130" s="219" t="s">
        <v>137</v>
      </c>
      <c r="E130" s="220" t="s">
        <v>800</v>
      </c>
      <c r="F130" s="221" t="s">
        <v>799</v>
      </c>
      <c r="G130" s="222" t="s">
        <v>793</v>
      </c>
      <c r="H130" s="223">
        <v>1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43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141</v>
      </c>
      <c r="AT130" s="231" t="s">
        <v>137</v>
      </c>
      <c r="AU130" s="231" t="s">
        <v>88</v>
      </c>
      <c r="AY130" s="17" t="s">
        <v>135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86</v>
      </c>
      <c r="BK130" s="232">
        <f>ROUND(I130*H130,2)</f>
        <v>0</v>
      </c>
      <c r="BL130" s="17" t="s">
        <v>141</v>
      </c>
      <c r="BM130" s="231" t="s">
        <v>171</v>
      </c>
    </row>
    <row r="131" spans="1:51" s="13" customFormat="1" ht="12">
      <c r="A131" s="13"/>
      <c r="B131" s="233"/>
      <c r="C131" s="234"/>
      <c r="D131" s="235" t="s">
        <v>149</v>
      </c>
      <c r="E131" s="236" t="s">
        <v>1</v>
      </c>
      <c r="F131" s="237" t="s">
        <v>86</v>
      </c>
      <c r="G131" s="234"/>
      <c r="H131" s="238">
        <v>1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149</v>
      </c>
      <c r="AU131" s="244" t="s">
        <v>88</v>
      </c>
      <c r="AV131" s="13" t="s">
        <v>88</v>
      </c>
      <c r="AW131" s="13" t="s">
        <v>34</v>
      </c>
      <c r="AX131" s="13" t="s">
        <v>78</v>
      </c>
      <c r="AY131" s="244" t="s">
        <v>135</v>
      </c>
    </row>
    <row r="132" spans="1:51" s="14" customFormat="1" ht="12">
      <c r="A132" s="14"/>
      <c r="B132" s="245"/>
      <c r="C132" s="246"/>
      <c r="D132" s="235" t="s">
        <v>149</v>
      </c>
      <c r="E132" s="247" t="s">
        <v>1</v>
      </c>
      <c r="F132" s="248" t="s">
        <v>151</v>
      </c>
      <c r="G132" s="246"/>
      <c r="H132" s="249">
        <v>1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149</v>
      </c>
      <c r="AU132" s="255" t="s">
        <v>88</v>
      </c>
      <c r="AV132" s="14" t="s">
        <v>141</v>
      </c>
      <c r="AW132" s="14" t="s">
        <v>34</v>
      </c>
      <c r="AX132" s="14" t="s">
        <v>86</v>
      </c>
      <c r="AY132" s="255" t="s">
        <v>135</v>
      </c>
    </row>
    <row r="133" spans="1:65" s="2" customFormat="1" ht="16.5" customHeight="1">
      <c r="A133" s="38"/>
      <c r="B133" s="39"/>
      <c r="C133" s="219" t="s">
        <v>157</v>
      </c>
      <c r="D133" s="219" t="s">
        <v>137</v>
      </c>
      <c r="E133" s="220" t="s">
        <v>801</v>
      </c>
      <c r="F133" s="221" t="s">
        <v>802</v>
      </c>
      <c r="G133" s="222" t="s">
        <v>793</v>
      </c>
      <c r="H133" s="223">
        <v>1</v>
      </c>
      <c r="I133" s="224"/>
      <c r="J133" s="225">
        <f>ROUND(I133*H133,2)</f>
        <v>0</v>
      </c>
      <c r="K133" s="226"/>
      <c r="L133" s="44"/>
      <c r="M133" s="277" t="s">
        <v>1</v>
      </c>
      <c r="N133" s="278" t="s">
        <v>43</v>
      </c>
      <c r="O133" s="279"/>
      <c r="P133" s="280">
        <f>O133*H133</f>
        <v>0</v>
      </c>
      <c r="Q133" s="280">
        <v>0</v>
      </c>
      <c r="R133" s="280">
        <f>Q133*H133</f>
        <v>0</v>
      </c>
      <c r="S133" s="280">
        <v>0</v>
      </c>
      <c r="T133" s="281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141</v>
      </c>
      <c r="AT133" s="231" t="s">
        <v>137</v>
      </c>
      <c r="AU133" s="231" t="s">
        <v>88</v>
      </c>
      <c r="AY133" s="17" t="s">
        <v>135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86</v>
      </c>
      <c r="BK133" s="232">
        <f>ROUND(I133*H133,2)</f>
        <v>0</v>
      </c>
      <c r="BL133" s="17" t="s">
        <v>141</v>
      </c>
      <c r="BM133" s="231" t="s">
        <v>144</v>
      </c>
    </row>
    <row r="134" spans="1:31" s="2" customFormat="1" ht="6.95" customHeight="1">
      <c r="A134" s="38"/>
      <c r="B134" s="66"/>
      <c r="C134" s="67"/>
      <c r="D134" s="67"/>
      <c r="E134" s="67"/>
      <c r="F134" s="67"/>
      <c r="G134" s="67"/>
      <c r="H134" s="67"/>
      <c r="I134" s="67"/>
      <c r="J134" s="67"/>
      <c r="K134" s="67"/>
      <c r="L134" s="44"/>
      <c r="M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</sheetData>
  <sheetProtection password="CC35" sheet="1" objects="1" scenarios="1" formatColumns="0" formatRows="0" autoFilter="0"/>
  <autoFilter ref="C118:K133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Jung</dc:creator>
  <cp:keywords/>
  <dc:description/>
  <cp:lastModifiedBy>Michal Jung</cp:lastModifiedBy>
  <dcterms:created xsi:type="dcterms:W3CDTF">2024-02-08T00:11:54Z</dcterms:created>
  <dcterms:modified xsi:type="dcterms:W3CDTF">2024-02-08T00:12:02Z</dcterms:modified>
  <cp:category/>
  <cp:version/>
  <cp:contentType/>
  <cp:contentStatus/>
</cp:coreProperties>
</file>