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Učebna IT, kabinet, v..." sheetId="2" r:id="rId2"/>
    <sheet name="2 - Přístupová rampa" sheetId="3" r:id="rId3"/>
    <sheet name="3 - Zdravotechnika" sheetId="4" r:id="rId4"/>
    <sheet name="4 - Vytápění" sheetId="5" r:id="rId5"/>
    <sheet name="5 - Silnoproud" sheetId="6" r:id="rId6"/>
    <sheet name="6 - Slaboproud" sheetId="7" r:id="rId7"/>
    <sheet name="7 - Vedlejší rozpočtové n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'1 - Učebna IT, kabinet, v...'!$C$94:$K$416</definedName>
    <definedName name="_xlnm.Print_Area" localSheetId="1">'1 - Učebna IT, kabinet, v...'!$C$4:$J$39,'1 - Učebna IT, kabinet, v...'!$C$45:$J$76,'1 - Učebna IT, kabinet, v...'!$C$82:$K$416</definedName>
    <definedName name="_xlnm._FilterDatabase" localSheetId="2" hidden="1">'2 - Přístupová rampa'!$C$90:$K$275</definedName>
    <definedName name="_xlnm.Print_Area" localSheetId="2">'2 - Přístupová rampa'!$C$4:$J$39,'2 - Přístupová rampa'!$C$45:$J$72,'2 - Přístupová rampa'!$C$78:$K$275</definedName>
    <definedName name="_xlnm._FilterDatabase" localSheetId="3" hidden="1">'3 - Zdravotechnika'!$C$88:$K$161</definedName>
    <definedName name="_xlnm.Print_Area" localSheetId="3">'3 - Zdravotechnika'!$C$4:$J$39,'3 - Zdravotechnika'!$C$45:$J$70,'3 - Zdravotechnika'!$C$76:$K$161</definedName>
    <definedName name="_xlnm._FilterDatabase" localSheetId="4" hidden="1">'4 - Vytápění'!$C$83:$K$113</definedName>
    <definedName name="_xlnm.Print_Area" localSheetId="4">'4 - Vytápění'!$C$4:$J$39,'4 - Vytápění'!$C$45:$J$65,'4 - Vytápění'!$C$71:$K$113</definedName>
    <definedName name="_xlnm._FilterDatabase" localSheetId="5" hidden="1">'5 - Silnoproud'!$C$87:$K$177</definedName>
    <definedName name="_xlnm.Print_Area" localSheetId="5">'5 - Silnoproud'!$C$4:$J$39,'5 - Silnoproud'!$C$45:$J$69,'5 - Silnoproud'!$C$75:$K$177</definedName>
    <definedName name="_xlnm._FilterDatabase" localSheetId="6" hidden="1">'6 - Slaboproud'!$C$87:$K$174</definedName>
    <definedName name="_xlnm.Print_Area" localSheetId="6">'6 - Slaboproud'!$C$4:$J$39,'6 - Slaboproud'!$C$45:$J$69,'6 - Slaboproud'!$C$75:$K$174</definedName>
    <definedName name="_xlnm._FilterDatabase" localSheetId="7" hidden="1">'7 - Vedlejší rozpočtové n...'!$C$83:$K$106</definedName>
    <definedName name="_xlnm.Print_Area" localSheetId="7">'7 - Vedlejší rozpočtové n...'!$C$4:$J$39,'7 - Vedlejší rozpočtové n...'!$C$45:$J$65,'7 - Vedlejší rozpočtové n...'!$C$71:$K$106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'2 - Přístupová rampa'!$90:$90</definedName>
    <definedName name="_xlnm.Print_Titles" localSheetId="3">'3 - Zdravotechnika'!$88:$88</definedName>
    <definedName name="_xlnm.Print_Titles" localSheetId="4">'4 - Vytápění'!$83:$83</definedName>
    <definedName name="_xlnm.Print_Titles" localSheetId="5">'5 - Silnoproud'!$87:$87</definedName>
    <definedName name="_xlnm.Print_Titles" localSheetId="6">'6 - Slaboproud'!$87:$87</definedName>
    <definedName name="_xlnm.Print_Titles" localSheetId="7">'7 - Vedlejší rozpočtové n...'!$83:$83</definedName>
  </definedNames>
  <calcPr fullCalcOnLoad="1"/>
</workbook>
</file>

<file path=xl/sharedStrings.xml><?xml version="1.0" encoding="utf-8"?>
<sst xmlns="http://schemas.openxmlformats.org/spreadsheetml/2006/main" count="10380" uniqueCount="2066">
  <si>
    <t>Export Komplet</t>
  </si>
  <si>
    <t>VZ</t>
  </si>
  <si>
    <t>2.0</t>
  </si>
  <si>
    <t>ZAMOK</t>
  </si>
  <si>
    <t>False</t>
  </si>
  <si>
    <t>{52c31fc3-69ce-4748-a6e3-e162e3b1024f}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</si>
  <si>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</si>
  <si>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</si>
  <si>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</si>
  <si>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</si>
  <si>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</si>
  <si>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</si>
  <si>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</si>
  <si>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</si>
  <si>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</si>
  <si>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</si>
  <si>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</si>
  <si>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ZŠ J.A.Komenského - učebna IT, kabinet, přístupová rampa a vnitřní plošina</t>
  </si>
  <si>
    <t>KSO:</t>
  </si>
  <si>
    <t/>
  </si>
  <si>
    <t>CC-CZ:</t>
  </si>
  <si>
    <t>Místo:</t>
  </si>
  <si>
    <t xml:space="preserve"> </t>
  </si>
  <si>
    <t>Datum:</t>
  </si>
  <si>
    <t>23. 1. 2024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</si>
  <si>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</si>
  <si>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</si>
  <si>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</si>
  <si>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</si>
  <si>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</si>
  <si>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</si>
  <si>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</si>
  <si>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Porticus s.r.o. K.Vary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</si>
  <si>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</si>
  <si>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</si>
  <si>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</si>
  <si>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</si>
  <si>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</si>
  <si>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</si>
  <si>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</si>
  <si>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</si>
  <si>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</si>
  <si>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</si>
  <si>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</si>
  <si>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</si>
  <si>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</si>
  <si>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</si>
  <si>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</si>
  <si>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</si>
  <si>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</si>
  <si>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</si>
  <si>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</si>
  <si>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</si>
  <si>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</si>
  <si>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</si>
  <si>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</si>
  <si>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</si>
  <si>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</si>
  <si>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</si>
  <si>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</si>
  <si>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</si>
  <si>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</si>
  <si>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</si>
  <si>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</si>
  <si>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</si>
  <si>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</si>
  <si>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</si>
  <si>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</si>
  <si>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</si>
  <si>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</si>
  <si>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</si>
  <si>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</si>
  <si>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</si>
  <si>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</si>
  <si>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</si>
  <si>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</si>
  <si>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</si>
  <si>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</si>
  <si>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Učebna IT, kabinet, vnitřní plošina</t>
  </si>
  <si>
    <t>STA</t>
  </si>
  <si>
    <t>{367fe7f2-0195-411a-873e-6821b4f731db}</t>
  </si>
  <si>
    <t>2</t>
  </si>
  <si>
    <t>Přístupová rampa</t>
  </si>
  <si>
    <t>{106710ee-50d7-461f-b84f-334b62d9525f}</t>
  </si>
  <si>
    <t>3</t>
  </si>
  <si>
    <t>Zdravotechnika</t>
  </si>
  <si>
    <t>{4b1abb6f-8f2a-4aae-8b98-e40eb1e956e4}</t>
  </si>
  <si>
    <t>4</t>
  </si>
  <si>
    <t>Vytápění</t>
  </si>
  <si>
    <t>{77c86645-34ef-465d-9007-4b0ab4e6e091}</t>
  </si>
  <si>
    <t>5</t>
  </si>
  <si>
    <t>Silnoproud</t>
  </si>
  <si>
    <t>{2d74ce31-098e-4b03-b588-013a8bfeb598}</t>
  </si>
  <si>
    <t>6</t>
  </si>
  <si>
    <t>Slaboproud</t>
  </si>
  <si>
    <t>{b71aa28d-ffaf-48b9-aba6-86ce01ef2a93}</t>
  </si>
  <si>
    <t>7</t>
  </si>
  <si>
    <t>Vedlejší rozpočtové náklady</t>
  </si>
  <si>
    <t>{af809329-08c3-4ff1-aa9b-ff84fc8b39a5}</t>
  </si>
  <si>
    <t>KRYCÍ LIST SOUPISU PRACÍ</t>
  </si>
  <si>
    <t>Objekt:</t>
  </si>
  <si>
    <t>1 - Učebna IT, kabinet, vnitřní plošina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</si>
  <si>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</si>
  <si>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</si>
  <si>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</si>
  <si>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</si>
  <si>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</si>
  <si>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</si>
  <si>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</si>
  <si>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</si>
  <si>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</si>
  <si>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</si>
  <si>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</si>
  <si>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</si>
  <si>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</si>
  <si>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</si>
  <si>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</si>
  <si>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</si>
  <si>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</si>
  <si>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</si>
  <si>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</si>
  <si>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</si>
  <si>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</si>
  <si>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</si>
  <si>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</si>
  <si>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</si>
  <si>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</si>
  <si>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</si>
  <si>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</si>
  <si>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</si>
  <si>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</si>
  <si>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</si>
  <si>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</si>
  <si>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</si>
  <si>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</si>
  <si>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</si>
  <si>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</si>
  <si>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</si>
  <si>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</si>
  <si>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</si>
  <si>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317142432</t>
  </si>
  <si>
    <t>Překlady nenosné z pórobetonu osazené do tenkého maltového lože, výšky do 250 mm, šířky překladu 125 mm, délky překladu přes 1000 do 1250 mm</t>
  </si>
  <si>
    <t>kus</t>
  </si>
  <si>
    <t>CS ÚRS 2024 01</t>
  </si>
  <si>
    <t>-343323729</t>
  </si>
  <si>
    <t>Online PSC</t>
  </si>
  <si>
    <t>https://podminky.urs.cz/item/CS_URS_2024_01/317142432</t>
  </si>
  <si>
    <t>VV</t>
  </si>
  <si>
    <t xml:space="preserve">4 "dle PD </t>
  </si>
  <si>
    <t>317142442</t>
  </si>
  <si>
    <t>Překlady nenosné z pórobetonu osazené do tenkého maltového lože, výšky do 250 mm, šířky překladu 150 mm, délky překladu přes 1000 do 1250 mm</t>
  </si>
  <si>
    <t>1940214633</t>
  </si>
  <si>
    <t>https://podminky.urs.cz/item/CS_URS_2024_01/317142442</t>
  </si>
  <si>
    <t>1 "dle PD</t>
  </si>
  <si>
    <t>317944321</t>
  </si>
  <si>
    <t>Válcované nosníky dodatečně osazované do připravených otvorů bez zazdění hlav do č. 12</t>
  </si>
  <si>
    <t>t</t>
  </si>
  <si>
    <t>607639327</t>
  </si>
  <si>
    <t>https://podminky.urs.cz/item/CS_URS_2024_01/317944321</t>
  </si>
  <si>
    <t>0,02106 "IPE 100</t>
  </si>
  <si>
    <t>342272235</t>
  </si>
  <si>
    <t>Příčky z pórobetonových tvárnic hladkých na tenké maltové lože objemová hmotnost do 500 kg/m3, tloušťka příčky 125 mm</t>
  </si>
  <si>
    <t>m2</t>
  </si>
  <si>
    <t>-77651727</t>
  </si>
  <si>
    <t>https://podminky.urs.cz/item/CS_URS_2024_01/342272235</t>
  </si>
  <si>
    <t>9,2*3,275+3,2*3,055-0,9*2*4</t>
  </si>
  <si>
    <t>342272245</t>
  </si>
  <si>
    <t>Příčky z pórobetonových tvárnic hladkých na tenké maltové lože objemová hmotnost do 500 kg/m3, tloušťka příčky 150 mm</t>
  </si>
  <si>
    <t>373101613</t>
  </si>
  <si>
    <t>https://podminky.urs.cz/item/CS_URS_2024_01/342272245</t>
  </si>
  <si>
    <t>1*2,05*3+6,6*3,055-0,9*2+2,4*3,275</t>
  </si>
  <si>
    <t>342291121</t>
  </si>
  <si>
    <t>Ukotvení příček plochými kotvami, do konstrukce cihelné</t>
  </si>
  <si>
    <t>m</t>
  </si>
  <si>
    <t>-641775990</t>
  </si>
  <si>
    <t>https://podminky.urs.cz/item/CS_URS_2024_01/342291121</t>
  </si>
  <si>
    <t>3,275*8</t>
  </si>
  <si>
    <t>342291131</t>
  </si>
  <si>
    <t>Ukotvení příček plochými kotvami, do konstrukce betonové</t>
  </si>
  <si>
    <t>2004110510</t>
  </si>
  <si>
    <t>https://podminky.urs.cz/item/CS_URS_2024_01/342291131</t>
  </si>
  <si>
    <t>3,055*6+3,275*2</t>
  </si>
  <si>
    <t>8</t>
  </si>
  <si>
    <t>346244381</t>
  </si>
  <si>
    <t>Plentování ocelových válcovaných nosníků jednostranné cihlami na maltu, výška stojiny do 200 mm</t>
  </si>
  <si>
    <t>-2016228080</t>
  </si>
  <si>
    <t>https://podminky.urs.cz/item/CS_URS_2024_01/346244381</t>
  </si>
  <si>
    <t>1,3*4*0,1 "IPE 100</t>
  </si>
  <si>
    <t>Úpravy povrchů, podlahy a osazování výplní</t>
  </si>
  <si>
    <t>9</t>
  </si>
  <si>
    <t>611325121</t>
  </si>
  <si>
    <t>Vápenocementová omítka rýh štuková ve stropech, šířky rýhy do 150 mm</t>
  </si>
  <si>
    <t>1849864843</t>
  </si>
  <si>
    <t>https://podminky.urs.cz/item/CS_URS_2024_01/611325121</t>
  </si>
  <si>
    <t>6,9*0,15 "po bourání příček</t>
  </si>
  <si>
    <t>10</t>
  </si>
  <si>
    <t>612142001</t>
  </si>
  <si>
    <t>Potažení vnitřních ploch pletivem v ploše nebo pruzích, na plném podkladu sklovláknitým vtlačením do tmelu stěn</t>
  </si>
  <si>
    <t>-2707857</t>
  </si>
  <si>
    <t>https://podminky.urs.cz/item/CS_URS_2024_01/612142001</t>
  </si>
  <si>
    <t>(32,706+32,373)*2 "na porobetonové příčky</t>
  </si>
  <si>
    <t>11</t>
  </si>
  <si>
    <t>612321121</t>
  </si>
  <si>
    <t>Omítka vápenocementová vnitřních ploch nanášená ručně jednovrstvá, tloušťky do 10 mm hladká svislých konstrukcí stěn</t>
  </si>
  <si>
    <t>-1660341796</t>
  </si>
  <si>
    <t>https://podminky.urs.cz/item/CS_URS_2024_01/612321121</t>
  </si>
  <si>
    <t>2*1,6*1,5 "pod KO</t>
  </si>
  <si>
    <t>12</t>
  </si>
  <si>
    <t>612325121</t>
  </si>
  <si>
    <t>Vápenocementová omítka rýh štuková ve stěnách, šířky rýhy do 150 mm</t>
  </si>
  <si>
    <t>2040176036</t>
  </si>
  <si>
    <t>https://podminky.urs.cz/item/CS_URS_2024_01/612325121</t>
  </si>
  <si>
    <t>19,65*0,15 "po bouraných příčkách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</si>
  <si>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</si>
  <si>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</si>
  <si>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</si>
  <si>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639721568</t>
  </si>
  <si>
    <t>https://podminky.urs.cz/item/CS_URS_2024_01/612325422</t>
  </si>
  <si>
    <t>123,15+85,15+30,6 "m.č.03,04,09a</t>
  </si>
  <si>
    <t>14</t>
  </si>
  <si>
    <t>612341131</t>
  </si>
  <si>
    <t>Potažení vnitřních ploch sádrovým štukem tloušťky do 3 mm svislých konstrukcí stěn</t>
  </si>
  <si>
    <t>1310031641</t>
  </si>
  <si>
    <t>https://podminky.urs.cz/item/CS_URS_2024_01/612341131</t>
  </si>
  <si>
    <t>619991001</t>
  </si>
  <si>
    <t>Zakrytí vnitřních ploch před znečištěním včetně pozdějšího odkrytí podlah fólií přilepenou lepící páskou</t>
  </si>
  <si>
    <t>-217541242</t>
  </si>
  <si>
    <t>https://podminky.urs.cz/item/CS_URS_2024_01/619991001</t>
  </si>
  <si>
    <t>250 " odhad</t>
  </si>
  <si>
    <t>16</t>
  </si>
  <si>
    <t>619991011</t>
  </si>
  <si>
    <t>Zakrytí vnitřních ploch před znečištěním včetně pozdějšího odkrytí konstrukcí a prvků obalením fólií a přelepením páskou</t>
  </si>
  <si>
    <t>538689112</t>
  </si>
  <si>
    <t>https://podminky.urs.cz/item/CS_URS_2024_01/619991011</t>
  </si>
  <si>
    <t>150 "odhad</t>
  </si>
  <si>
    <t>17</t>
  </si>
  <si>
    <t>622151011</t>
  </si>
  <si>
    <t>Penetrační nátěr vnějších pastovitých tenkovrstvých omítek silikátový stěn</t>
  </si>
  <si>
    <t>1177007740</t>
  </si>
  <si>
    <t>https://podminky.urs.cz/item/CS_URS_2024_01/622151011</t>
  </si>
  <si>
    <t>7,15 "S1Y</t>
  </si>
  <si>
    <t>18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</si>
  <si>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</si>
  <si>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</si>
  <si>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472521556</t>
  </si>
  <si>
    <t>https://podminky.urs.cz/item/CS_URS_2024_01/622221001</t>
  </si>
  <si>
    <t>19</t>
  </si>
  <si>
    <t>M</t>
  </si>
  <si>
    <t>63151518</t>
  </si>
  <si>
    <t>deska tepelně izolační minerální kontaktních fasád podélné vlákno λ=0,036 tl 40mm</t>
  </si>
  <si>
    <t>347194551</t>
  </si>
  <si>
    <t>7,15*1,05 'Přepočtené koeficientem množství</t>
  </si>
  <si>
    <t>20</t>
  </si>
  <si>
    <t>622521012</t>
  </si>
  <si>
    <t>Omítka tenkovrstvá silikátová vnějších ploch probarvená bez penetrace zatíraná (škrábaná ), zrnitost 1,5 mm stěn</t>
  </si>
  <si>
    <t>-716614665</t>
  </si>
  <si>
    <t>https://podminky.urs.cz/item/CS_URS_2024_01/622521012</t>
  </si>
  <si>
    <t>Ostatní konstrukce a práce, bourání</t>
  </si>
  <si>
    <t>90050001R</t>
  </si>
  <si>
    <t>Otočení stáv.ele.vypalovací pece o 90st.</t>
  </si>
  <si>
    <t>kpl</t>
  </si>
  <si>
    <t>-316340408</t>
  </si>
  <si>
    <t>22</t>
  </si>
  <si>
    <t>90050002R</t>
  </si>
  <si>
    <t>Revize těsnosti stáv.prostupů rozvodů a instalací stropem a zdmi, provedení dotěsnění</t>
  </si>
  <si>
    <t>834448440</t>
  </si>
  <si>
    <t>23</t>
  </si>
  <si>
    <t>90050005R</t>
  </si>
  <si>
    <t>Přemístění stáv.skříněk do jiných prostor</t>
  </si>
  <si>
    <t>1925488048</t>
  </si>
  <si>
    <t>21+16+24+24+27</t>
  </si>
  <si>
    <t>24</t>
  </si>
  <si>
    <t>90050006R</t>
  </si>
  <si>
    <t>Přemístění stáv.skříněk po dobu stavby</t>
  </si>
  <si>
    <t>1746755279</t>
  </si>
  <si>
    <t>32+15</t>
  </si>
  <si>
    <t>25</t>
  </si>
  <si>
    <t>90050007R</t>
  </si>
  <si>
    <t>Vystěhování nábytku z učebny a uložení v rámci školy</t>
  </si>
  <si>
    <t>hod</t>
  </si>
  <si>
    <t>189156861</t>
  </si>
  <si>
    <t>26</t>
  </si>
  <si>
    <t>90050010R</t>
  </si>
  <si>
    <t>Dod+mtz bezpečnostní folie na skla oken</t>
  </si>
  <si>
    <t>-1734333110</t>
  </si>
  <si>
    <t>2,06*1,4*2+2,38*2,3*4</t>
  </si>
  <si>
    <t>27</t>
  </si>
  <si>
    <t>941111122</t>
  </si>
  <si>
    <t>Montáž lešení řadového trubkového lehkého pracovního s podlahami s provozním zatížením tř. 3 do 200 kg/m2 šířky tř. W09 od 0,9 do 1,2 m, výšky přes 10 do 25 m</t>
  </si>
  <si>
    <t>1721746283</t>
  </si>
  <si>
    <t>https://podminky.urs.cz/item/CS_URS_2024_01/941111122</t>
  </si>
  <si>
    <t>6*12 "pro schodišťovou stěnu</t>
  </si>
  <si>
    <t>28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</si>
  <si>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</si>
  <si>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</si>
  <si>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895433744</t>
  </si>
  <si>
    <t>https://podminky.urs.cz/item/CS_URS_2024_01/941111222</t>
  </si>
  <si>
    <t>72*14 "14 dní</t>
  </si>
  <si>
    <t>29</t>
  </si>
  <si>
    <t>941111822</t>
  </si>
  <si>
    <t>Demontáž lešení řadového trubkového lehkého pracovního s podlahami s provozním zatížením tř. 3 do 200 kg/m2 šířky tř. W09 od 0,9 do 1,2 m, výšky přes 10 do 25 m</t>
  </si>
  <si>
    <t>1507944430</t>
  </si>
  <si>
    <t>https://podminky.urs.cz/item/CS_URS_2024_01/941111822</t>
  </si>
  <si>
    <t>30</t>
  </si>
  <si>
    <t>949101111</t>
  </si>
  <si>
    <t>Lešení pomocné pracovní pro objekty pozemních staveb pro zatížení do 150 kg/m2, o výšce lešeňové podlahy do 1,9 m</t>
  </si>
  <si>
    <t>-620265763</t>
  </si>
  <si>
    <t>https://podminky.urs.cz/item/CS_URS_2024_01/949101111</t>
  </si>
  <si>
    <t>473,8 "dotčené místnosti</t>
  </si>
  <si>
    <t>31</t>
  </si>
  <si>
    <t>952901111</t>
  </si>
  <si>
    <t>Vyčištění budov nebo objektů před předáním do užívání budov bytové nebo občanské výstavby, světlé výšky podlaží do 4 m</t>
  </si>
  <si>
    <t>704680723</t>
  </si>
  <si>
    <t>https://podminky.urs.cz/item/CS_URS_2024_01/952901111</t>
  </si>
  <si>
    <t>32</t>
  </si>
  <si>
    <t>962031132</t>
  </si>
  <si>
    <t>Bourání příček z cihel, tvárnic nebo příčkovek z cihel pálených, plných nebo dutých na maltu vápennou nebo vápenocementovou, tl. do 100 mm</t>
  </si>
  <si>
    <t>-1152805897</t>
  </si>
  <si>
    <t>https://podminky.urs.cz/item/CS_URS_2024_01/962031132</t>
  </si>
  <si>
    <t>0,33*3,275</t>
  </si>
  <si>
    <t>33</t>
  </si>
  <si>
    <t>962031133</t>
  </si>
  <si>
    <t>Bourání příček z cihel, tvárnic nebo příčkovek z cihel pálených, plných nebo dutých na maltu vápennou nebo vápenocementovou, tl. do 150 mm</t>
  </si>
  <si>
    <t>548024940</t>
  </si>
  <si>
    <t>https://podminky.urs.cz/item/CS_URS_2024_01/962031133</t>
  </si>
  <si>
    <t>4,5*3,055</t>
  </si>
  <si>
    <t>(1,2+0,25)*2*3,275</t>
  </si>
  <si>
    <t>-0,9*1,97*2</t>
  </si>
  <si>
    <t>Součet</t>
  </si>
  <si>
    <t>34</t>
  </si>
  <si>
    <t>962032230</t>
  </si>
  <si>
    <t>Bourání zdiva nadzákladového z cihel nebo tvárnic z cihel pálených nebo vápenopískových, na maltu vápennou nebo vápenocementovou, objemu do 1 m3</t>
  </si>
  <si>
    <t>m3</t>
  </si>
  <si>
    <t>1939258404</t>
  </si>
  <si>
    <t>https://podminky.urs.cz/item/CS_URS_2024_01/962032230</t>
  </si>
  <si>
    <t>0,375*0,35*2,25 "ostění u vstupu</t>
  </si>
  <si>
    <t>35</t>
  </si>
  <si>
    <t>968072455</t>
  </si>
  <si>
    <t>Vybourání kovových rámů oken s křídly, dveřních zárubní, vrat, stěn, ostění nebo obkladů dveřních zárubní, plochy do 2 m2</t>
  </si>
  <si>
    <t>833614851</t>
  </si>
  <si>
    <t>https://podminky.urs.cz/item/CS_URS_2024_01/968072455</t>
  </si>
  <si>
    <t>0,9*2*4</t>
  </si>
  <si>
    <t>36</t>
  </si>
  <si>
    <t>968072456</t>
  </si>
  <si>
    <t>Vybourání kovových rámů oken s křídly, dveřních zárubní, vrat, stěn, ostění nebo obkladů dveřních zárubní, plochy přes 2 m2</t>
  </si>
  <si>
    <t>207910214</t>
  </si>
  <si>
    <t>https://podminky.urs.cz/item/CS_URS_2024_01/968072456</t>
  </si>
  <si>
    <t>1*2,05*2</t>
  </si>
  <si>
    <t>37</t>
  </si>
  <si>
    <t>968082018</t>
  </si>
  <si>
    <t>Vybourání plastových rámů oken s křídly, dveřních zárubní, vrat rámu oken s křídly, plochy přes 4 m2</t>
  </si>
  <si>
    <t>-796419349</t>
  </si>
  <si>
    <t>https://podminky.urs.cz/item/CS_URS_2024_01/968082018</t>
  </si>
  <si>
    <t>4,38*12,1 "schodišťová stěna</t>
  </si>
  <si>
    <t>38</t>
  </si>
  <si>
    <t>968082022</t>
  </si>
  <si>
    <t>Vybourání plastových rámů oken s křídly, dveřních zárubní, vrat dveřních zárubní, plochy přes 2 do 4 m2</t>
  </si>
  <si>
    <t>-452470237</t>
  </si>
  <si>
    <t>https://podminky.urs.cz/item/CS_URS_2024_01/968082022</t>
  </si>
  <si>
    <t>1,8*2,25 "vstup</t>
  </si>
  <si>
    <t>39</t>
  </si>
  <si>
    <t>971033631</t>
  </si>
  <si>
    <t>Vybourání otvorů ve zdivu základovém nebo nadzákladovém z cihel, tvárnic, příčkovek z cihel pálených na maltu vápennou nebo vápenocementovou plochy do 4 m2, tl. do 150 mm</t>
  </si>
  <si>
    <t>1179257217</t>
  </si>
  <si>
    <t>https://podminky.urs.cz/item/CS_URS_2024_01/971033631</t>
  </si>
  <si>
    <t>1*2,05*2 "pro nové dveře</t>
  </si>
  <si>
    <t>40</t>
  </si>
  <si>
    <t>974031664</t>
  </si>
  <si>
    <t>Vysekání rýh ve zdivu cihelném na maltu vápennou nebo vápenocementovou pro vtahování nosníků do zdí, před vybouráním otvoru do hl. 150 mm, při v. nosníku do 150 mm</t>
  </si>
  <si>
    <t>2136138991</t>
  </si>
  <si>
    <t>https://podminky.urs.cz/item/CS_URS_2024_01/974031664</t>
  </si>
  <si>
    <t>1,3*2 "překlady IPE 100</t>
  </si>
  <si>
    <t>41</t>
  </si>
  <si>
    <t>97550001R</t>
  </si>
  <si>
    <t>Dmtz okenních rolet 2380/2300mm vč.likvidace</t>
  </si>
  <si>
    <t>-1470841447</t>
  </si>
  <si>
    <t>42</t>
  </si>
  <si>
    <t>97550002R</t>
  </si>
  <si>
    <t>Dmtz školní tabule v učebně vč.likvidace</t>
  </si>
  <si>
    <t>-1732326514</t>
  </si>
  <si>
    <t>43</t>
  </si>
  <si>
    <t>976081111</t>
  </si>
  <si>
    <t>Vybourání drobných zámečnických a jiných konstrukcí pozedního madla zazděného ve zdivu</t>
  </si>
  <si>
    <t>492770700</t>
  </si>
  <si>
    <t>https://podminky.urs.cz/item/CS_URS_2024_01/976081111</t>
  </si>
  <si>
    <t>1,2 "u schodů</t>
  </si>
  <si>
    <t>44</t>
  </si>
  <si>
    <t>978013141</t>
  </si>
  <si>
    <t>Otlučení vápenných nebo vápenocementových omítek vnitřních ploch stěn s vyškrabáním spar, s očištěním zdiva, v rozsahu přes 10 do 30 %</t>
  </si>
  <si>
    <t>-1552161548</t>
  </si>
  <si>
    <t>https://podminky.urs.cz/item/CS_URS_2024_01/978013141</t>
  </si>
  <si>
    <t>45</t>
  </si>
  <si>
    <t>978059541</t>
  </si>
  <si>
    <t>Odsekání obkladů stěn včetně otlučení podkladní omítky až na zdivo z obkládaček vnitřních, z jakýchkoliv materiálů, plochy přes 1 m2</t>
  </si>
  <si>
    <t>1470403086</t>
  </si>
  <si>
    <t>https://podminky.urs.cz/item/CS_URS_2024_01/978059541</t>
  </si>
  <si>
    <t>1,2*3 "učebna</t>
  </si>
  <si>
    <t>46</t>
  </si>
  <si>
    <t>978071411</t>
  </si>
  <si>
    <t>Odsekání omítky (včetně podkladní) a odstranění tepelné nebo vodotěsné izolace z desek, objemové hmotnosti přes 120 kg/m3, tl. přes 50 mm, plochy do 1 m2</t>
  </si>
  <si>
    <t>-188605151</t>
  </si>
  <si>
    <t>https://podminky.urs.cz/item/CS_URS_2024_01/978071411</t>
  </si>
  <si>
    <t>0,35*2,25 "KZS u vstupu</t>
  </si>
  <si>
    <t>997</t>
  </si>
  <si>
    <t>Přesun sutě</t>
  </si>
  <si>
    <t>47</t>
  </si>
  <si>
    <t>997013153</t>
  </si>
  <si>
    <t>Vnitrostaveništní doprava suti a vybouraných hmot vodorovně do 50 m svisle s omezením mechanizace pro budovy a haly výšky přes 9 do 12 m</t>
  </si>
  <si>
    <t>-229217747</t>
  </si>
  <si>
    <t>https://podminky.urs.cz/item/CS_URS_2024_01/997013153</t>
  </si>
  <si>
    <t>48</t>
  </si>
  <si>
    <t>997013501</t>
  </si>
  <si>
    <t>Odvoz suti a vybouraných hmot na skládku nebo meziskládku se složením, na vzdálenost do 1 km</t>
  </si>
  <si>
    <t>811592130</t>
  </si>
  <si>
    <t>https://podminky.urs.cz/item/CS_URS_2024_01/997013501</t>
  </si>
  <si>
    <t>49</t>
  </si>
  <si>
    <t>997013509</t>
  </si>
  <si>
    <t>Odvoz suti a vybouraných hmot na skládku nebo meziskládku se složením, na vzdálenost Příplatek k ceně za každý další i započatý 1 km přes 1 km</t>
  </si>
  <si>
    <t>1230550502</t>
  </si>
  <si>
    <t>https://podminky.urs.cz/item/CS_URS_2024_01/997013509</t>
  </si>
  <si>
    <t>17,294*24 "celkem 25km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</si>
  <si>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</si>
  <si>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</si>
  <si>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</si>
  <si>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-831630856</t>
  </si>
  <si>
    <t>https://podminky.urs.cz/item/CS_URS_2024_01/997013631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</si>
  <si>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</si>
  <si>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</si>
  <si>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</si>
  <si>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</si>
  <si>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</si>
  <si>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679453442</t>
  </si>
  <si>
    <t>https://podminky.urs.cz/item/CS_URS_2024_01/998011002</t>
  </si>
  <si>
    <t>PSV</t>
  </si>
  <si>
    <t>Práce a dodávky PSV</t>
  </si>
  <si>
    <t>763</t>
  </si>
  <si>
    <t>Konstrukce suché výstavby</t>
  </si>
  <si>
    <t>52</t>
  </si>
  <si>
    <t>763131821</t>
  </si>
  <si>
    <t>Demontáž podhledu nebo samostatného požárního předělu ze sádrokartonových desek s nosnou konstrukcí dvouvrstvou z ocelových profilů, opláštění jednoduché</t>
  </si>
  <si>
    <t>878243877</t>
  </si>
  <si>
    <t>https://podminky.urs.cz/item/CS_URS_2024_01/763131821</t>
  </si>
  <si>
    <t>1*0,5 "část SDK kaslíku</t>
  </si>
  <si>
    <t>53</t>
  </si>
  <si>
    <t>763135101</t>
  </si>
  <si>
    <t>Montáž sádrokartonového podhledu kazetového demontovatelného, velikosti kazet 600x600 mm včetně zavěšené nosné konstrukce viditelné</t>
  </si>
  <si>
    <t>-174162987</t>
  </si>
  <si>
    <t>https://podminky.urs.cz/item/CS_URS_2024_01/763135101</t>
  </si>
  <si>
    <t>41,76+81,68 "dle PD</t>
  </si>
  <si>
    <t>54</t>
  </si>
  <si>
    <t>5903057R</t>
  </si>
  <si>
    <t>podhled kazetový akustický z minerálních kazet -dle PD</t>
  </si>
  <si>
    <t>-1384502454</t>
  </si>
  <si>
    <t>123,44</t>
  </si>
  <si>
    <t>123,44*1,05 'Přepočtené koeficientem množství</t>
  </si>
  <si>
    <t>55</t>
  </si>
  <si>
    <t>76375001R</t>
  </si>
  <si>
    <t>Úprava SDK kaslíku u stropu mezi m.č.07 a č.02, utěsnění rozvodů PO ucpávkami</t>
  </si>
  <si>
    <t>403150825</t>
  </si>
  <si>
    <t>56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</si>
  <si>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</si>
  <si>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</si>
  <si>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</si>
  <si>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456263792</t>
  </si>
  <si>
    <t>https://podminky.urs.cz/item/CS_URS_2024_01/998763402</t>
  </si>
  <si>
    <t>764</t>
  </si>
  <si>
    <t>Konstrukce klempířské</t>
  </si>
  <si>
    <t>57</t>
  </si>
  <si>
    <t>764002851</t>
  </si>
  <si>
    <t>Demontáž klempířských konstrukcí oplechování parapetů do suti</t>
  </si>
  <si>
    <t>-1366404775</t>
  </si>
  <si>
    <t>https://podminky.urs.cz/item/CS_URS_2024_01/764002851</t>
  </si>
  <si>
    <t>58</t>
  </si>
  <si>
    <t>764226444</t>
  </si>
  <si>
    <t>Oplechování parapetů z hliníkového plechu lakovaného rovných celoplošně lepené, bez rohů rš 330 mm</t>
  </si>
  <si>
    <t>-1221007966</t>
  </si>
  <si>
    <t>https://podminky.urs.cz/item/CS_URS_2024_01/764226444</t>
  </si>
  <si>
    <t>4,3 "u schodiště</t>
  </si>
  <si>
    <t>59</t>
  </si>
  <si>
    <t>764226465</t>
  </si>
  <si>
    <t>Oplechování parapetů z hliníkového plechu lakovaného rovných celoplošně lepené, bez rohů Příplatek k cenám za zvýšenou pracnost při provedení rohu nebo koutu do rš 400 mm</t>
  </si>
  <si>
    <t>225957011</t>
  </si>
  <si>
    <t>https://podminky.urs.cz/item/CS_URS_2024_01/764226465</t>
  </si>
  <si>
    <t>60</t>
  </si>
  <si>
    <t>998764202</t>
  </si>
  <si>
    <t>Přesun hmot pro konstrukce klempířské stanovený procentní sazbou (%) z ceny vodorovná dopravní vzdálenost do 50 m v objektech výšky přes 6 do 12 m</t>
  </si>
  <si>
    <t>248085077</t>
  </si>
  <si>
    <t>https://podminky.urs.cz/item/CS_URS_2024_01/998764202</t>
  </si>
  <si>
    <t>766</t>
  </si>
  <si>
    <t>Konstrukce truhlářské</t>
  </si>
  <si>
    <t>61</t>
  </si>
  <si>
    <t>766411811</t>
  </si>
  <si>
    <t>Demontáž obložení stěn panely, plochy do 1,5 m2</t>
  </si>
  <si>
    <t>-1011645285</t>
  </si>
  <si>
    <t>https://podminky.urs.cz/item/CS_URS_2024_01/766411811</t>
  </si>
  <si>
    <t>učebna</t>
  </si>
  <si>
    <t>1,4*3*3</t>
  </si>
  <si>
    <t>18,8*3</t>
  </si>
  <si>
    <t>-0,9*2</t>
  </si>
  <si>
    <t>62</t>
  </si>
  <si>
    <t>766411822</t>
  </si>
  <si>
    <t>Demontáž obložení stěn podkladových roštů</t>
  </si>
  <si>
    <t>-1786620631</t>
  </si>
  <si>
    <t>https://podminky.urs.cz/item/CS_URS_2024_01/766411822</t>
  </si>
  <si>
    <t>63</t>
  </si>
  <si>
    <t>766691914</t>
  </si>
  <si>
    <t>Ostatní práce vyvěšení nebo zavěšení křídel dřevěných dveřních, plochy do 2 m2</t>
  </si>
  <si>
    <t>-540841663</t>
  </si>
  <si>
    <t>https://podminky.urs.cz/item/CS_URS_2024_01/766691914</t>
  </si>
  <si>
    <t>2+9+1 "dle PD</t>
  </si>
  <si>
    <t>64</t>
  </si>
  <si>
    <t>766694116</t>
  </si>
  <si>
    <t>Montáž ostatních truhlářských konstrukcí parapetních desek dřevěných nebo plastových šířky do 300 mm</t>
  </si>
  <si>
    <t>-626776374</t>
  </si>
  <si>
    <t>https://podminky.urs.cz/item/CS_URS_2024_01/766694116</t>
  </si>
  <si>
    <t>4,55 "u schodiště</t>
  </si>
  <si>
    <t>65</t>
  </si>
  <si>
    <t>61140078</t>
  </si>
  <si>
    <t>parapet plastový vnitřní – š 200mm, barva šedo bílá</t>
  </si>
  <si>
    <t>1674008723</t>
  </si>
  <si>
    <t>66</t>
  </si>
  <si>
    <t>766825811</t>
  </si>
  <si>
    <t>Demontáž nábytku vestavěného skříní jednokřídlových</t>
  </si>
  <si>
    <t>-626517806</t>
  </si>
  <si>
    <t>https://podminky.urs.cz/item/CS_URS_2024_01/766825811</t>
  </si>
  <si>
    <t>6 "učebna</t>
  </si>
  <si>
    <t>67</t>
  </si>
  <si>
    <t>766825821</t>
  </si>
  <si>
    <t>Demontáž nábytku vestavěného skříní dvoukřídlových</t>
  </si>
  <si>
    <t>-902612311</t>
  </si>
  <si>
    <t>https://podminky.urs.cz/item/CS_URS_2024_01/766825821</t>
  </si>
  <si>
    <t>3 "učebna</t>
  </si>
  <si>
    <t>68</t>
  </si>
  <si>
    <t>766-DID/1P</t>
  </si>
  <si>
    <t>Dod+mtz interiérové dveře 800/1970mm plné s PO EI C2 30DP3 vč.kování a samozavírače</t>
  </si>
  <si>
    <t>-1982709762</t>
  </si>
  <si>
    <t>69</t>
  </si>
  <si>
    <t>766-DID/2L</t>
  </si>
  <si>
    <t>Dod+mtz interiérové dveře 900/1970mm plné s PO EI C2 30DP3 vč.kování a samozavírače</t>
  </si>
  <si>
    <t>-1401588531</t>
  </si>
  <si>
    <t>70</t>
  </si>
  <si>
    <t>766-DID/2P</t>
  </si>
  <si>
    <t>1189591174</t>
  </si>
  <si>
    <t>71</t>
  </si>
  <si>
    <t>766-DID/3L</t>
  </si>
  <si>
    <t>676612950</t>
  </si>
  <si>
    <t>72</t>
  </si>
  <si>
    <t>766-DID/4L</t>
  </si>
  <si>
    <t>Dod+mtz interiérové dveře 900/1970mm plné s PO EI C2 30DP3 vč.ocel.zárubně,kování a samozavírače</t>
  </si>
  <si>
    <t>1170088724</t>
  </si>
  <si>
    <t>73</t>
  </si>
  <si>
    <t>766-DID/4P</t>
  </si>
  <si>
    <t>-170071538</t>
  </si>
  <si>
    <t>74</t>
  </si>
  <si>
    <t>766-DID/5L</t>
  </si>
  <si>
    <t xml:space="preserve">Dod+mtz interiérové dveře 900/1970mm plné vč.ocel.zárubně a kování </t>
  </si>
  <si>
    <t>1386097872</t>
  </si>
  <si>
    <t>75</t>
  </si>
  <si>
    <t>766-DID/5P</t>
  </si>
  <si>
    <t>-214121409</t>
  </si>
  <si>
    <t>76</t>
  </si>
  <si>
    <t>998766202</t>
  </si>
  <si>
    <t>Přesun hmot pro konstrukce truhlářské stanovený procentní sazbou (%) z ceny vodorovná dopravní vzdálenost do 50 m v objektech výšky přes 6 do 12 m</t>
  </si>
  <si>
    <t>1041105110</t>
  </si>
  <si>
    <t>https://podminky.urs.cz/item/CS_URS_2024_01/998766202</t>
  </si>
  <si>
    <t>767</t>
  </si>
  <si>
    <t>Konstrukce zámečnické</t>
  </si>
  <si>
    <t>77</t>
  </si>
  <si>
    <t>767581801</t>
  </si>
  <si>
    <t>Demontáž podhledů kazet</t>
  </si>
  <si>
    <t>-52815885</t>
  </si>
  <si>
    <t>https://podminky.urs.cz/item/CS_URS_2024_01/767581801</t>
  </si>
  <si>
    <t>81,85+0,4*2,85+0,25*8,75 "učebna</t>
  </si>
  <si>
    <t>78</t>
  </si>
  <si>
    <t>767582800</t>
  </si>
  <si>
    <t>Demontáž podhledů roštů</t>
  </si>
  <si>
    <t>-1894606181</t>
  </si>
  <si>
    <t>https://podminky.urs.cz/item/CS_URS_2024_01/767582800</t>
  </si>
  <si>
    <t>79</t>
  </si>
  <si>
    <t>767661811</t>
  </si>
  <si>
    <t>Demontáž mříží pevných nebo otevíravých</t>
  </si>
  <si>
    <t>-1508491384</t>
  </si>
  <si>
    <t>https://podminky.urs.cz/item/CS_URS_2024_01/767661811</t>
  </si>
  <si>
    <t>0,9*2*1</t>
  </si>
  <si>
    <t>80</t>
  </si>
  <si>
    <t>767-CEK/1</t>
  </si>
  <si>
    <t>Dod+mtz vstupní dveře z Al profilů 2200x2250mm -dle PD</t>
  </si>
  <si>
    <t>-1810449959</t>
  </si>
  <si>
    <t>81</t>
  </si>
  <si>
    <t>767-CEK/2</t>
  </si>
  <si>
    <t>Dod+mtz fasádní prvek z Al profilů 4400x12100mm -dle PD</t>
  </si>
  <si>
    <t>-730556013</t>
  </si>
  <si>
    <t>82</t>
  </si>
  <si>
    <t>767-KSD/1</t>
  </si>
  <si>
    <t>Dod+mtz revizní dvířka instalační šachty 150/300mm -nerez</t>
  </si>
  <si>
    <t>1729178892</t>
  </si>
  <si>
    <t>83</t>
  </si>
  <si>
    <t>767-KSD/2</t>
  </si>
  <si>
    <t>Dod+mtz revizní dvířka instalační šachty 400/400mm -nerez</t>
  </si>
  <si>
    <t>-1755729228</t>
  </si>
  <si>
    <t>84</t>
  </si>
  <si>
    <t>767-KSD/3</t>
  </si>
  <si>
    <t>Dod+mtz interiérová podlahová přechodová lišta mosazna vrtaná vyrovnávací š.30mm/dl.900mm</t>
  </si>
  <si>
    <t>-396916050</t>
  </si>
  <si>
    <t>85</t>
  </si>
  <si>
    <t>767-KSD/4</t>
  </si>
  <si>
    <t>Dod+mtz interiérová podlahová přechodová lišta mosazna vrtaná vyrovnávací š.30mm/dl.1000mm</t>
  </si>
  <si>
    <t>-1948779322</t>
  </si>
  <si>
    <t>86</t>
  </si>
  <si>
    <t>767-KSD/5</t>
  </si>
  <si>
    <t>Dod+mtz interiérová podlahová přechodová lišta mosazna vrtaná vyrovnávací š.30mm</t>
  </si>
  <si>
    <t>-1663367287</t>
  </si>
  <si>
    <t>87</t>
  </si>
  <si>
    <t>767-KSD/6</t>
  </si>
  <si>
    <t xml:space="preserve">Dod+mtz zábradelní výplň z lakovaných drátěných panelů s rámem z ocel.profilů 1000x2200mm vč.systém.lemovacích profilů, kotevního materiálu, např.Troax-UR 325 </t>
  </si>
  <si>
    <t>-1402760746</t>
  </si>
  <si>
    <t>88</t>
  </si>
  <si>
    <t>767-V/1</t>
  </si>
  <si>
    <t>Dod+mtz vnitřní šikmá zvedací plošina s přímou dráhou -komplet dle PD</t>
  </si>
  <si>
    <t>1090226727</t>
  </si>
  <si>
    <t>89</t>
  </si>
  <si>
    <t>767-V/2</t>
  </si>
  <si>
    <t>Dod+mtz horizontální žaluzie na křídlo plast.okna -dle PD</t>
  </si>
  <si>
    <t>2093524412</t>
  </si>
  <si>
    <t>90</t>
  </si>
  <si>
    <t>767-V/3</t>
  </si>
  <si>
    <t>Evakuační podložka pro imobilní -dle PD</t>
  </si>
  <si>
    <t>-540555436</t>
  </si>
  <si>
    <t>91</t>
  </si>
  <si>
    <t>998767202</t>
  </si>
  <si>
    <t>Přesun hmot pro zámečnické konstrukce stanovený procentní sazbou (%) z ceny vodorovná dopravní vzdálenost do 50 m v objektech výšky přes 6 do 12 m</t>
  </si>
  <si>
    <t>281759450</t>
  </si>
  <si>
    <t>https://podminky.urs.cz/item/CS_URS_2024_01/998767202</t>
  </si>
  <si>
    <t>776</t>
  </si>
  <si>
    <t>Podlahy povlakové</t>
  </si>
  <si>
    <t>92</t>
  </si>
  <si>
    <t>776111115</t>
  </si>
  <si>
    <t>Příprava podkladu broušení podlah stávajícího podkladu před litím stěrky</t>
  </si>
  <si>
    <t>1431370383</t>
  </si>
  <si>
    <t>https://podminky.urs.cz/item/CS_URS_2024_01/776111115</t>
  </si>
  <si>
    <t>6,84+20,88 "F2</t>
  </si>
  <si>
    <t>81,68+41,76+1,2*0,25 "F1</t>
  </si>
  <si>
    <t>93</t>
  </si>
  <si>
    <t>776111116</t>
  </si>
  <si>
    <t>Příprava podkladu broušení podlah stávajícího podkladu pro odstranění lepidla (po starých krytinách)</t>
  </si>
  <si>
    <t>-1902227075</t>
  </si>
  <si>
    <t>https://podminky.urs.cz/item/CS_URS_2024_01/776111116</t>
  </si>
  <si>
    <t>81,85 "učebna</t>
  </si>
  <si>
    <t>94</t>
  </si>
  <si>
    <t>776111117</t>
  </si>
  <si>
    <t>Příprava podkladu broušení podlah stávajícího podkladu pro odstranění nerovností (diamantovým kotoučem)</t>
  </si>
  <si>
    <t>-1501684802</t>
  </si>
  <si>
    <t>https://podminky.urs.cz/item/CS_URS_2024_01/776111117</t>
  </si>
  <si>
    <t>0,3*2 "stáv.podl.stěrka dle PD</t>
  </si>
  <si>
    <t>95</t>
  </si>
  <si>
    <t>776121321</t>
  </si>
  <si>
    <t>Příprava podkladu penetrace neředěná podlah</t>
  </si>
  <si>
    <t>907524387</t>
  </si>
  <si>
    <t>https://podminky.urs.cz/item/CS_URS_2024_01/776121321</t>
  </si>
  <si>
    <t>96</t>
  </si>
  <si>
    <t>776141122</t>
  </si>
  <si>
    <t>Příprava podkladu vyrovnání samonivelační stěrkou podlah min.pevnosti 30 MPa, tloušťky přes 3 do 5 mm</t>
  </si>
  <si>
    <t>-1336187695</t>
  </si>
  <si>
    <t>https://podminky.urs.cz/item/CS_URS_2024_01/776141122</t>
  </si>
  <si>
    <t>97</t>
  </si>
  <si>
    <t>776201811</t>
  </si>
  <si>
    <t>Demontáž povlakových podlahovin lepených ručně bez podložky</t>
  </si>
  <si>
    <t>1164399560</t>
  </si>
  <si>
    <t>https://podminky.urs.cz/item/CS_URS_2024_01/776201811</t>
  </si>
  <si>
    <t>98</t>
  </si>
  <si>
    <t>776221121</t>
  </si>
  <si>
    <t>Montáž podlahovin z PVC lepením standardním lepidlem z pásů elektrostaticky vodivých</t>
  </si>
  <si>
    <t>-1597431534</t>
  </si>
  <si>
    <t>https://podminky.urs.cz/item/CS_URS_2024_01/776221121</t>
  </si>
  <si>
    <t>99</t>
  </si>
  <si>
    <t>2841102R</t>
  </si>
  <si>
    <t>dodávka PVC antistatické -dle výběru investora</t>
  </si>
  <si>
    <t>732344681</t>
  </si>
  <si>
    <t>123,74*1,1 'Přepočtené koeficientem množství</t>
  </si>
  <si>
    <t>100</t>
  </si>
  <si>
    <t>776411111</t>
  </si>
  <si>
    <t>Montáž soklíků lepením obvodových, výšky do 80 mm</t>
  </si>
  <si>
    <t>912533403</t>
  </si>
  <si>
    <t>https://podminky.urs.cz/item/CS_URS_2024_01/776411111</t>
  </si>
  <si>
    <t>40,4 "dle PD</t>
  </si>
  <si>
    <t>2,2 "doplnění</t>
  </si>
  <si>
    <t>101</t>
  </si>
  <si>
    <t>28411008</t>
  </si>
  <si>
    <t>lišta soklová PVC 16x60mm</t>
  </si>
  <si>
    <t>-786053003</t>
  </si>
  <si>
    <t>42,6*1,02 'Přepočtené koeficientem množství</t>
  </si>
  <si>
    <t>102</t>
  </si>
  <si>
    <t>998776202</t>
  </si>
  <si>
    <t>Přesun hmot pro podlahy povlakové stanovený procentní sazbou (%) z ceny vodorovná dopravní vzdálenost do 50 m v objektech výšky přes 6 do 12 m</t>
  </si>
  <si>
    <t>-51679780</t>
  </si>
  <si>
    <t>https://podminky.urs.cz/item/CS_URS_2024_01/998776202</t>
  </si>
  <si>
    <t>777</t>
  </si>
  <si>
    <t>Podlahy lité</t>
  </si>
  <si>
    <t>103</t>
  </si>
  <si>
    <t>777131111</t>
  </si>
  <si>
    <t>Penetrační nátěr podlahy epoxidový předem plněný pískem</t>
  </si>
  <si>
    <t>-819904040</t>
  </si>
  <si>
    <t>https://podminky.urs.cz/item/CS_URS_2024_01/777131111</t>
  </si>
  <si>
    <t>29*0,1 "soklík nový</t>
  </si>
  <si>
    <t>32,6*0,1 "soklík k doplnění</t>
  </si>
  <si>
    <t>104</t>
  </si>
  <si>
    <t>777511103</t>
  </si>
  <si>
    <t>Krycí stěrka dekorativní epoxidová, tloušťky přes 1 do 2 mm</t>
  </si>
  <si>
    <t>378802635</t>
  </si>
  <si>
    <t>https://podminky.urs.cz/item/CS_URS_2024_01/777511103</t>
  </si>
  <si>
    <t>105</t>
  </si>
  <si>
    <t>777611101</t>
  </si>
  <si>
    <t>Krycí nátěr podlahy dekorativní epoxidový</t>
  </si>
  <si>
    <t>-763983452</t>
  </si>
  <si>
    <t>https://podminky.urs.cz/item/CS_URS_2024_01/777611101</t>
  </si>
  <si>
    <t>106</t>
  </si>
  <si>
    <t>998777202</t>
  </si>
  <si>
    <t>Přesun hmot pro podlahy lité stanovený procentní sazbou (%) z ceny vodorovná dopravní vzdálenost do 50 m v objektech výšky přes 6 do 12 m</t>
  </si>
  <si>
    <t>1510635979</t>
  </si>
  <si>
    <t>https://podminky.urs.cz/item/CS_URS_2024_01/998777202</t>
  </si>
  <si>
    <t>781</t>
  </si>
  <si>
    <t>Dokončovací práce - obklady</t>
  </si>
  <si>
    <t>107</t>
  </si>
  <si>
    <t>781121011</t>
  </si>
  <si>
    <t>Příprava podkladu před provedením obkladu nátěr penetrační na stěnu</t>
  </si>
  <si>
    <t>-1087663004</t>
  </si>
  <si>
    <t>https://podminky.urs.cz/item/CS_URS_2024_01/781121011</t>
  </si>
  <si>
    <t>2*1,6*1,5 "m.č.03,04</t>
  </si>
  <si>
    <t>108</t>
  </si>
  <si>
    <t>781474113</t>
  </si>
  <si>
    <t>Montáž obkladů vnitřních stěn z dlaždic keramických lepených flexibilním lepidlem maloformátových hladkých přes 12 do 19 ks/m2</t>
  </si>
  <si>
    <t>1273886783</t>
  </si>
  <si>
    <t>https://podminky.urs.cz/item/CS_URS_2024_01/781474113</t>
  </si>
  <si>
    <t>109</t>
  </si>
  <si>
    <t>59761701</t>
  </si>
  <si>
    <t>obklad keramický nemrazuvzdorný povrch hladký/lesklý tl do 10mm přes 12 do 19ks/m2</t>
  </si>
  <si>
    <t>-1922666328</t>
  </si>
  <si>
    <t>4,8*1,1 'Přepočtené koeficientem množství</t>
  </si>
  <si>
    <t>110</t>
  </si>
  <si>
    <t>781492211</t>
  </si>
  <si>
    <t>Obklad - dokončující práce montáž profilu lepeného flexibilním cementovým lepidlem rohového</t>
  </si>
  <si>
    <t>1186408828</t>
  </si>
  <si>
    <t>https://podminky.urs.cz/item/CS_URS_2024_01/781492211</t>
  </si>
  <si>
    <t>1,6*2</t>
  </si>
  <si>
    <t>111</t>
  </si>
  <si>
    <t>28342003</t>
  </si>
  <si>
    <t>lišta ukončovací z PVC 10mm</t>
  </si>
  <si>
    <t>-470778432</t>
  </si>
  <si>
    <t>3,2*1,05 'Přepočtené koeficientem množství</t>
  </si>
  <si>
    <t>112</t>
  </si>
  <si>
    <t>781492251</t>
  </si>
  <si>
    <t>Obklad - dokončující práce montáž profilu lepeného flexibilním cementovým lepidlem ukončovacího</t>
  </si>
  <si>
    <t>-1233926524</t>
  </si>
  <si>
    <t>https://podminky.urs.cz/item/CS_URS_2024_01/781492251</t>
  </si>
  <si>
    <t>3,2+6</t>
  </si>
  <si>
    <t>113</t>
  </si>
  <si>
    <t>2076294428</t>
  </si>
  <si>
    <t>9,2*1,05 'Přepočtené koeficientem množství</t>
  </si>
  <si>
    <t>114</t>
  </si>
  <si>
    <t>998781202</t>
  </si>
  <si>
    <t>Přesun hmot pro obklady keramické stanovený procentní sazbou (%) z ceny vodorovná dopravní vzdálenost do 50 m v objektech výšky přes 6 do 12 m</t>
  </si>
  <si>
    <t>-1079900396</t>
  </si>
  <si>
    <t>https://podminky.urs.cz/item/CS_URS_2024_01/998781202</t>
  </si>
  <si>
    <t>783</t>
  </si>
  <si>
    <t>Dokončovací práce - nátěry</t>
  </si>
  <si>
    <t>115</t>
  </si>
  <si>
    <t>783301303</t>
  </si>
  <si>
    <t>Příprava podkladu zámečnických konstrukcí před provedením nátěru odrezivění odrezovačem bezoplachovým</t>
  </si>
  <si>
    <t>970024608</t>
  </si>
  <si>
    <t>https://podminky.urs.cz/item/CS_URS_2024_01/783301303</t>
  </si>
  <si>
    <t>0,6*0,9*2 "poklop 600x900mm</t>
  </si>
  <si>
    <t>16*3*0,16 "trubkové zábradlí na schodišti, 3 patra</t>
  </si>
  <si>
    <t>116</t>
  </si>
  <si>
    <t>783314101</t>
  </si>
  <si>
    <t>Základní nátěr zámečnických konstrukcí jednonásobný syntetický</t>
  </si>
  <si>
    <t>574625795</t>
  </si>
  <si>
    <t>https://podminky.urs.cz/item/CS_URS_2024_01/783314101</t>
  </si>
  <si>
    <t>4,8*0,2*1+4,9*0,2*12 "ocel.zárubně</t>
  </si>
  <si>
    <t>117</t>
  </si>
  <si>
    <t>783317101</t>
  </si>
  <si>
    <t>Krycí nátěr (email) zámečnických konstrukcí jednonásobný syntetický standardní</t>
  </si>
  <si>
    <t>68440772</t>
  </si>
  <si>
    <t>https://podminky.urs.cz/item/CS_URS_2024_01/783317101</t>
  </si>
  <si>
    <t xml:space="preserve">21,48*2 "2x nátěr </t>
  </si>
  <si>
    <t>784</t>
  </si>
  <si>
    <t>Dokončovací práce - malby a tapety</t>
  </si>
  <si>
    <t>118</t>
  </si>
  <si>
    <t>784181121</t>
  </si>
  <si>
    <t>Penetrace podkladu jednonásobná hloubková akrylátová bezbarvá v místnostech výšky do 3,80 m</t>
  </si>
  <si>
    <t>-1843096650</t>
  </si>
  <si>
    <t>https://podminky.urs.cz/item/CS_URS_2024_01/784181121</t>
  </si>
  <si>
    <t>473,8-123,44 "strop -dotčené místnosti</t>
  </si>
  <si>
    <t xml:space="preserve">798,15-433,1 "stěny bez stáv.olejového nátěru -dotčené místnosti </t>
  </si>
  <si>
    <t>119</t>
  </si>
  <si>
    <t>784211101</t>
  </si>
  <si>
    <t>Malby z malířských směsí oděruvzdorných za mokra dvojnásobné, bílé za mokra oděruvzdorné výborně v místnostech výšky do 3,80 m</t>
  </si>
  <si>
    <t>403047009</t>
  </si>
  <si>
    <t>https://podminky.urs.cz/item/CS_URS_2024_01/784211101</t>
  </si>
  <si>
    <t>798,15-433,1-118,4 "stěny bez stáv.olejového nátěru a bez omyvatelné malby -dotčené místnosti</t>
  </si>
  <si>
    <t>120</t>
  </si>
  <si>
    <t>78421110R</t>
  </si>
  <si>
    <t>Malby z malířských směsí oděruvzdorných za mokra dvojnásobné, bílé za mokra omyvatelné výborně v místnostech výšky do 3,80 m</t>
  </si>
  <si>
    <t>-1399226458</t>
  </si>
  <si>
    <t>118,4 "stěny m.č.03</t>
  </si>
  <si>
    <t>121</t>
  </si>
  <si>
    <t>784660101</t>
  </si>
  <si>
    <t>Linkrustace s vrchním nátěrem latexovým v místnostech výšky do 3,80 m</t>
  </si>
  <si>
    <t>-122925936</t>
  </si>
  <si>
    <t>https://podminky.urs.cz/item/CS_URS_2024_01/784660101</t>
  </si>
  <si>
    <t>87,85 "pouze na nových příčkách a zazdívkách</t>
  </si>
  <si>
    <t>2 - Přístupová rampa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</si>
  <si>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</si>
  <si>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</si>
  <si>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</si>
  <si>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</si>
  <si>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771 - Podlahy z dlaždic</t>
  </si>
  <si>
    <t>Zemní práce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</si>
  <si>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</si>
  <si>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</si>
  <si>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770526293</t>
  </si>
  <si>
    <t>https://podminky.urs.cz/item/CS_URS_2024_01/113107322</t>
  </si>
  <si>
    <t>30,2 "pod asf.plochou</t>
  </si>
  <si>
    <t xml:space="preserve">2,21 "podesta 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</si>
  <si>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</si>
  <si>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</si>
  <si>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1452687408</t>
  </si>
  <si>
    <t>https://podminky.urs.cz/item/CS_URS_2024_01/113107336</t>
  </si>
  <si>
    <t>2,21 "podesta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</si>
  <si>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</si>
  <si>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</si>
  <si>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-2062244162</t>
  </si>
  <si>
    <t>https://podminky.urs.cz/item/CS_URS_2024_01/113107342</t>
  </si>
  <si>
    <t>122311101</t>
  </si>
  <si>
    <t>Odkopávky a prokopávky ručně zapažené i nezapažené v hornině třídy těžitelnosti II skupiny 4</t>
  </si>
  <si>
    <t>-1290716657</t>
  </si>
  <si>
    <t>https://podminky.urs.cz/item/CS_URS_2024_01/122311101</t>
  </si>
  <si>
    <t>24/2 "50% výměry</t>
  </si>
  <si>
    <t>122351102</t>
  </si>
  <si>
    <t>Odkopávky a prokopávky nezapažené strojně v hornině třídy těžitelnosti II skupiny 4 přes 20 do 50 m3</t>
  </si>
  <si>
    <t>1380057530</t>
  </si>
  <si>
    <t>https://podminky.urs.cz/item/CS_URS_2024_01/122351102</t>
  </si>
  <si>
    <t>24/2 " 50% výměry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</si>
  <si>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</si>
  <si>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</si>
  <si>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-950923414</t>
  </si>
  <si>
    <t>https://podminky.urs.cz/item/CS_URS_2024_01/162751137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</si>
  <si>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</si>
  <si>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</si>
  <si>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1337234737</t>
  </si>
  <si>
    <t>https://podminky.urs.cz/item/CS_URS_2024_01/162751139</t>
  </si>
  <si>
    <t>6,5*15 "celkem 25km</t>
  </si>
  <si>
    <t>167151102</t>
  </si>
  <si>
    <t>Nakládání, skládání a překládání neulehlého výkopku nebo sypaniny strojně nakládání, množství do 100 m3, z horniny třídy těžitelnosti II, skupiny 4 a 5</t>
  </si>
  <si>
    <t>144421611</t>
  </si>
  <si>
    <t>https://podminky.urs.cz/item/CS_URS_2024_01/167151102</t>
  </si>
  <si>
    <t>24-17,5 "dle PD</t>
  </si>
  <si>
    <t>171201221</t>
  </si>
  <si>
    <t>Poplatek za uložení stavebního odpadu na skládce (skládkovné) zeminy a kamení zatříděného do Katalogu odpadů pod kódem 17 05 04</t>
  </si>
  <si>
    <t>-2056383851</t>
  </si>
  <si>
    <t>https://podminky.urs.cz/item/CS_URS_2024_01/171201221</t>
  </si>
  <si>
    <t>6,5*1,8</t>
  </si>
  <si>
    <t>171251201</t>
  </si>
  <si>
    <t>Uložení sypaniny na skládky nebo meziskládky bez hutnění s upravením uložené sypaniny do předepsaného tvaru</t>
  </si>
  <si>
    <t>1746584878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</si>
  <si>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</si>
  <si>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</si>
  <si>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</si>
  <si>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919237148</t>
  </si>
  <si>
    <t>https://podminky.urs.cz/item/CS_URS_2024_01/174111101</t>
  </si>
  <si>
    <t>17,5/2 "50% výměry</t>
  </si>
  <si>
    <t>174151101</t>
  </si>
  <si>
    <t>Zásyp sypaninou z jakékoliv horniny strojně s uložením výkopku ve vrstvách se zhutněním jam, šachet, rýh nebo kolem objektů v těchto vykopávkách</t>
  </si>
  <si>
    <t>1137704025</t>
  </si>
  <si>
    <t>https://podminky.urs.cz/item/CS_URS_2024_01/174151101</t>
  </si>
  <si>
    <t xml:space="preserve">17,5/2 " 50% výměry </t>
  </si>
  <si>
    <t>181951114</t>
  </si>
  <si>
    <t>Úprava pláně vyrovnáním výškových rozdílů strojně v hornině třídy těžitelnosti II, skupiny 4 a 5 se zhutněním</t>
  </si>
  <si>
    <t>705991018</t>
  </si>
  <si>
    <t>https://podminky.urs.cz/item/CS_URS_2024_01/181951114</t>
  </si>
  <si>
    <t>15,6 "S4</t>
  </si>
  <si>
    <t>11,24+7,3 "S3</t>
  </si>
  <si>
    <t>Zakládání</t>
  </si>
  <si>
    <t>273313811</t>
  </si>
  <si>
    <t>Základy z betonu prostého desky z betonu kamenem neprokládaného tř. C 25/30</t>
  </si>
  <si>
    <t>-1083564540</t>
  </si>
  <si>
    <t>https://podminky.urs.cz/item/CS_URS_2024_01/273313811</t>
  </si>
  <si>
    <t>(1,5*2,1+1,5*1,2+1,5*2,2+2,9*2)*0,1 "S3</t>
  </si>
  <si>
    <t>273321611</t>
  </si>
  <si>
    <t>Základy z betonu železového (bez výztuže) desky z betonu bez zvláštních nároků na prostředí tř. C 30/37</t>
  </si>
  <si>
    <t>934453668</t>
  </si>
  <si>
    <t>https://podminky.urs.cz/item/CS_URS_2024_01/273321611</t>
  </si>
  <si>
    <t>(11,24+5,62)*0,2+6,6*0,2*0,1+6,6*0,1*0,1 "S3 deska vč.obrubníků, desku kotvit k základům</t>
  </si>
  <si>
    <t>273351121</t>
  </si>
  <si>
    <t>Bednění základů desek zřízení</t>
  </si>
  <si>
    <t>-1818087268</t>
  </si>
  <si>
    <t>https://podminky.urs.cz/item/CS_URS_2024_01/273351121</t>
  </si>
  <si>
    <t>19,7*0,2+6,6*4*0,1</t>
  </si>
  <si>
    <t>273351122</t>
  </si>
  <si>
    <t>Bednění základů desek odstranění</t>
  </si>
  <si>
    <t>-632209374</t>
  </si>
  <si>
    <t>https://podminky.urs.cz/item/CS_URS_2024_01/273351122</t>
  </si>
  <si>
    <t>273361821</t>
  </si>
  <si>
    <t>Výztuž základů desek z betonářské oceli 10 505 (R) nebo BSt 500</t>
  </si>
  <si>
    <t>-1166394482</t>
  </si>
  <si>
    <t>https://podminky.urs.cz/item/CS_URS_2024_01/273361821</t>
  </si>
  <si>
    <t xml:space="preserve">0,51*0,259 "dle PD </t>
  </si>
  <si>
    <t>273362021</t>
  </si>
  <si>
    <t>Výztuž základů desek ze svařovaných sítí z drátů typu KARI</t>
  </si>
  <si>
    <t>-1361454349</t>
  </si>
  <si>
    <t>https://podminky.urs.cz/item/CS_URS_2024_01/273362021</t>
  </si>
  <si>
    <t>2*3*8*0,0054 " dle PD 150/150/8</t>
  </si>
  <si>
    <t>274313811</t>
  </si>
  <si>
    <t>Základy z betonu prostého pasy betonu kamenem neprokládaného tř. C 25/30</t>
  </si>
  <si>
    <t>-184201763</t>
  </si>
  <si>
    <t>https://podminky.urs.cz/item/CS_URS_2024_01/274313811</t>
  </si>
  <si>
    <t>3*0,75*1,65+1,6*0,4*1,75+1,6*0,3*1,55+1,6*0,3*1,5+1,6*0,3*1,25+6,8*0,3*1,5</t>
  </si>
  <si>
    <t>274351121</t>
  </si>
  <si>
    <t>Bednění základů pasů rovné zřízení</t>
  </si>
  <si>
    <t>-2130949500</t>
  </si>
  <si>
    <t>https://podminky.urs.cz/item/CS_URS_2024_01/274351121</t>
  </si>
  <si>
    <t>3*2*1,15+1,6*2*1,25+1,6*2*1,05+1,6*2*1+1,6*2*0,75+6,8*2*1</t>
  </si>
  <si>
    <t>274351122</t>
  </si>
  <si>
    <t>Bednění základů pasů rovné odstranění</t>
  </si>
  <si>
    <t>-1088587808</t>
  </si>
  <si>
    <t>https://podminky.urs.cz/item/CS_URS_2024_01/274351122</t>
  </si>
  <si>
    <t>28899521R</t>
  </si>
  <si>
    <t>Chránička kabelů dělená DN 110</t>
  </si>
  <si>
    <t>1230517924</t>
  </si>
  <si>
    <t>Vodorovné konstrukce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</si>
  <si>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</si>
  <si>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</si>
  <si>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-1159950309</t>
  </si>
  <si>
    <t>https://podminky.urs.cz/item/CS_URS_2024_01/434191421</t>
  </si>
  <si>
    <t>2,9*2 "dodávka stávající, vč. přikotvení k základu</t>
  </si>
  <si>
    <t>43419501R</t>
  </si>
  <si>
    <t>Očištění a přebroušení stávajících vybouraných kamenných schodišťových stupňů</t>
  </si>
  <si>
    <t>1953627138</t>
  </si>
  <si>
    <t>Komunikace pozemní</t>
  </si>
  <si>
    <t>564861011</t>
  </si>
  <si>
    <t>Podklad ze štěrkodrti ŠD s rozprostřením a zhutněním plochy jednotlivě do 100 m2, po zhutnění tl. 200 mm</t>
  </si>
  <si>
    <t>620973449</t>
  </si>
  <si>
    <t>https://podminky.urs.cz/item/CS_URS_2024_01/564861011</t>
  </si>
  <si>
    <t>564910511</t>
  </si>
  <si>
    <t>Podklad nebo podsyp z R-materiálu s rozprostřením a zhutněním plochy jednotlivě do 100 m2, po zhutnění tl. 50 mm</t>
  </si>
  <si>
    <t>298223328</t>
  </si>
  <si>
    <t>https://podminky.urs.cz/item/CS_URS_2024_01/564910511</t>
  </si>
  <si>
    <t>577144111</t>
  </si>
  <si>
    <t>Asfaltový beton vrstva obrusná ACO 11 (ABS) s rozprostřením a se zhutněním z nemodifikovaného asfaltu v pruhu šířky do 3 m tř. I, po zhutnění tl. 50 mm</t>
  </si>
  <si>
    <t>-1462482998</t>
  </si>
  <si>
    <t>https://podminky.urs.cz/item/CS_URS_2024_01/577144111</t>
  </si>
  <si>
    <t>599141111</t>
  </si>
  <si>
    <t>Vyplnění spár mezi silničními dílci jakékoliv tloušťky živičnou zálivkou</t>
  </si>
  <si>
    <t>355361322</t>
  </si>
  <si>
    <t>https://podminky.urs.cz/item/CS_URS_2024_01/599141111</t>
  </si>
  <si>
    <t>2,9+6,6+0,5+1,95+1,1</t>
  </si>
  <si>
    <t>622142001</t>
  </si>
  <si>
    <t>Potažení vnějších ploch pletivem v ploše nebo pruzích, na plném podkladu sklovláknitým vtlačením do tmelu stěn</t>
  </si>
  <si>
    <t>172528884</t>
  </si>
  <si>
    <t>https://podminky.urs.cz/item/CS_URS_2024_01/622142001</t>
  </si>
  <si>
    <t>2,55 "S2</t>
  </si>
  <si>
    <t>-1594570086</t>
  </si>
  <si>
    <t>2,5 "S1Y</t>
  </si>
  <si>
    <t>622151021</t>
  </si>
  <si>
    <t>Penetrační nátěr vnějších pastovitých tenkovrstvých omítek mozaikových akrylátový stěn</t>
  </si>
  <si>
    <t>-1746385255</t>
  </si>
  <si>
    <t>https://podminky.urs.cz/item/CS_URS_2024_01/622151021</t>
  </si>
  <si>
    <t>1,75 "S1</t>
  </si>
  <si>
    <t>0,2 "S1X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</si>
  <si>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</si>
  <si>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</si>
  <si>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-1920714515</t>
  </si>
  <si>
    <t>https://podminky.urs.cz/item/CS_URS_2024_01/622211001</t>
  </si>
  <si>
    <t>28376416</t>
  </si>
  <si>
    <t>deska XPS hrana polodrážková a hladký povrch 300kPA tl 40mm</t>
  </si>
  <si>
    <t>231483901</t>
  </si>
  <si>
    <t>0,2*1,05 'Přepočtené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</si>
  <si>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</si>
  <si>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</si>
  <si>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-595282462</t>
  </si>
  <si>
    <t>https://podminky.urs.cz/item/CS_URS_2024_01/622211031</t>
  </si>
  <si>
    <t>28376424</t>
  </si>
  <si>
    <t>deska XPS hrana polodrážková a hladký povrch 300kPA tl 140mm</t>
  </si>
  <si>
    <t>-343710518</t>
  </si>
  <si>
    <t>1,75*1,05 'Přepočtené koeficientem množství</t>
  </si>
  <si>
    <t>841761790</t>
  </si>
  <si>
    <t>2019660122</t>
  </si>
  <si>
    <t>2,5*1,05 'Přepočtené koeficientem množství</t>
  </si>
  <si>
    <t>622511112</t>
  </si>
  <si>
    <t>Omítka tenkovrstvá akrylátová vnějších ploch probarvená bez penetrace mozaiková střednězrnná stěn</t>
  </si>
  <si>
    <t>-1463446915</t>
  </si>
  <si>
    <t>https://podminky.urs.cz/item/CS_URS_2024_01/622511112</t>
  </si>
  <si>
    <t>1144154695</t>
  </si>
  <si>
    <t>919735112</t>
  </si>
  <si>
    <t>Řezání stávajícího živičného krytu nebo podkladu hloubky přes 50 do 100 mm</t>
  </si>
  <si>
    <t>-351296086</t>
  </si>
  <si>
    <t>https://podminky.urs.cz/item/CS_URS_2024_01/919735112</t>
  </si>
  <si>
    <t>953312115</t>
  </si>
  <si>
    <t>Vložky svislé do dilatačních spár z polystyrenových desek fasádních včetně dodání a osazení, v jakémkoliv zdivu přes 30 do 50 mm</t>
  </si>
  <si>
    <t>1432643802</t>
  </si>
  <si>
    <t>https://podminky.urs.cz/item/CS_URS_2024_01/953312115</t>
  </si>
  <si>
    <t>2,2 "základy</t>
  </si>
  <si>
    <t>953331112</t>
  </si>
  <si>
    <t>Vložky svislé do dilatačních spár z lepenky kladené volně, včetně dodání a osazení, v jakémkoliv zdivu, pískované</t>
  </si>
  <si>
    <t>-472601051</t>
  </si>
  <si>
    <t>https://podminky.urs.cz/item/CS_URS_2024_01/953331112</t>
  </si>
  <si>
    <t>4,2 "základy</t>
  </si>
  <si>
    <t>961044111</t>
  </si>
  <si>
    <t>Bourání základů z betonu prostého</t>
  </si>
  <si>
    <t>1925168815</t>
  </si>
  <si>
    <t>https://podminky.urs.cz/item/CS_URS_2024_01/961044111</t>
  </si>
  <si>
    <t>(3,2+0,85)*0,6*1</t>
  </si>
  <si>
    <t>963022819</t>
  </si>
  <si>
    <t>Bourání kamenných schodišťových stupňů oblých, rovných nebo kosých zhotovených na místě</t>
  </si>
  <si>
    <t>2104882976</t>
  </si>
  <si>
    <t>https://podminky.urs.cz/item/CS_URS_2024_01/963022819</t>
  </si>
  <si>
    <t>2,9+3,2+1,15+0,85 "5,8m ke zpětnému použití</t>
  </si>
  <si>
    <t>965081223</t>
  </si>
  <si>
    <t>Bourání podlah z dlaždic bez podkladního lože nebo mazaniny, s jakoukoliv výplní spár keramických nebo xylolitových tl. přes 10 mm plochy přes 1 m2</t>
  </si>
  <si>
    <t>848909935</t>
  </si>
  <si>
    <t>https://podminky.urs.cz/item/CS_URS_2024_01/965081223</t>
  </si>
  <si>
    <t>2,6*0,85 "podesta</t>
  </si>
  <si>
    <t>978071321</t>
  </si>
  <si>
    <t>Odsekání omítky (včetně podkladní) a odstranění tepelné nebo vodotěsné izolace z desek, objemové hmotnosti přes 120 kg/m3, tl. do 50 mm, plochy přes 1 m2</t>
  </si>
  <si>
    <t>749960027</t>
  </si>
  <si>
    <t>https://podminky.urs.cz/item/CS_URS_2024_01/978071321</t>
  </si>
  <si>
    <t>0,35*6,85 "sokl</t>
  </si>
  <si>
    <t>1650618705</t>
  </si>
  <si>
    <t>0,3*0,6 "pro rozvaděč</t>
  </si>
  <si>
    <t>-1995773488</t>
  </si>
  <si>
    <t>997221561</t>
  </si>
  <si>
    <t>Vodorovná doprava suti bez naložení, ale se složením a s hrubým urovnáním z kusových materiálů, na vzdálenost do 1 km</t>
  </si>
  <si>
    <t>1818917039</t>
  </si>
  <si>
    <t>https://podminky.urs.cz/item/CS_URS_2024_01/997221561</t>
  </si>
  <si>
    <t>997221569</t>
  </si>
  <si>
    <t>Vodorovná doprava suti bez naložení, ale se složením a s hrubým urovnáním Příplatek k ceně za každý další i započatý 1 km přes 1 km</t>
  </si>
  <si>
    <t>100592</t>
  </si>
  <si>
    <t>https://podminky.urs.cz/item/CS_URS_2024_01/997221569</t>
  </si>
  <si>
    <t>22,932*24 "celkem 25km</t>
  </si>
  <si>
    <t>998223011</t>
  </si>
  <si>
    <t>Přesun hmot pro pozemní komunikace s krytem dlážděným dopravní vzdálenost do 200 m jakékoliv délky objektu</t>
  </si>
  <si>
    <t>-917874523</t>
  </si>
  <si>
    <t>https://podminky.urs.cz/item/CS_URS_2024_01/998223011</t>
  </si>
  <si>
    <t>767-Z/1</t>
  </si>
  <si>
    <t>Dod+mtz ocel.trubkové madlo kotvené do zdiva přes zateplení -žárové zinkování</t>
  </si>
  <si>
    <t>kg</t>
  </si>
  <si>
    <t>1283611822</t>
  </si>
  <si>
    <t>80,4 "dle výpisu</t>
  </si>
  <si>
    <t>767-Z/2</t>
  </si>
  <si>
    <t>Dod+mtz ocel.trubkové zábradlí kotvené do ŽB obrubníku rampy -žárové zinkování</t>
  </si>
  <si>
    <t>-596461862</t>
  </si>
  <si>
    <t>170,2 "dle výpisu</t>
  </si>
  <si>
    <t>998767201</t>
  </si>
  <si>
    <t>Přesun hmot pro zámečnické konstrukce stanovený procentní sazbou (%) z ceny vodorovná dopravní vzdálenost do 50 m v objektech výšky do 6 m</t>
  </si>
  <si>
    <t>-1814950601</t>
  </si>
  <si>
    <t>https://podminky.urs.cz/item/CS_URS_2024_01/998767201</t>
  </si>
  <si>
    <t>771</t>
  </si>
  <si>
    <t>Podlahy z dlaždic</t>
  </si>
  <si>
    <t>77112101R</t>
  </si>
  <si>
    <t>Příprava podkladu před provedením dlažby nátěr penetrační na podlahu do exteriéru</t>
  </si>
  <si>
    <t>1454817634</t>
  </si>
  <si>
    <t>5,62+11,24 "F3+F4</t>
  </si>
  <si>
    <t>77115102R</t>
  </si>
  <si>
    <t>Příprava podkladu před provedením dlažby -stěrka do exteriéru, tloušťky přes 8 do 10 mm</t>
  </si>
  <si>
    <t>1237762662</t>
  </si>
  <si>
    <t>11,24 "F4</t>
  </si>
  <si>
    <t>77115103R</t>
  </si>
  <si>
    <t>Příprava podkladu před provedením dlažby stěrka do exteriéru, tloušťky pr. 20 mm</t>
  </si>
  <si>
    <t>-165182076</t>
  </si>
  <si>
    <t>5,92 "F3</t>
  </si>
  <si>
    <t>771574474</t>
  </si>
  <si>
    <t>Montáž podlah z dlaždic keramických lepených cementovým flexibilním lepidlem pro vysoké mechanické zatížení, tloušťky přes 10 mm přes 4 do 6 ks/m2</t>
  </si>
  <si>
    <t>-9988203</t>
  </si>
  <si>
    <t>https://podminky.urs.cz/item/CS_URS_2024_01/771574474</t>
  </si>
  <si>
    <t>5,62+11,24 "F3, F4</t>
  </si>
  <si>
    <t>59761420</t>
  </si>
  <si>
    <t>dlažba velkoformátová keramická slinutá protiskluzná do exteriéru pro vysoké mechanické namáhání přes 4 do 6ks/m2 např. Rako Stones</t>
  </si>
  <si>
    <t>1883462199</t>
  </si>
  <si>
    <t>16,86*1,15 'Přepočtené koeficientem množství</t>
  </si>
  <si>
    <t>77159111R</t>
  </si>
  <si>
    <t>Izolace podlahy pod dlažbu hydroizolační stěrka do exteriéru</t>
  </si>
  <si>
    <t>-635273753</t>
  </si>
  <si>
    <t>5,62+11,24+1,32+11,9*0,2 "F3, F4</t>
  </si>
  <si>
    <t>998771201</t>
  </si>
  <si>
    <t>Přesun hmot pro podlahy z dlaždic stanovený procentní sazbou (%) z ceny vodorovná dopravní vzdálenost do 50 m v objektech výšky do 6 m</t>
  </si>
  <si>
    <t>-139025846</t>
  </si>
  <si>
    <t>https://podminky.urs.cz/item/CS_URS_2024_01/998771201</t>
  </si>
  <si>
    <t>3 - Zdravotechnika</t>
  </si>
  <si>
    <t xml:space="preserve">D1 - 800 – 721     A 01  Vnitřní kanalizace </t>
  </si>
  <si>
    <t>D10 -  800 – 767      Doplňkové konstrukce</t>
  </si>
  <si>
    <t>D2 - 800 – 721   B 01  Demontáže kanalizačního potrubí</t>
  </si>
  <si>
    <t>D3 - 800 – 721     C 01  Opravy vnitřní kanalizace</t>
  </si>
  <si>
    <t>D4 - 800 – 721    A 02  Vnitřní vodovod</t>
  </si>
  <si>
    <t>D5 - 800 – 721    B 02  Demontáž vnitřního vodovodu</t>
  </si>
  <si>
    <t>D6 - 800 – 721     C 02  Opravy vnitřního vodovodu</t>
  </si>
  <si>
    <t>D7 - 800 – 721     A 05  Zařizovací předměty</t>
  </si>
  <si>
    <t xml:space="preserve">D8 - 800 – 721     C 05  Opravy zařizovacích předmětů </t>
  </si>
  <si>
    <t>D9 -  800 – 721    A 07      Protipožární trubní ucpávky</t>
  </si>
  <si>
    <t>D1</t>
  </si>
  <si>
    <t xml:space="preserve">800 – 721     A 01  Vnitřní kanalizace </t>
  </si>
  <si>
    <t>721 17 4041</t>
  </si>
  <si>
    <t>potr Pps HT systém +tvarovky pro vnitřní kanaliz, připojovací DN32</t>
  </si>
  <si>
    <t>1850678352</t>
  </si>
  <si>
    <t>721 17 4042</t>
  </si>
  <si>
    <t>potr Pps HT systém +tvarovky pro vnitřní kanaliz, připojovací DN40</t>
  </si>
  <si>
    <t>-1869142917</t>
  </si>
  <si>
    <t>721 17 4043</t>
  </si>
  <si>
    <t>potr Pps HT systém +tvarovky pro vnitřní kanaliz, připojovací DN50</t>
  </si>
  <si>
    <t>-1006757123</t>
  </si>
  <si>
    <t>721 19 4104</t>
  </si>
  <si>
    <t>vyvedení a upevnění odpadních výpustek DN40</t>
  </si>
  <si>
    <t>ks</t>
  </si>
  <si>
    <t>283665540</t>
  </si>
  <si>
    <t>721 29 0123</t>
  </si>
  <si>
    <t>zkouška těsnosti kanalizace kouřem do DN 300</t>
  </si>
  <si>
    <t>-1769073937</t>
  </si>
  <si>
    <t>R</t>
  </si>
  <si>
    <t>dodávka média-koure</t>
  </si>
  <si>
    <t>290887914</t>
  </si>
  <si>
    <t>998 72 1203</t>
  </si>
  <si>
    <t>přesun hmot pro vnitřní kanalizaci v ob výšky do 24 m</t>
  </si>
  <si>
    <t>%×100</t>
  </si>
  <si>
    <t>246692634</t>
  </si>
  <si>
    <t>D10</t>
  </si>
  <si>
    <t xml:space="preserve"> 800 – 767      Doplňkové konstrukce</t>
  </si>
  <si>
    <t>767 99 510xx</t>
  </si>
  <si>
    <t>objímky na potrubí DN15 – 25 s pryž výstelkou, upevň.matice,stopka, vč montáže</t>
  </si>
  <si>
    <t>1078892324</t>
  </si>
  <si>
    <t>767 99 510xx.1</t>
  </si>
  <si>
    <t>objímky na potrubí DN40 – DN50 s pryž výstelkou, upevň.matice,stopka, vč montáže</t>
  </si>
  <si>
    <t>-1876685700</t>
  </si>
  <si>
    <t>998 72 7203</t>
  </si>
  <si>
    <t>přesun hmot pro doplň.konstr. v objektech výšky do 24 m</t>
  </si>
  <si>
    <t>%x100</t>
  </si>
  <si>
    <t>-2068203215</t>
  </si>
  <si>
    <t>R.12</t>
  </si>
  <si>
    <t>pomocné stavební práce, drážkování, kotvení, začištění, plentování</t>
  </si>
  <si>
    <t>1281792967</t>
  </si>
  <si>
    <t>D2</t>
  </si>
  <si>
    <t>800 – 721   B 01  Demontáže kanalizačního potrubí</t>
  </si>
  <si>
    <t>721 17 0803</t>
  </si>
  <si>
    <t>demontáž novodurových trub do DN75</t>
  </si>
  <si>
    <t>924269441</t>
  </si>
  <si>
    <t>998 72 1203.1</t>
  </si>
  <si>
    <t>-352658183</t>
  </si>
  <si>
    <t>R.1</t>
  </si>
  <si>
    <t>demontáž potrubních objímek</t>
  </si>
  <si>
    <t>2098305162</t>
  </si>
  <si>
    <t>D3</t>
  </si>
  <si>
    <t>800 – 721     C 01  Opravy vnitřní kanalizace</t>
  </si>
  <si>
    <t>721 10 0902</t>
  </si>
  <si>
    <t>přetěsnění hrdla odpadního potrubí do DN100</t>
  </si>
  <si>
    <t>-249743919</t>
  </si>
  <si>
    <t>721 10 0911</t>
  </si>
  <si>
    <t>opravy potrubí hrdlového – zazátkování hrdla DN50</t>
  </si>
  <si>
    <t>1652876435</t>
  </si>
  <si>
    <t>721 14 0905</t>
  </si>
  <si>
    <t>vsazení odbočky do potrubí odpadního litinového DN100</t>
  </si>
  <si>
    <t>989938490</t>
  </si>
  <si>
    <t>721 17 0972</t>
  </si>
  <si>
    <t>opravy kanalizačního potrubí plastového – krácení trub DN50</t>
  </si>
  <si>
    <t>1800054357</t>
  </si>
  <si>
    <t>R.2</t>
  </si>
  <si>
    <t>příprava montážního otvoru pro možnost napojení nového sifonu</t>
  </si>
  <si>
    <t>-757562590</t>
  </si>
  <si>
    <t>D4</t>
  </si>
  <si>
    <t>800 – 721    A 02  Vnitřní vodovod</t>
  </si>
  <si>
    <t>722 17 0000</t>
  </si>
  <si>
    <t>nástěnky a šroubení</t>
  </si>
  <si>
    <t>sb</t>
  </si>
  <si>
    <t>369663986</t>
  </si>
  <si>
    <t>722 17 XXXX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</si>
  <si>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 uchycení objímkami DN15=20/2,3</t>
  </si>
  <si>
    <t>343325730</t>
  </si>
  <si>
    <t>722 18 XXXX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</si>
  <si>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</si>
  <si>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-517271786</t>
  </si>
  <si>
    <t>722 19 0401</t>
  </si>
  <si>
    <t>vyvedení a upevnění výpustek do DN 25</t>
  </si>
  <si>
    <t>1382928127</t>
  </si>
  <si>
    <t>722 22 0231</t>
  </si>
  <si>
    <t>přechodky dGK pro armatury D20 x G1/2</t>
  </si>
  <si>
    <t>380127048</t>
  </si>
  <si>
    <t>722 23 2043</t>
  </si>
  <si>
    <t>kulové kohouty PN42 do 185°C, přímé uzavírací, vnitřní závit G 1/2</t>
  </si>
  <si>
    <t>434031</t>
  </si>
  <si>
    <t>722 29 0226</t>
  </si>
  <si>
    <t>tlakové zkoušky vodovod.potrubí do DN50</t>
  </si>
  <si>
    <t>1186476366</t>
  </si>
  <si>
    <t>722 29 0234</t>
  </si>
  <si>
    <t>proplach a desinfekce potrubí do DN 80</t>
  </si>
  <si>
    <t>373034127</t>
  </si>
  <si>
    <t>998 72 2203</t>
  </si>
  <si>
    <t>přesun hmot pro vnitřní vodovod v obj výšky do 24 m</t>
  </si>
  <si>
    <t>1765948658</t>
  </si>
  <si>
    <t>D5</t>
  </si>
  <si>
    <t>800 – 721    B 02  Demontáž vnitřního vodovodu</t>
  </si>
  <si>
    <t>722 13 0801</t>
  </si>
  <si>
    <t>demontáž rozvodů vody z ocelových pozinkovaných trub do Ø25mm</t>
  </si>
  <si>
    <t>513677751</t>
  </si>
  <si>
    <t>722 22 0861</t>
  </si>
  <si>
    <t>demontáž armatur závitových se dvěma závity do G 3/4</t>
  </si>
  <si>
    <t>-457850869</t>
  </si>
  <si>
    <t>998 72 2203.1</t>
  </si>
  <si>
    <t>975008109</t>
  </si>
  <si>
    <t>R.3</t>
  </si>
  <si>
    <t>demontáž objímek</t>
  </si>
  <si>
    <t>1727504878</t>
  </si>
  <si>
    <t>D6</t>
  </si>
  <si>
    <t>800 – 721     C 02  Opravy vnitřního vodovodu</t>
  </si>
  <si>
    <t>722 13 0901</t>
  </si>
  <si>
    <t>zazátkování vývodu ocelových trub pozinkovaných závitových</t>
  </si>
  <si>
    <t>1036671362</t>
  </si>
  <si>
    <t>722 13 0913</t>
  </si>
  <si>
    <t>odříznutí trubky u rozvodů z ocelových pozinkovaných trub do DN25mm</t>
  </si>
  <si>
    <t>1942941574</t>
  </si>
  <si>
    <t>722 17 0942</t>
  </si>
  <si>
    <t>spojky pro trubky nátrubkové G1/2</t>
  </si>
  <si>
    <t>-1158235760</t>
  </si>
  <si>
    <t>722 17 1934</t>
  </si>
  <si>
    <t>vsazení odbočky na rozvodech vody z plastů D přes 25 do 32mm</t>
  </si>
  <si>
    <t>2019740763</t>
  </si>
  <si>
    <t>722 17 3913</t>
  </si>
  <si>
    <t>spoje rozvodů vody z plastů – svary polyfuzí D přes 20 do 25mm</t>
  </si>
  <si>
    <t>1284234399</t>
  </si>
  <si>
    <t>722 19 0901</t>
  </si>
  <si>
    <t>uzavření nebo otevření vodovodního potrubí při opravách, vč napuštění a vypuštění</t>
  </si>
  <si>
    <t>-843742381</t>
  </si>
  <si>
    <t>998 72 2203.1.1</t>
  </si>
  <si>
    <t>přesun hmot pro opravy vnitřního vodovodu v objektu výšky do 24 m</t>
  </si>
  <si>
    <t>952810114</t>
  </si>
  <si>
    <t>R.4</t>
  </si>
  <si>
    <t>příprava montážního otvoru pro možnost napojení rohových ventilů a baterií v nové poloze</t>
  </si>
  <si>
    <t>-2131440863</t>
  </si>
  <si>
    <t>D7</t>
  </si>
  <si>
    <t>800 – 721     A 05  Zařizovací předměty</t>
  </si>
  <si>
    <t>R.5</t>
  </si>
  <si>
    <t>umyvadlo nástěnné bez krytu sifonu 650/490/165 keramické bílé lesklé, středový otvor pro stojánkovou baterii , design oblý</t>
  </si>
  <si>
    <t>-289589511</t>
  </si>
  <si>
    <t>R.6</t>
  </si>
  <si>
    <t>umyvadlo nástěnné zdravotní bez krytu sifonu 650/550/165 keramické bílé lesklé</t>
  </si>
  <si>
    <t>356423875</t>
  </si>
  <si>
    <t>725 21 9102</t>
  </si>
  <si>
    <t>montáž umyvadla na šrouby do zdiva</t>
  </si>
  <si>
    <t>-1981857645</t>
  </si>
  <si>
    <t>R.7</t>
  </si>
  <si>
    <t>umyvadlový sifon z prostorově úsporný pochromovaný mosazný, průměr 5/4"-32mm, Qn=0,5l/s, ZU 50mm</t>
  </si>
  <si>
    <t>-241830868</t>
  </si>
  <si>
    <t>725 81 3110</t>
  </si>
  <si>
    <t>flexi tlaková hadice délky 50cm se šroubením 1/2“- 3/8"</t>
  </si>
  <si>
    <t>-1763323031</t>
  </si>
  <si>
    <t>725 81 3110.1</t>
  </si>
  <si>
    <t>rohový ventil s filtrem DN15-3/8“ s hadičkou se šroubením, nástěnný, krycí rozeta Ø50</t>
  </si>
  <si>
    <t>1255051123</t>
  </si>
  <si>
    <t>R.9</t>
  </si>
  <si>
    <t>ventil odpadní pro umyvadla s přepadem DN40 + krytka ventilu</t>
  </si>
  <si>
    <t>1588756357</t>
  </si>
  <si>
    <t>725 82 2611</t>
  </si>
  <si>
    <t>baterie umyvadlová stojánková jednootvorová páková chromová jednootvorová bez výpustí , výška baterie: 158mm, délka ramínka: 115mm,</t>
  </si>
  <si>
    <t>-1906730090</t>
  </si>
  <si>
    <t>725 85 9101</t>
  </si>
  <si>
    <t>montáž odpadního ventilu DN40</t>
  </si>
  <si>
    <t>180093023</t>
  </si>
  <si>
    <t>725 86 9101</t>
  </si>
  <si>
    <t>montáž umyvadlového sifonu do DN40</t>
  </si>
  <si>
    <t>1668634670</t>
  </si>
  <si>
    <t>R.8</t>
  </si>
  <si>
    <t>montážní sada se šrouby M10x140mm pro upevnění umyvadla</t>
  </si>
  <si>
    <t>sada</t>
  </si>
  <si>
    <t>1123952784</t>
  </si>
  <si>
    <t>998 72 5203</t>
  </si>
  <si>
    <t>přesun hmot pro zařizovací předměty v obj výšky do 24 m</t>
  </si>
  <si>
    <t>896969962</t>
  </si>
  <si>
    <t>R.10</t>
  </si>
  <si>
    <t>příplatek na montáž nových zařizovacích předmětů do nové polohy – příprava vývodů</t>
  </si>
  <si>
    <t>-608212302</t>
  </si>
  <si>
    <t>D8</t>
  </si>
  <si>
    <t xml:space="preserve">800 – 721     C 05  Opravy zařizovacích předmětů </t>
  </si>
  <si>
    <t>725 21 0911</t>
  </si>
  <si>
    <t>odmontování umyvadla bez výtokových armatur a bez konzol a bez zpětné montáže</t>
  </si>
  <si>
    <t>2082639547</t>
  </si>
  <si>
    <t>725 21 0974</t>
  </si>
  <si>
    <t>odmontování umyvadlové konzoly</t>
  </si>
  <si>
    <t>-111925879</t>
  </si>
  <si>
    <t>725 21 0982</t>
  </si>
  <si>
    <t>odmontování zápachové uzávěry umyvadlové</t>
  </si>
  <si>
    <t>-2034283000</t>
  </si>
  <si>
    <t>725 72 5204</t>
  </si>
  <si>
    <t>přesun hmot pro opravy zařizovacích předmětů v obj výšky do 36m</t>
  </si>
  <si>
    <t>1249929792</t>
  </si>
  <si>
    <t>725 80 0900</t>
  </si>
  <si>
    <t>odmontování nástěnné umyvadlové pákové baterie DN15</t>
  </si>
  <si>
    <t>-215458196</t>
  </si>
  <si>
    <t>725 80 0980</t>
  </si>
  <si>
    <t>odmontování odpadního ventilu umyvadlového</t>
  </si>
  <si>
    <t>-740636718</t>
  </si>
  <si>
    <t>R.11</t>
  </si>
  <si>
    <t>příplatek na bezpečné uložení odmontovaných umyvadel, sifonů a baterií – ochrana před poškozením pro případné další využití</t>
  </si>
  <si>
    <t>508432519</t>
  </si>
  <si>
    <t>D9</t>
  </si>
  <si>
    <t xml:space="preserve"> 800 – 721    A 07      Protipožární trubní ucpávky</t>
  </si>
  <si>
    <t>727 11 1342</t>
  </si>
  <si>
    <t>Prostup stěnou tl.150, např.tmel Promasel nebo rovnocenný, D25</t>
  </si>
  <si>
    <t>211142887</t>
  </si>
  <si>
    <t>727 11 1346</t>
  </si>
  <si>
    <t>Prostup stěnou tl.150, např.tmel Promasel nebo rovnocenný, D54</t>
  </si>
  <si>
    <t>2006043193</t>
  </si>
  <si>
    <t>4 - Vytápění</t>
  </si>
  <si>
    <t xml:space="preserve">1 - Demontáže </t>
  </si>
  <si>
    <t xml:space="preserve">2 - Rozvody potrubí </t>
  </si>
  <si>
    <t>3 - Armatury</t>
  </si>
  <si>
    <t>4 - Otopná tělesa</t>
  </si>
  <si>
    <t>5 - Nátěry</t>
  </si>
  <si>
    <t xml:space="preserve">Demontáže </t>
  </si>
  <si>
    <t>Pol1</t>
  </si>
  <si>
    <t>Demontáž článkových litinových otopných těles , 111 článků typu 500/200 , otopná plocha celkem 30,0 m2</t>
  </si>
  <si>
    <t>-346404000</t>
  </si>
  <si>
    <t>Pol2</t>
  </si>
  <si>
    <t>Demontáž článkových litinových otopných těles , 14 článků typu 1000/200 , otopná plocha celkem 6,9 m2</t>
  </si>
  <si>
    <t>-128874647</t>
  </si>
  <si>
    <t>Pol3</t>
  </si>
  <si>
    <t>Demontáž konzol pro uchycení článkových litinových otopných těles</t>
  </si>
  <si>
    <t>478032524</t>
  </si>
  <si>
    <t>Pol4</t>
  </si>
  <si>
    <t>Demontáž armatur se 2 závity G 1/2"</t>
  </si>
  <si>
    <t>-1300809289</t>
  </si>
  <si>
    <t>Pol5</t>
  </si>
  <si>
    <t>Demontáž ocelového potrubí do DN 32</t>
  </si>
  <si>
    <t>-1782527855</t>
  </si>
  <si>
    <t>Pol6</t>
  </si>
  <si>
    <t>Odstranění nátěrů potrubí do DN 50</t>
  </si>
  <si>
    <t>-2012066395</t>
  </si>
  <si>
    <t>Pol7</t>
  </si>
  <si>
    <t>Demontáž ostatní (vypuštění otopné vody apod.)</t>
  </si>
  <si>
    <t>-2033841560</t>
  </si>
  <si>
    <t xml:space="preserve">Rozvody potrubí </t>
  </si>
  <si>
    <t>Pol10</t>
  </si>
  <si>
    <t>Napojení na stávající potrubí ÚT (včetně návarku nebo zhotovení závitu ve stáv. potrubí)</t>
  </si>
  <si>
    <t>1838488961</t>
  </si>
  <si>
    <t>Pol11</t>
  </si>
  <si>
    <t>Zaslepení potrubí zavařením</t>
  </si>
  <si>
    <t>1264204252</t>
  </si>
  <si>
    <t>Pol8</t>
  </si>
  <si>
    <t>Měděné potrubí (tvrdá měď) 18 × 1,0 mm</t>
  </si>
  <si>
    <t>-1720673396</t>
  </si>
  <si>
    <t>Pol9</t>
  </si>
  <si>
    <t>Tvarovky (kolena , přechody , redukce apod.)</t>
  </si>
  <si>
    <t>-1411318088</t>
  </si>
  <si>
    <t>Armatury</t>
  </si>
  <si>
    <t>Pol12</t>
  </si>
  <si>
    <t>Termostatický ventil přímý , dvouregulační 1/2" , přednastavitelná hodnoty kv , materiál niklovaná mosaz , PN 10</t>
  </si>
  <si>
    <t>1541784112</t>
  </si>
  <si>
    <t>Pol13</t>
  </si>
  <si>
    <t>Regulační šroubení přímé 1/2" , materiál niklovaná mosaz , PN 10</t>
  </si>
  <si>
    <t>-845401317</t>
  </si>
  <si>
    <t>Pol14</t>
  </si>
  <si>
    <t>Termostatická hlavice - kapalinová , plastová hlava - mosazná matice , M 30x1,5 , rozsah 6,5÷28°C , s možností aretace na požadovanou teplotu</t>
  </si>
  <si>
    <t>-1048122222</t>
  </si>
  <si>
    <t>Pol15</t>
  </si>
  <si>
    <t>Ostatní drobný montážní nespecifikovaný materiál (vsuvky , redukce , krytka proti odcizení TH apod.)</t>
  </si>
  <si>
    <t>-250845210</t>
  </si>
  <si>
    <t>Otopná tělesa</t>
  </si>
  <si>
    <t>Pol16</t>
  </si>
  <si>
    <t>Ocelové deskové těleso typ KLASIK 22 R 500/1200 (odstín: bílá RAL 9016) , výška 554 mm , rozteč připojení 500 mm , hloubka 100 mm , délka 1200 mm , výkon 1891 W dle normy EN 442 ΔT 50 (75/65/20°C)</t>
  </si>
  <si>
    <t>-296035466</t>
  </si>
  <si>
    <t>Pol17</t>
  </si>
  <si>
    <t>Ocelové deskové těleso typ KLASIK 22 R 500/1400 (odstín: bílá RAL 9016) , výška 554 mm , rozteč připojení 500 mm , hloubka 100 mm , délka 1400 mm , výkon 2206 W dle normy EN 442 ΔT 50 (75/65/20°C)</t>
  </si>
  <si>
    <t>42201456</t>
  </si>
  <si>
    <t>Pol18</t>
  </si>
  <si>
    <t>Navrtávací konzola (kovové díly pozinkovány , pro upevnění ve vzdálenosti až 100 mm od stěny (sada obsahuje 2x konzolu))</t>
  </si>
  <si>
    <t>-1607108571</t>
  </si>
  <si>
    <t>Pol21</t>
  </si>
  <si>
    <t>Přesun hmot pro ústřední vytápění</t>
  </si>
  <si>
    <t>Kč</t>
  </si>
  <si>
    <t>-730860606</t>
  </si>
  <si>
    <t>Pol22</t>
  </si>
  <si>
    <t>Topná a tlaková zkouška</t>
  </si>
  <si>
    <t>1121623765</t>
  </si>
  <si>
    <t>Pol23</t>
  </si>
  <si>
    <t>Stavební přípomocné práce</t>
  </si>
  <si>
    <t>1346543526</t>
  </si>
  <si>
    <t>Pol24</t>
  </si>
  <si>
    <t>Mimostaveništní doprava</t>
  </si>
  <si>
    <t>-377183836</t>
  </si>
  <si>
    <t>Nátěry</t>
  </si>
  <si>
    <t>Pol19</t>
  </si>
  <si>
    <t>Nátěry syntetické potrubí do DN 50 - dvojnásobný s 1× emailováním</t>
  </si>
  <si>
    <t>-515373184</t>
  </si>
  <si>
    <t>Pol20</t>
  </si>
  <si>
    <t>Nátěr stávajícího otopného článkového tělesa (3,0 m2) , barva dle ostatních těles v místnosti</t>
  </si>
  <si>
    <t>-1154986683</t>
  </si>
  <si>
    <t>5 - Silnoproud</t>
  </si>
  <si>
    <t>D1 - Dodávka komponent silnoproud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</si>
  <si>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</si>
  <si>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</si>
  <si>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</si>
  <si>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</si>
  <si>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</si>
  <si>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</si>
  <si>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</si>
  <si>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</si>
  <si>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Dodávka komponent silnoproud</t>
  </si>
  <si>
    <t>34551615R01</t>
  </si>
  <si>
    <t>Zásuvka jednonásobná, chráněná, s clonkami, s bezšroub. svorkami230V/16A, bílá  + rámeček</t>
  </si>
  <si>
    <t>-697177211</t>
  </si>
  <si>
    <t>34551615R01Kr</t>
  </si>
  <si>
    <t>Zásuvka jednonásobná do podl.krabice, chráněná, s clonkami, s bezšroub. Svorkami 230V/16A, bílá (modul45x45mm)</t>
  </si>
  <si>
    <t>-310093990</t>
  </si>
  <si>
    <t>34551615R01Kr.1</t>
  </si>
  <si>
    <t>Zásuvka jednonásobná do kab. kanálu, chráněná, s clonkami, s bezšroub. Svorkami 230V/16A, bílá (modul45x45mm)</t>
  </si>
  <si>
    <t>-1477481717</t>
  </si>
  <si>
    <t>34551622R</t>
  </si>
  <si>
    <t>Zásuvka dvojtá 230V/16A, otočené zdířky, s ochranným kolíkem                                        s clonkami</t>
  </si>
  <si>
    <t>-585537764</t>
  </si>
  <si>
    <t>000000R001 - S</t>
  </si>
  <si>
    <t>A - LED panel, hliníkový rámeček, mikroprizmatický kryt, čtverec 600x600mm, ED panel, UGR&lt;19, Ra 90, hliníkový rámeček, mikroprizmatický kryt, čtverec 600x600mm</t>
  </si>
  <si>
    <t>17883500</t>
  </si>
  <si>
    <t>000000R003 - S</t>
  </si>
  <si>
    <t>B - Závěsné/přisazené, LED asymetrické svítidlo 1 x LED, 47W, 6200lm, Ra80, 4000K</t>
  </si>
  <si>
    <t>-1504437925</t>
  </si>
  <si>
    <t>000000R004 - S</t>
  </si>
  <si>
    <t>D - Přisazené/závěsné, čtvercové LED svítidlo, opálový kryt                                 1 x LED, 36W, 4400lm, Ra80, 4000K</t>
  </si>
  <si>
    <t>-215639339</t>
  </si>
  <si>
    <t>000000R007- NS</t>
  </si>
  <si>
    <t>NS - Nástěnné nouzové LED svítidlo, 1 -3W LED pásek 320 lm                 STANDARD IP65, záloha 1h</t>
  </si>
  <si>
    <t>-654726967</t>
  </si>
  <si>
    <t>000000R008- TU</t>
  </si>
  <si>
    <t>Reflexní (1 nebo 2 stranná) tabulka směru úniku dle dokumentace zavěšená pod nouzovým svítidlem + montáž</t>
  </si>
  <si>
    <t>-609300728</t>
  </si>
  <si>
    <t>34535400R</t>
  </si>
  <si>
    <t>Strojek spínače 1pólového řaz.1</t>
  </si>
  <si>
    <t>-1944575348</t>
  </si>
  <si>
    <t>345 35401.R</t>
  </si>
  <si>
    <t>Strojek spínače 1+1 pólového řaz.1+1</t>
  </si>
  <si>
    <t>-1758612147</t>
  </si>
  <si>
    <t>345355901R</t>
  </si>
  <si>
    <t>Čidlo a detektor přítomnosti s dosahem až 20m v rozsahu 360°. Regulace citlivosti 3-2000lx. Vhodné pro LED osvětlení 230V.</t>
  </si>
  <si>
    <t>1687066274</t>
  </si>
  <si>
    <t>34536490R</t>
  </si>
  <si>
    <t>Kryt spínače</t>
  </si>
  <si>
    <t>-1662285232</t>
  </si>
  <si>
    <t>34536700R</t>
  </si>
  <si>
    <t>Rámeček pro spínače</t>
  </si>
  <si>
    <t>1570190121</t>
  </si>
  <si>
    <t>Montáž komponent</t>
  </si>
  <si>
    <t>000000R0NV4</t>
  </si>
  <si>
    <t>Elektrické napojení 1f spotřebiče - posuvné plošiny)</t>
  </si>
  <si>
    <t>-199368979</t>
  </si>
  <si>
    <t>005231010R</t>
  </si>
  <si>
    <t>Revize nově inst. Elektroinstalace</t>
  </si>
  <si>
    <t>-1810895622</t>
  </si>
  <si>
    <t>210 11-1014.R00</t>
  </si>
  <si>
    <t>Zásuvka domovní zapuštěná - provedení 2x (2P+PE) |</t>
  </si>
  <si>
    <t>1748844746</t>
  </si>
  <si>
    <t>210110041R00</t>
  </si>
  <si>
    <t>Spínač zapuštěný jednopólový, řazení 1</t>
  </si>
  <si>
    <t>53754530</t>
  </si>
  <si>
    <t>210292041R00</t>
  </si>
  <si>
    <t>Přezkoušení světel./zásuv. okruhu, úprava stávající instalace</t>
  </si>
  <si>
    <t>-1584023349</t>
  </si>
  <si>
    <t>222 29-0305.R00</t>
  </si>
  <si>
    <t>Modul zásuvky do parapetního žlabu</t>
  </si>
  <si>
    <t>52885156</t>
  </si>
  <si>
    <t>345355901R -M</t>
  </si>
  <si>
    <t>Pohybový světel spínač stropní + pulzní relé - montáž</t>
  </si>
  <si>
    <t>-1792586463</t>
  </si>
  <si>
    <t>741371011R01</t>
  </si>
  <si>
    <t>Montáž svítidel zářivkových se zapojením vodičů bytových nebo společenských místností stropních na závěsech</t>
  </si>
  <si>
    <t>-1984098843</t>
  </si>
  <si>
    <t>Dodávka tras</t>
  </si>
  <si>
    <t>3457114701R</t>
  </si>
  <si>
    <t>Trubka kabelová chránička KOPOFLEX KF 09050</t>
  </si>
  <si>
    <t>483669613</t>
  </si>
  <si>
    <t>000000R0NK1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</si>
  <si>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8xRJ45(maska + keystone cat.6)</t>
  </si>
  <si>
    <t>-109939364</t>
  </si>
  <si>
    <t>000000R0NK2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</si>
  <si>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2xRJ45(maska + keystone cat.6)</t>
  </si>
  <si>
    <t>-196981812</t>
  </si>
  <si>
    <t>345715367R</t>
  </si>
  <si>
    <t>Krabice odbočná KO 125/1L</t>
  </si>
  <si>
    <t>-1337904612</t>
  </si>
  <si>
    <t>345 71521.R</t>
  </si>
  <si>
    <t>Krabice univerzální z PH KU 68-1902/3</t>
  </si>
  <si>
    <t>-1308820018</t>
  </si>
  <si>
    <t>345718065R</t>
  </si>
  <si>
    <t>Hmoždinka HM8 s vrutem</t>
  </si>
  <si>
    <t>-185330275</t>
  </si>
  <si>
    <t>34572109R</t>
  </si>
  <si>
    <t>Lišta vkládací z PVC 20x20</t>
  </si>
  <si>
    <t>52735342</t>
  </si>
  <si>
    <t>34571051R</t>
  </si>
  <si>
    <t>Trubka elektroinstal. ohebná 2323/LPE-1 d 22,9 m</t>
  </si>
  <si>
    <t>514205296</t>
  </si>
  <si>
    <t>222 26-0505.R00</t>
  </si>
  <si>
    <t>Trubka pancéřová 40 pod omítku, do podlahy</t>
  </si>
  <si>
    <t>-440048471</t>
  </si>
  <si>
    <t>345 7099951.R</t>
  </si>
  <si>
    <t>Kanál parapetní dutý PK 110 x 70D, délka 2 m</t>
  </si>
  <si>
    <t>-1372644890</t>
  </si>
  <si>
    <t>Montáž tras</t>
  </si>
  <si>
    <t>000000R0NKM1</t>
  </si>
  <si>
    <t>Montáž chráničky kabelu do kabel kanálu</t>
  </si>
  <si>
    <t>755618767</t>
  </si>
  <si>
    <t>210 01-0003.R00</t>
  </si>
  <si>
    <t>Trubka ohebná pod omítku, vnější průměr 25 mm</t>
  </si>
  <si>
    <t>172942397</t>
  </si>
  <si>
    <t>210010301R00</t>
  </si>
  <si>
    <t>Krabice přístrojová KP, bez zapojení, kruhová</t>
  </si>
  <si>
    <t>-2043169713</t>
  </si>
  <si>
    <t>211010002R00</t>
  </si>
  <si>
    <t>Osazení hmoždinky do cihlového zdiva, HM 8</t>
  </si>
  <si>
    <t>678814366</t>
  </si>
  <si>
    <t>-2080503401</t>
  </si>
  <si>
    <t>345 7099951.R M</t>
  </si>
  <si>
    <t>1395895469</t>
  </si>
  <si>
    <t>Montáž kabelová chránička KOPOFLEX KF 09050</t>
  </si>
  <si>
    <t>819561072</t>
  </si>
  <si>
    <t>622 30-0181.RT3</t>
  </si>
  <si>
    <t>Montáž podlahové krabice včetně příslušensvtí, vyhl.otvoru a usazení podl. začištění</t>
  </si>
  <si>
    <t>-1283999093</t>
  </si>
  <si>
    <t>Dodávka kabeláže</t>
  </si>
  <si>
    <t>34140966R</t>
  </si>
  <si>
    <t>Vodič silový CY zelenožlutý 10,00 mm2 - drát</t>
  </si>
  <si>
    <t>1582285152</t>
  </si>
  <si>
    <t>210 80-0105.R00</t>
  </si>
  <si>
    <t>Kabel silový s Cu jádrem 750 V CYKY 3 x 1,5 mm2</t>
  </si>
  <si>
    <t>1198814473</t>
  </si>
  <si>
    <t>210 80-0106.R00</t>
  </si>
  <si>
    <t>Kabel silový s Cu jádrem 750 V CYKY 3 x 2,5 mm2</t>
  </si>
  <si>
    <t>1562374393</t>
  </si>
  <si>
    <t>341 118552.R</t>
  </si>
  <si>
    <t>Kabel s Cu jádrem NOPOVIC 1kV 1-CXKH-R 5 x 6 mm2    - rozv. Schodiště</t>
  </si>
  <si>
    <t>559168994</t>
  </si>
  <si>
    <t>341 138316.R</t>
  </si>
  <si>
    <t>Kabel silový s Al jádrem 750 V AYKY 4 x 35 mm2</t>
  </si>
  <si>
    <t>-1077274730</t>
  </si>
  <si>
    <t>210 80-0101.R01</t>
  </si>
  <si>
    <t>Kabel silový s Cu jádrem 750 V Eurofire EF180 2 x 1,5 mm2 - reproduktory</t>
  </si>
  <si>
    <t>650816418</t>
  </si>
  <si>
    <t>Montáž kabeláže</t>
  </si>
  <si>
    <t>210 90-1082.R00</t>
  </si>
  <si>
    <t>Kabel silový AYKY 1kV 4 x 35 mm2 pevně uložený</t>
  </si>
  <si>
    <t>1120594637</t>
  </si>
  <si>
    <t>210800527R01</t>
  </si>
  <si>
    <t>-1488978756</t>
  </si>
  <si>
    <t>210810005R01</t>
  </si>
  <si>
    <t>Kabel CYKY-m 750 V (2)3 x 1,5 mm2 uložený ve zdi</t>
  </si>
  <si>
    <t>-184189452</t>
  </si>
  <si>
    <t>210810006R01</t>
  </si>
  <si>
    <t>Kabel CYKY-m 750 V 3 x 2,5 mm2 uložený ve zdi</t>
  </si>
  <si>
    <t>-301931593</t>
  </si>
  <si>
    <t>210810017R01</t>
  </si>
  <si>
    <t>Kabel CYKY-m 750 V 5 žil,4 až 25 mm2, uložený ve zdi</t>
  </si>
  <si>
    <t>-817333574</t>
  </si>
  <si>
    <t>650 14-1211.R00</t>
  </si>
  <si>
    <t>Ukončení vodiče v krabici + zapojení do 2,5 mm2</t>
  </si>
  <si>
    <t>1330568605</t>
  </si>
  <si>
    <t>Dodávka rozvaděče</t>
  </si>
  <si>
    <t>35715101R21</t>
  </si>
  <si>
    <t>Třídní rozvaděč 2P-RP Rozvodnicová skříň pro nástěnnou montáž, neprůhledné dveře, počet řad 3, počet modulů v řadě 14, krytí IP40, PE+N, barva bílá, materiál : plast, vybavený dle výkresu D.1.4.3-2 + montáž</t>
  </si>
  <si>
    <t>-202419615</t>
  </si>
  <si>
    <t>35715101R22</t>
  </si>
  <si>
    <t>Chodbový rozvaděč 2P-R0 doplněnění jištění 4x16A/B, jis.+chrán. 2x10A/B 10kA, vydrátování, napojení kabeláže z kabinetu, montáž</t>
  </si>
  <si>
    <t>1855443401</t>
  </si>
  <si>
    <t>35715101R231</t>
  </si>
  <si>
    <t>Doplnění a přemístění, přípojkové skříňě. Dodávka nové vestavné skříně 320x640x250mm, IP44 otvíratelné dveře, materiál termoset. Včetně vybavení pro prodloužení a naspojkování kabeláže 2x AYKY 4x35mm</t>
  </si>
  <si>
    <t>-993294175</t>
  </si>
  <si>
    <t>Montáž rozvaděče</t>
  </si>
  <si>
    <t>005231010R.1</t>
  </si>
  <si>
    <t>Revize dotčených rozvodnic.</t>
  </si>
  <si>
    <t>-1751409080</t>
  </si>
  <si>
    <t>210190002R00</t>
  </si>
  <si>
    <t>Montáž rozvodnic do zdi do váhy 50 kg</t>
  </si>
  <si>
    <t>-837847095</t>
  </si>
  <si>
    <t>210190002R01D</t>
  </si>
  <si>
    <t>Demontáž všech jistících prvků, odpojených okruhů a zaslepení rozvaděče</t>
  </si>
  <si>
    <t>234495217</t>
  </si>
  <si>
    <t>35715101R23</t>
  </si>
  <si>
    <t>Demontáž stávající přípojkové skříně, příprava pro montáž nové skříně + a instalace komponent a napojení</t>
  </si>
  <si>
    <t>-1350193834</t>
  </si>
  <si>
    <t>612 10-0020.RA0</t>
  </si>
  <si>
    <t>Začištění omítek kolem rozvaděče</t>
  </si>
  <si>
    <t>-1122763898</t>
  </si>
  <si>
    <t>650 14-1111.R00</t>
  </si>
  <si>
    <t>Ukončení vodičů v rozvaděči + zapojení do 2,5 mm2</t>
  </si>
  <si>
    <t>2138675612</t>
  </si>
  <si>
    <t>650 14-1113.R00</t>
  </si>
  <si>
    <t>Ukončení vodičů v rozvaděči + zapojení do 6 mm2</t>
  </si>
  <si>
    <t>461236224</t>
  </si>
  <si>
    <t>650 14-1119.R00</t>
  </si>
  <si>
    <t>Ukončení vodičů v rozvaděči + zapojení do 35 mm2</t>
  </si>
  <si>
    <t>870788937</t>
  </si>
  <si>
    <t>971 10-0021.RA0</t>
  </si>
  <si>
    <t>Vybourání otvorů ve zdivu cihelnémpro m2</t>
  </si>
  <si>
    <t>-61100478</t>
  </si>
  <si>
    <t>Stavební přípomoce</t>
  </si>
  <si>
    <t>220 26-1664.R00</t>
  </si>
  <si>
    <t>Hrubá výplň drážky</t>
  </si>
  <si>
    <t>-2007439525</t>
  </si>
  <si>
    <t>220 26-1665.R00</t>
  </si>
  <si>
    <t>Začištění drážky, konečná úprava</t>
  </si>
  <si>
    <t>-10491721</t>
  </si>
  <si>
    <t>58541250R</t>
  </si>
  <si>
    <t>Sádra stavební bilá 1 kg</t>
  </si>
  <si>
    <t>1566383720</t>
  </si>
  <si>
    <t>460680022R00</t>
  </si>
  <si>
    <t>Průraz zdivem v cihlové zdi tloušťky 30 cm</t>
  </si>
  <si>
    <t>-756231993</t>
  </si>
  <si>
    <t>460680402RV1</t>
  </si>
  <si>
    <t>Vysekání kapsy 10x10x8cm pro krabice v cihlové zdi</t>
  </si>
  <si>
    <t>506804822</t>
  </si>
  <si>
    <t>460680593RV1</t>
  </si>
  <si>
    <t>Vysekání drážky 5x7cm pro kabely v cihlové zdi</t>
  </si>
  <si>
    <t>1958241701</t>
  </si>
  <si>
    <t>460941311</t>
  </si>
  <si>
    <t>Vyplnění rýh vyplnění a omítnutí rýh v betonových podlahách a mazaninách hloubky do 5 cm a šířky do 5 cm</t>
  </si>
  <si>
    <t>-1978423801</t>
  </si>
  <si>
    <t>595 980-000R</t>
  </si>
  <si>
    <t>Dodávka a dem./montáž SDK oplásštění světlost 0,2x0,2m, (profily, SDK,tmelení)</t>
  </si>
  <si>
    <t>1851539523</t>
  </si>
  <si>
    <t>784 95-0030.RAA</t>
  </si>
  <si>
    <t>Oprava maleb z malířských směsí oškrábání, umytí, vyhlazení, 2x malba</t>
  </si>
  <si>
    <t>-978307522</t>
  </si>
  <si>
    <t>971 10-0041.RA0</t>
  </si>
  <si>
    <t>Vybourání otvorů ve zdech</t>
  </si>
  <si>
    <t>-2025151901</t>
  </si>
  <si>
    <t>974 05-1313.R00</t>
  </si>
  <si>
    <t>Frézování drážky do 30x30 mm, zdivo,cihel.tvárnice</t>
  </si>
  <si>
    <t>-25034283</t>
  </si>
  <si>
    <t>974 05-1515.R00</t>
  </si>
  <si>
    <t>Frézování drážky do 50x50 mm, podlaha beton</t>
  </si>
  <si>
    <t>-1018255638</t>
  </si>
  <si>
    <t>979 08-2113.R00</t>
  </si>
  <si>
    <t>Vodorovná doprava suti po suchu do 1000 m</t>
  </si>
  <si>
    <t>-658560529</t>
  </si>
  <si>
    <t>979 98-1104.R00</t>
  </si>
  <si>
    <t>Kontejner, suť bez příměsí, odvoz a likvidace, 9 t</t>
  </si>
  <si>
    <t>-1592370214</t>
  </si>
  <si>
    <t>979 98-1104.R00.1</t>
  </si>
  <si>
    <t>Ekologická likvidace elektro materiálu</t>
  </si>
  <si>
    <t>1028045028</t>
  </si>
  <si>
    <t>979 99-0250.R00</t>
  </si>
  <si>
    <t>Poplatek za zpracování nebezpečného odpadu</t>
  </si>
  <si>
    <t>-191410431</t>
  </si>
  <si>
    <t>6 - Slaboproud</t>
  </si>
  <si>
    <t>D1 - Dodávka a montáž komponent</t>
  </si>
  <si>
    <t>D3 - Dodávka a montáž datových rozvaděčů</t>
  </si>
  <si>
    <t>D4 - Dodávka tras</t>
  </si>
  <si>
    <t>D5 - Montáž tras</t>
  </si>
  <si>
    <t>D6 - Dodávka kabeláže</t>
  </si>
  <si>
    <t>D7 - Montáž kabeláže</t>
  </si>
  <si>
    <t xml:space="preserve">D8 - Ostatní montáž </t>
  </si>
  <si>
    <t>Dodávka a montáž komponent</t>
  </si>
  <si>
    <t>71202012R01</t>
  </si>
  <si>
    <t>Zásuvka datová 1xRJ45, cat6 UTP bílá (rámeček+strojek+maska+keystone)</t>
  </si>
  <si>
    <t>1931979543</t>
  </si>
  <si>
    <t>71202012R01-P</t>
  </si>
  <si>
    <t>Zásuvka datová 2xRJ45 do podl. krabice cat6 UTP bílá (rámeček 45x45mm pro 2x RJ45 +maska+ 2xkeystone)</t>
  </si>
  <si>
    <t>-419361608</t>
  </si>
  <si>
    <t>71202012R01-PK</t>
  </si>
  <si>
    <t>Zásuvka datová 1xRJ45 do par. kanálu cat6 UTP bílá (rámeček 45x45mm pro 1x RJ45 +maska+ 2xkeystone)</t>
  </si>
  <si>
    <t>-2313620</t>
  </si>
  <si>
    <t>371202013R01</t>
  </si>
  <si>
    <t>Zásuvka datová 2xRJ45, cat6 UTP bílá (rámeček+strojek+maska+keystone)</t>
  </si>
  <si>
    <t>1924462062</t>
  </si>
  <si>
    <t>371202022R</t>
  </si>
  <si>
    <t>Zásuvka komunikační přímá USB,1 zásuvka USB 2.0 typu A.</t>
  </si>
  <si>
    <t>-318220946</t>
  </si>
  <si>
    <t>371202023R</t>
  </si>
  <si>
    <t>Zásuvka komunikační HDMI, 1 zásuvka HDMI typu A, možnost 4K přenosu</t>
  </si>
  <si>
    <t>-575649273</t>
  </si>
  <si>
    <t>371202023R-P</t>
  </si>
  <si>
    <t>Zásuvka komunikační HDMI, 1 zásuvka HDMI typu A, možnost 4K přenosu do pdl. Krabice</t>
  </si>
  <si>
    <t>-124541247</t>
  </si>
  <si>
    <t>00000000R11</t>
  </si>
  <si>
    <t>Kabel HDMI, min. 4K*2K @ 60Hz, min. 10m. Včetně HDMI extenderu pro zesílení signálu podporující přenos na min. 30 m, podpora rozlišení min. 4K*2K @ 60Hz, HDCP kompatibilní. Včetně HDMI kabelu 0,5 m, (M/M), min. rozlišení 4K*2K @ 60Hz. Cena včetně dopravy, instalace. + montáž</t>
  </si>
  <si>
    <t>714677161</t>
  </si>
  <si>
    <t>00000000R12</t>
  </si>
  <si>
    <t>USB aktivní kabel kabel 10m, 5ti žilový + montáž</t>
  </si>
  <si>
    <t>-1986195737</t>
  </si>
  <si>
    <t>00000000RS01</t>
  </si>
  <si>
    <t>Propojovací kabeláž patchcord Cat6. 1m + montáž</t>
  </si>
  <si>
    <t>1799360986</t>
  </si>
  <si>
    <t>00000000RS013</t>
  </si>
  <si>
    <t>Nástěnný reproduktor dle EN54-24 pro přisazenou instalaci na stěnu / strop.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kov. Plastová připojovací svorkovnice; jako zvl. přísl. nad rámec požadavků EN54 lze doplnit keramickou svorkovnici s tepelnou pojistkou dle BS-5839-8. Rozměry (ŠxVxH) 230x170x80mm, hmotnost 1,2kg. Barva bílá.</t>
  </si>
  <si>
    <t>1534891393</t>
  </si>
  <si>
    <t>00000000RS014</t>
  </si>
  <si>
    <t>Kombinovaný detektor kouře a teplot se sirénou - drátový(linkový), určen pro detekci požárního nebezpečí v interiéru obytných nebo komerčních budov. Stavy indikuje zabudovanou signálkou a akustickým signálem. Detektor může být napájen z extérního zdroje 12 V DC nebo z ústředny poplachového systému a poskytuje výstupy ALARM a TMP. Pokud je detektor provozován s vloženými bateriemi (3x 1,5 V AA), pracuje v případě ztráty externího napájecího napětí 12 V DC dále jako autonomní.</t>
  </si>
  <si>
    <t>-1999530520</t>
  </si>
  <si>
    <t>222 73-1206.R00</t>
  </si>
  <si>
    <t>Vnitřníí IP kamera 4Mpix. s kompresí videa H.265+, rozlišení 2688x1520@20fps, snímač CMOS 1/3" s progresivním skenem, citlivost až 0,008Lux@F1.6, objektiv 2.8mm (102°), WDR(120dB), ICR, IR přísvit do 30m. 1x LAN, PoE 802.3af. IVS funkce virtuální plot nebo narušení, dual streaming, RTSP, ONVIF, slot na uSD max. 256GB. Vodotěsná IP67, napájení 12V nebo PoE (IEEE 802.3af).</t>
  </si>
  <si>
    <t>451215208</t>
  </si>
  <si>
    <t>00000000RS015</t>
  </si>
  <si>
    <t>Expandér systému EZS, 8 vstupů včetnšě boxu</t>
  </si>
  <si>
    <t>-364126088</t>
  </si>
  <si>
    <t>00000000RS016</t>
  </si>
  <si>
    <t>Elektromotorický samozamikací zámek do panikových dveří s hrazdou z vnějšku zamčení s možností ovládání pomocí čtečky. Jednotné napájení 12 - 24 V DC, Odběr - 130 mA při 12 V DC, 65 mA při 24 V DC. Splňuje ČSN EN 179,ČSN EN 1125, ČSN EN 1634-1 - Pro požárně odolné a únikové dveře. Po uzavření dveří se zámek automaticky uzamkne - vysune se závora a zablokuje se střelka. Zámek je vždy možné odemknout cylindrickou vložkou Klika ve směru úniku je funkční trvale (antipanic), vnější klika je funkční po odpojení napájení z ovládacího zařízení, např. čtečky. Cena v četně dodávky zámku s příslušenstvím a montáže.</t>
  </si>
  <si>
    <t>907162818</t>
  </si>
  <si>
    <t>00000000RS015M</t>
  </si>
  <si>
    <t>1883769080</t>
  </si>
  <si>
    <t>00000000RS016 M</t>
  </si>
  <si>
    <t>Demontáž stávající el. mag lišty z dveří s příslušentvím a přepojení elektr. Ovládání z čteček na nový el. motorický zámek.</t>
  </si>
  <si>
    <t>-1578599280</t>
  </si>
  <si>
    <t>222 29-0005.R00</t>
  </si>
  <si>
    <t>Zásuvka 1xRJ45 UTP kat.6 pod omítku</t>
  </si>
  <si>
    <t>1435975730</t>
  </si>
  <si>
    <t>222 29-0007.R00</t>
  </si>
  <si>
    <t>Zásuvka 2xRJ45 UTP kat.6 pod omítku</t>
  </si>
  <si>
    <t>-1844539210</t>
  </si>
  <si>
    <t>222 29-0007.R0P</t>
  </si>
  <si>
    <t>Zásuvka 2xRJ45 UTP kat.6 do podl. Krabice</t>
  </si>
  <si>
    <t>1552692494</t>
  </si>
  <si>
    <t>Zásuvka 1xRJ45 kat.5e do parapetního žlabu</t>
  </si>
  <si>
    <t>-670737601</t>
  </si>
  <si>
    <t>222 29-0401R</t>
  </si>
  <si>
    <t>Zásuvka komunikační přímá USB,1 zásuvka USB 2.0 typu A.mod.45x45mm</t>
  </si>
  <si>
    <t>87818478</t>
  </si>
  <si>
    <t>222 29-0402R</t>
  </si>
  <si>
    <t>1792077239</t>
  </si>
  <si>
    <t>Montáž a nastavení vnitřní IP kamery</t>
  </si>
  <si>
    <t>350907391</t>
  </si>
  <si>
    <t>223 29-0402R-P</t>
  </si>
  <si>
    <t>-987596107</t>
  </si>
  <si>
    <t>Dodávka a montáž datových rozvaděčů</t>
  </si>
  <si>
    <t>00000000R111</t>
  </si>
  <si>
    <t>Optická vana pro 12vl. SM, včetně, instalace a zakončení vláken</t>
  </si>
  <si>
    <t>-60140830</t>
  </si>
  <si>
    <t>00000000R12.1</t>
  </si>
  <si>
    <t>Napájecí panel pro horizontální montáž do 19" racku výšky 1U, 8x 230V zásuvka, vypínač, stříbrné hliníkové provedení. Cena včetně dopravy, instalace, nastavení.</t>
  </si>
  <si>
    <t>-290063692</t>
  </si>
  <si>
    <t>00000000R13</t>
  </si>
  <si>
    <t>Rozebíratelný rozvaděč RACK závěsný , svařované části jednoduše spojitelné šrouby, IP20, nosnost až 50 kg. Rozměry: 600 x 600 mm. 18U. Barva: Šedá, včetně ventilační jednotky, vyvazovacích panelů, šroub spojů a vyvazovacích pásků + Cena včetně dopravy, instalace, sestavení, přemístění a přepojení stávajícíh komponentů, znovu nastavení a odzkoušení</t>
  </si>
  <si>
    <t>2049880311</t>
  </si>
  <si>
    <t>00000000R13.1</t>
  </si>
  <si>
    <t>Rozebíratelný rozvaděč RACK závěsný , svařované části jednoduše spojitelné šrouby, IP20, nosnost až 50 kg. Rozměry: 600 x 600 mm. 12U. Barva: Šedá, včetně ventilační jednotky, vyvazovacích panelů, šroub spojů a vyvazovacích pásků + Cena včetně dopravy, instalace, sestavení, přemístění a přepojení stávajícíh komponentů, znovu nastavení a odzkoušení</t>
  </si>
  <si>
    <t>206833689</t>
  </si>
  <si>
    <t>371 201011.R</t>
  </si>
  <si>
    <t>Patch panel 19"Patch panel24x RJ45, přímý,CAT6,STP</t>
  </si>
  <si>
    <t>-519794785</t>
  </si>
  <si>
    <t>338372913</t>
  </si>
  <si>
    <t>34571518R</t>
  </si>
  <si>
    <t>Krabice univerzální z PH  KU 68- 1901</t>
  </si>
  <si>
    <t>1252927482</t>
  </si>
  <si>
    <t>1658481738</t>
  </si>
  <si>
    <t>Trubka elektroinstal. ohebná 2323/LPE-1 d 22,9 m + přichytky 2ks/m</t>
  </si>
  <si>
    <t>563325660</t>
  </si>
  <si>
    <t>345 64001 -R1</t>
  </si>
  <si>
    <t>Elektroinstalační krabice se zachováním funkčnosti při požáru, klasifikovaná dle ZP 27/2008, DIN 4102-12, STN 920205 + montáž</t>
  </si>
  <si>
    <t>840272733</t>
  </si>
  <si>
    <t>438145629</t>
  </si>
  <si>
    <t>-539853513</t>
  </si>
  <si>
    <t>210 01-0329.RT2</t>
  </si>
  <si>
    <t>Krabice KO do dutých stěn, bez zapojení, hranatá včetně dodávky KO 125/1L s víčkem</t>
  </si>
  <si>
    <t>1164345393</t>
  </si>
  <si>
    <t>175359911</t>
  </si>
  <si>
    <t>371201305R</t>
  </si>
  <si>
    <t>Instalační kabel kategorie 6, standard ANSI/TIA 568, ISO/IEC 11801 a EN 50173 pro kategorii 6 a třídu vedení Class E,  třídy LSOH (třída reakce na oheň Dca s2 d2 a1)</t>
  </si>
  <si>
    <t>-1643588853</t>
  </si>
  <si>
    <t>371201305RF</t>
  </si>
  <si>
    <t>Instalační kabel kategorie 6, standard ANSI/TIA 568, ISO/IEC 11801 a EN 50173 pro kategorii 6 a třídu vedení Class E, flexibilní</t>
  </si>
  <si>
    <t>1752018186</t>
  </si>
  <si>
    <t>1672106001</t>
  </si>
  <si>
    <t>341 350212.R</t>
  </si>
  <si>
    <t>Kabel zdělovací EUROFIRE J-h(st)h 2x2x0,8 - příprava pro požární detektory</t>
  </si>
  <si>
    <t>-2811254</t>
  </si>
  <si>
    <t>341 350 212</t>
  </si>
  <si>
    <t>Kabel zdělovací SYSKFY 3x2x0,5</t>
  </si>
  <si>
    <t>-628089870</t>
  </si>
  <si>
    <t>222 30-1101.R</t>
  </si>
  <si>
    <t>Konektor Rj45 cat 6, krytka</t>
  </si>
  <si>
    <t>1487940268</t>
  </si>
  <si>
    <t>341 335013.R</t>
  </si>
  <si>
    <t>Kabel optický SM 9/125 9vl</t>
  </si>
  <si>
    <t>1484586208</t>
  </si>
  <si>
    <t>Montáž kabel silový s Cu jádrem 750 V Eurofire EF180 2 x 1,5 mm2 - reproduktory</t>
  </si>
  <si>
    <t>1049022086</t>
  </si>
  <si>
    <t>222 08-0201.R00</t>
  </si>
  <si>
    <t>Kabel optický SM 9/125 9vl kabel v trubce</t>
  </si>
  <si>
    <t>-4237168</t>
  </si>
  <si>
    <t>222 28-0215.R00</t>
  </si>
  <si>
    <t>Kabel UTP kat.6 v trubkách</t>
  </si>
  <si>
    <t>1844347744</t>
  </si>
  <si>
    <t>222 28-0552.R00</t>
  </si>
  <si>
    <t>Montáž kabel zdělovací EUROFIRE J-h(st)h 2x2x0,8</t>
  </si>
  <si>
    <t>-462365971</t>
  </si>
  <si>
    <t>222 28-0552.R00.1</t>
  </si>
  <si>
    <t>Montáž kabel zdělovací SYSKFY 3x2x0,5</t>
  </si>
  <si>
    <t>-1985139138</t>
  </si>
  <si>
    <t>222 30-1101.R00</t>
  </si>
  <si>
    <t>Konektor RJ45 na kabel UTP</t>
  </si>
  <si>
    <t>597852510</t>
  </si>
  <si>
    <t xml:space="preserve">Ostatní montáž </t>
  </si>
  <si>
    <t>00000000RS013-P</t>
  </si>
  <si>
    <t>Dohledání kabeláže pro napojení systému ozvučení, proměření a připojení na stávající přívod</t>
  </si>
  <si>
    <t>157660602</t>
  </si>
  <si>
    <t>00000000RS014-P</t>
  </si>
  <si>
    <t>Napojení detektorů požáru do expanderu zabezpečovacího systému, oživení naprogramování a funkční zkoušky</t>
  </si>
  <si>
    <t>-1170709902</t>
  </si>
  <si>
    <t>00000000RS015-K</t>
  </si>
  <si>
    <t>Inplementace kamer do stávajícího kamerového systému</t>
  </si>
  <si>
    <t>-830967467</t>
  </si>
  <si>
    <t>222 29-0971.R01</t>
  </si>
  <si>
    <t>Zapojení portu cat.6 do patch panelu</t>
  </si>
  <si>
    <t>-396859809</t>
  </si>
  <si>
    <t>222 29-3001.R00</t>
  </si>
  <si>
    <t>Vypáskování kabelů v rozvaděči</t>
  </si>
  <si>
    <t>-72671169</t>
  </si>
  <si>
    <t>222 29-3011.R00</t>
  </si>
  <si>
    <t>Kontrolní měření kabelu</t>
  </si>
  <si>
    <t>1178367981</t>
  </si>
  <si>
    <t>222 29-3012.R00</t>
  </si>
  <si>
    <t>Měření do protokolu</t>
  </si>
  <si>
    <t>-1043342166</t>
  </si>
  <si>
    <t>222 29-3012.R01</t>
  </si>
  <si>
    <t>Vypracování a tisk protokolu měření  pro metalické a optické kabely</t>
  </si>
  <si>
    <t>-2090709214</t>
  </si>
  <si>
    <t>222 31-0901.R00</t>
  </si>
  <si>
    <t>Měření optických kabelů</t>
  </si>
  <si>
    <t>-1988652362</t>
  </si>
  <si>
    <t>-1857097186</t>
  </si>
  <si>
    <t>-1858391650</t>
  </si>
  <si>
    <t>-1924157702</t>
  </si>
  <si>
    <t>1811049816</t>
  </si>
  <si>
    <t>-2105227447</t>
  </si>
  <si>
    <t>-1206430223</t>
  </si>
  <si>
    <t>-1517883664</t>
  </si>
  <si>
    <t>Dodávka amontáž SDK oplásštění světlost 0,2x0,2m, (profily, SDK,tmelení)</t>
  </si>
  <si>
    <t>-686187608</t>
  </si>
  <si>
    <t>-1137682296</t>
  </si>
  <si>
    <t>-1335167383</t>
  </si>
  <si>
    <t>-2131904658</t>
  </si>
  <si>
    <t>-268952428</t>
  </si>
  <si>
    <t>1229241493</t>
  </si>
  <si>
    <t>99400908</t>
  </si>
  <si>
    <t>-389175253</t>
  </si>
  <si>
    <t>1035883611</t>
  </si>
  <si>
    <t>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</si>
  <si>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</si>
  <si>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</si>
  <si>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</si>
  <si>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</si>
  <si>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</si>
  <si>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</si>
  <si>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</si>
  <si>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</si>
  <si>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</si>
  <si>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</t>
  </si>
  <si>
    <t>1024</t>
  </si>
  <si>
    <t>-815470649</t>
  </si>
  <si>
    <t>https://podminky.urs.cz/item/CS_URS_2024_01/012002000</t>
  </si>
  <si>
    <t>013254000</t>
  </si>
  <si>
    <t>Dokumentace skutečného provedení stavby</t>
  </si>
  <si>
    <t>-979628355</t>
  </si>
  <si>
    <t>https://podminky.urs.cz/item/CS_URS_2024_01/013254000</t>
  </si>
  <si>
    <t>013294000</t>
  </si>
  <si>
    <t>Ostatní dokumentace -dodavatelská (výrobní a montážní)</t>
  </si>
  <si>
    <t>1788029233</t>
  </si>
  <si>
    <t>https://podminky.urs.cz/item/CS_URS_2024_01/013294000</t>
  </si>
  <si>
    <t xml:space="preserve">1 </t>
  </si>
  <si>
    <t>-podrobné výkresy výztuže žb monolit.kcí vnější rampy</t>
  </si>
  <si>
    <t>-zámečnické kce a výrobky -ocel.zábradlí a madla vnějšího schodiště a rampy</t>
  </si>
  <si>
    <t>-prosklená stěna schodiště vč.kotvení ke stavebním kcím objektu</t>
  </si>
  <si>
    <t>-vnější vstupní dveře vč.kotvení ke stáv.stav.kcím objektu</t>
  </si>
  <si>
    <t>VRN3</t>
  </si>
  <si>
    <t>Zařízení staveniště</t>
  </si>
  <si>
    <t>030001000</t>
  </si>
  <si>
    <t>24006925</t>
  </si>
  <si>
    <t>https://podminky.urs.cz/item/CS_URS_2024_01/030001000</t>
  </si>
  <si>
    <t>VRN4</t>
  </si>
  <si>
    <t>Inženýrská činnost</t>
  </si>
  <si>
    <t>040001000</t>
  </si>
  <si>
    <t>1560679710</t>
  </si>
  <si>
    <t>https://podminky.urs.cz/item/CS_URS_2024_01/040001000</t>
  </si>
  <si>
    <t>VRN9</t>
  </si>
  <si>
    <t>Ostatní náklady</t>
  </si>
  <si>
    <t>094104000</t>
  </si>
  <si>
    <t>Náklady na opatření BOZP</t>
  </si>
  <si>
    <t>183563569</t>
  </si>
  <si>
    <t>https://podminky.urs.cz/item/CS_URS_2024_01/094104000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</si>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</sst>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72235" TargetMode="External" /><Relationship Id="rId5" Type="http://schemas.openxmlformats.org/officeDocument/2006/relationships/hyperlink" Target="https://podminky.urs.cz/item/CS_URS_2024_01/342272245" TargetMode="External" /><Relationship Id="rId6" Type="http://schemas.openxmlformats.org/officeDocument/2006/relationships/hyperlink" Target="https://podminky.urs.cz/item/CS_URS_2024_01/342291121" TargetMode="External" /><Relationship Id="rId7" Type="http://schemas.openxmlformats.org/officeDocument/2006/relationships/hyperlink" Target="https://podminky.urs.cz/item/CS_URS_2024_01/342291131" TargetMode="External" /><Relationship Id="rId8" Type="http://schemas.openxmlformats.org/officeDocument/2006/relationships/hyperlink" Target="https://podminky.urs.cz/item/CS_URS_2024_01/346244381" TargetMode="External" /><Relationship Id="rId9" Type="http://schemas.openxmlformats.org/officeDocument/2006/relationships/hyperlink" Target="https://podminky.urs.cz/item/CS_URS_2024_01/611325121" TargetMode="External" /><Relationship Id="rId10" Type="http://schemas.openxmlformats.org/officeDocument/2006/relationships/hyperlink" Target="https://podminky.urs.cz/item/CS_URS_2024_01/61214200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121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41131" TargetMode="External" /><Relationship Id="rId15" Type="http://schemas.openxmlformats.org/officeDocument/2006/relationships/hyperlink" Target="https://podminky.urs.cz/item/CS_URS_2024_01/619991001" TargetMode="External" /><Relationship Id="rId16" Type="http://schemas.openxmlformats.org/officeDocument/2006/relationships/hyperlink" Target="https://podminky.urs.cz/item/CS_URS_2024_01/619991011" TargetMode="External" /><Relationship Id="rId17" Type="http://schemas.openxmlformats.org/officeDocument/2006/relationships/hyperlink" Target="https://podminky.urs.cz/item/CS_URS_2024_01/622151011" TargetMode="External" /><Relationship Id="rId18" Type="http://schemas.openxmlformats.org/officeDocument/2006/relationships/hyperlink" Target="https://podminky.urs.cz/item/CS_URS_2024_01/622221001" TargetMode="External" /><Relationship Id="rId19" Type="http://schemas.openxmlformats.org/officeDocument/2006/relationships/hyperlink" Target="https://podminky.urs.cz/item/CS_URS_2024_01/622521012" TargetMode="External" /><Relationship Id="rId20" Type="http://schemas.openxmlformats.org/officeDocument/2006/relationships/hyperlink" Target="https://podminky.urs.cz/item/CS_URS_2024_01/941111122" TargetMode="External" /><Relationship Id="rId21" Type="http://schemas.openxmlformats.org/officeDocument/2006/relationships/hyperlink" Target="https://podminky.urs.cz/item/CS_URS_2024_01/941111222" TargetMode="External" /><Relationship Id="rId22" Type="http://schemas.openxmlformats.org/officeDocument/2006/relationships/hyperlink" Target="https://podminky.urs.cz/item/CS_URS_2024_01/941111822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2" TargetMode="External" /><Relationship Id="rId26" Type="http://schemas.openxmlformats.org/officeDocument/2006/relationships/hyperlink" Target="https://podminky.urs.cz/item/CS_URS_2024_01/962031133" TargetMode="External" /><Relationship Id="rId27" Type="http://schemas.openxmlformats.org/officeDocument/2006/relationships/hyperlink" Target="https://podminky.urs.cz/item/CS_URS_2024_01/962032230" TargetMode="External" /><Relationship Id="rId28" Type="http://schemas.openxmlformats.org/officeDocument/2006/relationships/hyperlink" Target="https://podminky.urs.cz/item/CS_URS_2024_01/968072455" TargetMode="External" /><Relationship Id="rId29" Type="http://schemas.openxmlformats.org/officeDocument/2006/relationships/hyperlink" Target="https://podminky.urs.cz/item/CS_URS_2024_01/968072456" TargetMode="External" /><Relationship Id="rId30" Type="http://schemas.openxmlformats.org/officeDocument/2006/relationships/hyperlink" Target="https://podminky.urs.cz/item/CS_URS_2024_01/968082018" TargetMode="External" /><Relationship Id="rId31" Type="http://schemas.openxmlformats.org/officeDocument/2006/relationships/hyperlink" Target="https://podminky.urs.cz/item/CS_URS_2024_01/968082022" TargetMode="External" /><Relationship Id="rId32" Type="http://schemas.openxmlformats.org/officeDocument/2006/relationships/hyperlink" Target="https://podminky.urs.cz/item/CS_URS_2024_01/971033631" TargetMode="External" /><Relationship Id="rId33" Type="http://schemas.openxmlformats.org/officeDocument/2006/relationships/hyperlink" Target="https://podminky.urs.cz/item/CS_URS_2024_01/974031664" TargetMode="External" /><Relationship Id="rId34" Type="http://schemas.openxmlformats.org/officeDocument/2006/relationships/hyperlink" Target="https://podminky.urs.cz/item/CS_URS_2024_01/976081111" TargetMode="External" /><Relationship Id="rId35" Type="http://schemas.openxmlformats.org/officeDocument/2006/relationships/hyperlink" Target="https://podminky.urs.cz/item/CS_URS_2024_01/978013141" TargetMode="External" /><Relationship Id="rId36" Type="http://schemas.openxmlformats.org/officeDocument/2006/relationships/hyperlink" Target="https://podminky.urs.cz/item/CS_URS_2024_01/978059541" TargetMode="External" /><Relationship Id="rId37" Type="http://schemas.openxmlformats.org/officeDocument/2006/relationships/hyperlink" Target="https://podminky.urs.cz/item/CS_URS_2024_01/978071411" TargetMode="External" /><Relationship Id="rId38" Type="http://schemas.openxmlformats.org/officeDocument/2006/relationships/hyperlink" Target="https://podminky.urs.cz/item/CS_URS_2024_01/99701315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2" TargetMode="External" /><Relationship Id="rId43" Type="http://schemas.openxmlformats.org/officeDocument/2006/relationships/hyperlink" Target="https://podminky.urs.cz/item/CS_URS_2024_01/763131821" TargetMode="External" /><Relationship Id="rId44" Type="http://schemas.openxmlformats.org/officeDocument/2006/relationships/hyperlink" Target="https://podminky.urs.cz/item/CS_URS_2024_01/763135101" TargetMode="External" /><Relationship Id="rId45" Type="http://schemas.openxmlformats.org/officeDocument/2006/relationships/hyperlink" Target="https://podminky.urs.cz/item/CS_URS_2024_01/998763402" TargetMode="External" /><Relationship Id="rId46" Type="http://schemas.openxmlformats.org/officeDocument/2006/relationships/hyperlink" Target="https://podminky.urs.cz/item/CS_URS_2024_01/764002851" TargetMode="External" /><Relationship Id="rId47" Type="http://schemas.openxmlformats.org/officeDocument/2006/relationships/hyperlink" Target="https://podminky.urs.cz/item/CS_URS_2024_01/764226444" TargetMode="External" /><Relationship Id="rId48" Type="http://schemas.openxmlformats.org/officeDocument/2006/relationships/hyperlink" Target="https://podminky.urs.cz/item/CS_URS_2024_01/764226465" TargetMode="External" /><Relationship Id="rId49" Type="http://schemas.openxmlformats.org/officeDocument/2006/relationships/hyperlink" Target="https://podminky.urs.cz/item/CS_URS_2024_01/998764202" TargetMode="External" /><Relationship Id="rId50" Type="http://schemas.openxmlformats.org/officeDocument/2006/relationships/hyperlink" Target="https://podminky.urs.cz/item/CS_URS_2024_01/766411811" TargetMode="External" /><Relationship Id="rId51" Type="http://schemas.openxmlformats.org/officeDocument/2006/relationships/hyperlink" Target="https://podminky.urs.cz/item/CS_URS_2024_01/766411822" TargetMode="External" /><Relationship Id="rId52" Type="http://schemas.openxmlformats.org/officeDocument/2006/relationships/hyperlink" Target="https://podminky.urs.cz/item/CS_URS_2024_01/766691914" TargetMode="External" /><Relationship Id="rId53" Type="http://schemas.openxmlformats.org/officeDocument/2006/relationships/hyperlink" Target="https://podminky.urs.cz/item/CS_URS_2024_01/766694116" TargetMode="External" /><Relationship Id="rId54" Type="http://schemas.openxmlformats.org/officeDocument/2006/relationships/hyperlink" Target="https://podminky.urs.cz/item/CS_URS_2024_01/766825811" TargetMode="External" /><Relationship Id="rId55" Type="http://schemas.openxmlformats.org/officeDocument/2006/relationships/hyperlink" Target="https://podminky.urs.cz/item/CS_URS_2024_01/766825821" TargetMode="External" /><Relationship Id="rId56" Type="http://schemas.openxmlformats.org/officeDocument/2006/relationships/hyperlink" Target="https://podminky.urs.cz/item/CS_URS_2024_01/998766202" TargetMode="External" /><Relationship Id="rId57" Type="http://schemas.openxmlformats.org/officeDocument/2006/relationships/hyperlink" Target="https://podminky.urs.cz/item/CS_URS_2024_01/767581801" TargetMode="External" /><Relationship Id="rId58" Type="http://schemas.openxmlformats.org/officeDocument/2006/relationships/hyperlink" Target="https://podminky.urs.cz/item/CS_URS_2024_01/767582800" TargetMode="External" /><Relationship Id="rId59" Type="http://schemas.openxmlformats.org/officeDocument/2006/relationships/hyperlink" Target="https://podminky.urs.cz/item/CS_URS_2024_01/767661811" TargetMode="External" /><Relationship Id="rId60" Type="http://schemas.openxmlformats.org/officeDocument/2006/relationships/hyperlink" Target="https://podminky.urs.cz/item/CS_URS_2024_01/998767202" TargetMode="External" /><Relationship Id="rId61" Type="http://schemas.openxmlformats.org/officeDocument/2006/relationships/hyperlink" Target="https://podminky.urs.cz/item/CS_URS_2024_01/776111115" TargetMode="External" /><Relationship Id="rId62" Type="http://schemas.openxmlformats.org/officeDocument/2006/relationships/hyperlink" Target="https://podminky.urs.cz/item/CS_URS_2024_01/776111116" TargetMode="External" /><Relationship Id="rId63" Type="http://schemas.openxmlformats.org/officeDocument/2006/relationships/hyperlink" Target="https://podminky.urs.cz/item/CS_URS_2024_01/776111117" TargetMode="External" /><Relationship Id="rId64" Type="http://schemas.openxmlformats.org/officeDocument/2006/relationships/hyperlink" Target="https://podminky.urs.cz/item/CS_URS_2024_01/776121321" TargetMode="External" /><Relationship Id="rId65" Type="http://schemas.openxmlformats.org/officeDocument/2006/relationships/hyperlink" Target="https://podminky.urs.cz/item/CS_URS_2024_01/776141122" TargetMode="External" /><Relationship Id="rId66" Type="http://schemas.openxmlformats.org/officeDocument/2006/relationships/hyperlink" Target="https://podminky.urs.cz/item/CS_URS_2024_01/776201811" TargetMode="External" /><Relationship Id="rId67" Type="http://schemas.openxmlformats.org/officeDocument/2006/relationships/hyperlink" Target="https://podminky.urs.cz/item/CS_URS_2024_01/776221121" TargetMode="External" /><Relationship Id="rId68" Type="http://schemas.openxmlformats.org/officeDocument/2006/relationships/hyperlink" Target="https://podminky.urs.cz/item/CS_URS_2024_01/776411111" TargetMode="External" /><Relationship Id="rId69" Type="http://schemas.openxmlformats.org/officeDocument/2006/relationships/hyperlink" Target="https://podminky.urs.cz/item/CS_URS_2024_01/998776202" TargetMode="External" /><Relationship Id="rId70" Type="http://schemas.openxmlformats.org/officeDocument/2006/relationships/hyperlink" Target="https://podminky.urs.cz/item/CS_URS_2024_01/777131111" TargetMode="External" /><Relationship Id="rId71" Type="http://schemas.openxmlformats.org/officeDocument/2006/relationships/hyperlink" Target="https://podminky.urs.cz/item/CS_URS_2024_01/777511103" TargetMode="External" /><Relationship Id="rId72" Type="http://schemas.openxmlformats.org/officeDocument/2006/relationships/hyperlink" Target="https://podminky.urs.cz/item/CS_URS_2024_01/777611101" TargetMode="External" /><Relationship Id="rId73" Type="http://schemas.openxmlformats.org/officeDocument/2006/relationships/hyperlink" Target="https://podminky.urs.cz/item/CS_URS_2024_01/998777202" TargetMode="External" /><Relationship Id="rId74" Type="http://schemas.openxmlformats.org/officeDocument/2006/relationships/hyperlink" Target="https://podminky.urs.cz/item/CS_URS_2024_01/781121011" TargetMode="External" /><Relationship Id="rId75" Type="http://schemas.openxmlformats.org/officeDocument/2006/relationships/hyperlink" Target="https://podminky.urs.cz/item/CS_URS_2024_01/781474113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998781202" TargetMode="External" /><Relationship Id="rId79" Type="http://schemas.openxmlformats.org/officeDocument/2006/relationships/hyperlink" Target="https://podminky.urs.cz/item/CS_URS_2024_01/783301303" TargetMode="External" /><Relationship Id="rId80" Type="http://schemas.openxmlformats.org/officeDocument/2006/relationships/hyperlink" Target="https://podminky.urs.cz/item/CS_URS_2024_01/783314101" TargetMode="External" /><Relationship Id="rId81" Type="http://schemas.openxmlformats.org/officeDocument/2006/relationships/hyperlink" Target="https://podminky.urs.cz/item/CS_URS_2024_01/783317101" TargetMode="External" /><Relationship Id="rId82" Type="http://schemas.openxmlformats.org/officeDocument/2006/relationships/hyperlink" Target="https://podminky.urs.cz/item/CS_URS_2024_01/784181121" TargetMode="External" /><Relationship Id="rId83" Type="http://schemas.openxmlformats.org/officeDocument/2006/relationships/hyperlink" Target="https://podminky.urs.cz/item/CS_URS_2024_01/784211101" TargetMode="External" /><Relationship Id="rId84" Type="http://schemas.openxmlformats.org/officeDocument/2006/relationships/hyperlink" Target="https://podminky.urs.cz/item/CS_URS_2024_01/784660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2" TargetMode="External" /><Relationship Id="rId2" Type="http://schemas.openxmlformats.org/officeDocument/2006/relationships/hyperlink" Target="https://podminky.urs.cz/item/CS_URS_2024_01/113107336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311101" TargetMode="External" /><Relationship Id="rId5" Type="http://schemas.openxmlformats.org/officeDocument/2006/relationships/hyperlink" Target="https://podminky.urs.cz/item/CS_URS_2024_01/122351102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67151102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951114" TargetMode="External" /><Relationship Id="rId14" Type="http://schemas.openxmlformats.org/officeDocument/2006/relationships/hyperlink" Target="https://podminky.urs.cz/item/CS_URS_2024_01/273313811" TargetMode="External" /><Relationship Id="rId15" Type="http://schemas.openxmlformats.org/officeDocument/2006/relationships/hyperlink" Target="https://podminky.urs.cz/item/CS_URS_2024_01/273321611" TargetMode="External" /><Relationship Id="rId16" Type="http://schemas.openxmlformats.org/officeDocument/2006/relationships/hyperlink" Target="https://podminky.urs.cz/item/CS_URS_2024_01/273351121" TargetMode="External" /><Relationship Id="rId17" Type="http://schemas.openxmlformats.org/officeDocument/2006/relationships/hyperlink" Target="https://podminky.urs.cz/item/CS_URS_2024_01/273351122" TargetMode="External" /><Relationship Id="rId18" Type="http://schemas.openxmlformats.org/officeDocument/2006/relationships/hyperlink" Target="https://podminky.urs.cz/item/CS_URS_2024_01/273361821" TargetMode="External" /><Relationship Id="rId19" Type="http://schemas.openxmlformats.org/officeDocument/2006/relationships/hyperlink" Target="https://podminky.urs.cz/item/CS_URS_2024_01/273362021" TargetMode="External" /><Relationship Id="rId20" Type="http://schemas.openxmlformats.org/officeDocument/2006/relationships/hyperlink" Target="https://podminky.urs.cz/item/CS_URS_2024_01/274313811" TargetMode="External" /><Relationship Id="rId21" Type="http://schemas.openxmlformats.org/officeDocument/2006/relationships/hyperlink" Target="https://podminky.urs.cz/item/CS_URS_2024_01/274351121" TargetMode="External" /><Relationship Id="rId22" Type="http://schemas.openxmlformats.org/officeDocument/2006/relationships/hyperlink" Target="https://podminky.urs.cz/item/CS_URS_2024_01/274351122" TargetMode="External" /><Relationship Id="rId23" Type="http://schemas.openxmlformats.org/officeDocument/2006/relationships/hyperlink" Target="https://podminky.urs.cz/item/CS_URS_2024_01/434191421" TargetMode="External" /><Relationship Id="rId24" Type="http://schemas.openxmlformats.org/officeDocument/2006/relationships/hyperlink" Target="https://podminky.urs.cz/item/CS_URS_2024_01/564861011" TargetMode="External" /><Relationship Id="rId25" Type="http://schemas.openxmlformats.org/officeDocument/2006/relationships/hyperlink" Target="https://podminky.urs.cz/item/CS_URS_2024_01/564910511" TargetMode="External" /><Relationship Id="rId26" Type="http://schemas.openxmlformats.org/officeDocument/2006/relationships/hyperlink" Target="https://podminky.urs.cz/item/CS_URS_2024_01/577144111" TargetMode="External" /><Relationship Id="rId27" Type="http://schemas.openxmlformats.org/officeDocument/2006/relationships/hyperlink" Target="https://podminky.urs.cz/item/CS_URS_2024_01/599141111" TargetMode="External" /><Relationship Id="rId28" Type="http://schemas.openxmlformats.org/officeDocument/2006/relationships/hyperlink" Target="https://podminky.urs.cz/item/CS_URS_2024_01/622142001" TargetMode="External" /><Relationship Id="rId29" Type="http://schemas.openxmlformats.org/officeDocument/2006/relationships/hyperlink" Target="https://podminky.urs.cz/item/CS_URS_2024_01/622151011" TargetMode="External" /><Relationship Id="rId30" Type="http://schemas.openxmlformats.org/officeDocument/2006/relationships/hyperlink" Target="https://podminky.urs.cz/item/CS_URS_2024_01/622151021" TargetMode="External" /><Relationship Id="rId31" Type="http://schemas.openxmlformats.org/officeDocument/2006/relationships/hyperlink" Target="https://podminky.urs.cz/item/CS_URS_2024_01/622211001" TargetMode="External" /><Relationship Id="rId32" Type="http://schemas.openxmlformats.org/officeDocument/2006/relationships/hyperlink" Target="https://podminky.urs.cz/item/CS_URS_2024_01/622211031" TargetMode="External" /><Relationship Id="rId33" Type="http://schemas.openxmlformats.org/officeDocument/2006/relationships/hyperlink" Target="https://podminky.urs.cz/item/CS_URS_2024_01/622221001" TargetMode="External" /><Relationship Id="rId34" Type="http://schemas.openxmlformats.org/officeDocument/2006/relationships/hyperlink" Target="https://podminky.urs.cz/item/CS_URS_2024_01/622511112" TargetMode="External" /><Relationship Id="rId35" Type="http://schemas.openxmlformats.org/officeDocument/2006/relationships/hyperlink" Target="https://podminky.urs.cz/item/CS_URS_2024_01/622521012" TargetMode="External" /><Relationship Id="rId36" Type="http://schemas.openxmlformats.org/officeDocument/2006/relationships/hyperlink" Target="https://podminky.urs.cz/item/CS_URS_2024_01/919735112" TargetMode="External" /><Relationship Id="rId37" Type="http://schemas.openxmlformats.org/officeDocument/2006/relationships/hyperlink" Target="https://podminky.urs.cz/item/CS_URS_2024_01/953312115" TargetMode="External" /><Relationship Id="rId38" Type="http://schemas.openxmlformats.org/officeDocument/2006/relationships/hyperlink" Target="https://podminky.urs.cz/item/CS_URS_2024_01/953331112" TargetMode="External" /><Relationship Id="rId39" Type="http://schemas.openxmlformats.org/officeDocument/2006/relationships/hyperlink" Target="https://podminky.urs.cz/item/CS_URS_2024_01/961044111" TargetMode="External" /><Relationship Id="rId40" Type="http://schemas.openxmlformats.org/officeDocument/2006/relationships/hyperlink" Target="https://podminky.urs.cz/item/CS_URS_2024_01/963022819" TargetMode="External" /><Relationship Id="rId41" Type="http://schemas.openxmlformats.org/officeDocument/2006/relationships/hyperlink" Target="https://podminky.urs.cz/item/CS_URS_2024_01/965081223" TargetMode="External" /><Relationship Id="rId42" Type="http://schemas.openxmlformats.org/officeDocument/2006/relationships/hyperlink" Target="https://podminky.urs.cz/item/CS_URS_2024_01/978071321" TargetMode="External" /><Relationship Id="rId43" Type="http://schemas.openxmlformats.org/officeDocument/2006/relationships/hyperlink" Target="https://podminky.urs.cz/item/CS_URS_2024_01/978071411" TargetMode="External" /><Relationship Id="rId44" Type="http://schemas.openxmlformats.org/officeDocument/2006/relationships/hyperlink" Target="https://podminky.urs.cz/item/CS_URS_2024_01/997013631" TargetMode="External" /><Relationship Id="rId45" Type="http://schemas.openxmlformats.org/officeDocument/2006/relationships/hyperlink" Target="https://podminky.urs.cz/item/CS_URS_2024_01/997221561" TargetMode="External" /><Relationship Id="rId46" Type="http://schemas.openxmlformats.org/officeDocument/2006/relationships/hyperlink" Target="https://podminky.urs.cz/item/CS_URS_2024_01/997221569" TargetMode="External" /><Relationship Id="rId47" Type="http://schemas.openxmlformats.org/officeDocument/2006/relationships/hyperlink" Target="https://podminky.urs.cz/item/CS_URS_2024_01/998223011" TargetMode="External" /><Relationship Id="rId48" Type="http://schemas.openxmlformats.org/officeDocument/2006/relationships/hyperlink" Target="https://podminky.urs.cz/item/CS_URS_2024_01/998767201" TargetMode="External" /><Relationship Id="rId49" Type="http://schemas.openxmlformats.org/officeDocument/2006/relationships/hyperlink" Target="https://podminky.urs.cz/item/CS_URS_2024_01/771574474" TargetMode="External" /><Relationship Id="rId50" Type="http://schemas.openxmlformats.org/officeDocument/2006/relationships/hyperlink" Target="https://podminky.urs.cz/item/CS_URS_2024_01/998771201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1329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40001000" TargetMode="External" /><Relationship Id="rId6" Type="http://schemas.openxmlformats.org/officeDocument/2006/relationships/hyperlink" Target="https://podminky.urs.cz/item/CS_URS_2024_01/094104000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8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0124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Karlovy Vary, ZŠ J.A.Komenského - učebna IT, kabinet, přístupová rampa a vnitřní plošina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23. 1. 2024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K.Vary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Porticus s.r.o. K.Vary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Šimková Dita, K.Vary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4.4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Učebna IT, kabinet, 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'1 - Učebna IT, kabinet, v...'!P95</f>
        <v>0</v>
      </c>
      <c r="AV55" s="122">
        <f>'1 - Učebna IT, kabinet, v...'!J33</f>
        <v>0</v>
      </c>
      <c r="AW55" s="122">
        <f>'1 - Učebna IT, kabinet, v...'!J34</f>
        <v>0</v>
      </c>
      <c r="AX55" s="122">
        <f>'1 - Učebna IT, kabinet, v...'!J35</f>
        <v>0</v>
      </c>
      <c r="AY55" s="122">
        <f>'1 - Učebna IT, kabinet, v...'!J36</f>
        <v>0</v>
      </c>
      <c r="AZ55" s="122">
        <f>'1 - Učebna IT, kabinet, v...'!F33</f>
        <v>0</v>
      </c>
      <c r="BA55" s="122">
        <f>'1 - Učebna IT, kabinet, v...'!F34</f>
        <v>0</v>
      </c>
      <c r="BB55" s="122">
        <f>'1 - Učebna IT, kabinet, v...'!F35</f>
        <v>0</v>
      </c>
      <c r="BC55" s="122">
        <f>'1 - Učebna IT, kabinet, v...'!F36</f>
        <v>0</v>
      </c>
      <c r="BD55" s="124">
        <f>'1 - Učebna IT, kabinet, v...'!F37</f>
        <v>0</v>
      </c>
      <c r="BE55" s="7"/>
      <c r="BT55" s="125" t="s">
        <v>77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4.4" customHeight="1">
      <c r="A56" s="113" t="s">
        <v>76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'2 - Přístupová rampa'!J30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'2 - Přístupová rampa'!P91</f>
        <v>0</v>
      </c>
      <c r="AV56" s="122">
        <f>'2 - Přístupová rampa'!J33</f>
        <v>0</v>
      </c>
      <c r="AW56" s="122">
        <f>'2 - Přístupová rampa'!J34</f>
        <v>0</v>
      </c>
      <c r="AX56" s="122">
        <f>'2 - Přístupová rampa'!J35</f>
        <v>0</v>
      </c>
      <c r="AY56" s="122">
        <f>'2 - Přístupová rampa'!J36</f>
        <v>0</v>
      </c>
      <c r="AZ56" s="122">
        <f>'2 - Přístupová rampa'!F33</f>
        <v>0</v>
      </c>
      <c r="BA56" s="122">
        <f>'2 - Přístupová rampa'!F34</f>
        <v>0</v>
      </c>
      <c r="BB56" s="122">
        <f>'2 - Přístupová rampa'!F35</f>
        <v>0</v>
      </c>
      <c r="BC56" s="122">
        <f>'2 - Přístupová rampa'!F36</f>
        <v>0</v>
      </c>
      <c r="BD56" s="124">
        <f>'2 - Přístupová rampa'!F37</f>
        <v>0</v>
      </c>
      <c r="BE56" s="7"/>
      <c r="BT56" s="125" t="s">
        <v>77</v>
      </c>
      <c r="BV56" s="125" t="s">
        <v>74</v>
      </c>
      <c r="BW56" s="125" t="s">
        <v>83</v>
      </c>
      <c r="BX56" s="125" t="s">
        <v>5</v>
      </c>
      <c r="CL56" s="125" t="s">
        <v>19</v>
      </c>
      <c r="CM56" s="125" t="s">
        <v>81</v>
      </c>
    </row>
    <row r="57" spans="1:91" s="7" customFormat="1" ht="14.4" customHeight="1">
      <c r="A57" s="113" t="s">
        <v>76</v>
      </c>
      <c r="B57" s="114"/>
      <c r="C57" s="115"/>
      <c r="D57" s="116" t="s">
        <v>84</v>
      </c>
      <c r="E57" s="116"/>
      <c r="F57" s="116"/>
      <c r="G57" s="116"/>
      <c r="H57" s="116"/>
      <c r="I57" s="117"/>
      <c r="J57" s="116" t="s">
        <v>85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'3 - Zdravotechnika'!J30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'3 - Zdravotechnika'!P89</f>
        <v>0</v>
      </c>
      <c r="AV57" s="122">
        <f>'3 - Zdravotechnika'!J33</f>
        <v>0</v>
      </c>
      <c r="AW57" s="122">
        <f>'3 - Zdravotechnika'!J34</f>
        <v>0</v>
      </c>
      <c r="AX57" s="122">
        <f>'3 - Zdravotechnika'!J35</f>
        <v>0</v>
      </c>
      <c r="AY57" s="122">
        <f>'3 - Zdravotechnika'!J36</f>
        <v>0</v>
      </c>
      <c r="AZ57" s="122">
        <f>'3 - Zdravotechnika'!F33</f>
        <v>0</v>
      </c>
      <c r="BA57" s="122">
        <f>'3 - Zdravotechnika'!F34</f>
        <v>0</v>
      </c>
      <c r="BB57" s="122">
        <f>'3 - Zdravotechnika'!F35</f>
        <v>0</v>
      </c>
      <c r="BC57" s="122">
        <f>'3 - Zdravotechnika'!F36</f>
        <v>0</v>
      </c>
      <c r="BD57" s="124">
        <f>'3 - Zdravotechnika'!F37</f>
        <v>0</v>
      </c>
      <c r="BE57" s="7"/>
      <c r="BT57" s="125" t="s">
        <v>77</v>
      </c>
      <c r="BV57" s="125" t="s">
        <v>74</v>
      </c>
      <c r="BW57" s="125" t="s">
        <v>86</v>
      </c>
      <c r="BX57" s="125" t="s">
        <v>5</v>
      </c>
      <c r="CL57" s="125" t="s">
        <v>19</v>
      </c>
      <c r="CM57" s="125" t="s">
        <v>81</v>
      </c>
    </row>
    <row r="58" spans="1:91" s="7" customFormat="1" ht="14.4" customHeight="1">
      <c r="A58" s="113" t="s">
        <v>76</v>
      </c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'4 - Vytápění'!J30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'4 - Vytápění'!P84</f>
        <v>0</v>
      </c>
      <c r="AV58" s="122">
        <f>'4 - Vytápění'!J33</f>
        <v>0</v>
      </c>
      <c r="AW58" s="122">
        <f>'4 - Vytápění'!J34</f>
        <v>0</v>
      </c>
      <c r="AX58" s="122">
        <f>'4 - Vytápění'!J35</f>
        <v>0</v>
      </c>
      <c r="AY58" s="122">
        <f>'4 - Vytápění'!J36</f>
        <v>0</v>
      </c>
      <c r="AZ58" s="122">
        <f>'4 - Vytápění'!F33</f>
        <v>0</v>
      </c>
      <c r="BA58" s="122">
        <f>'4 - Vytápění'!F34</f>
        <v>0</v>
      </c>
      <c r="BB58" s="122">
        <f>'4 - Vytápění'!F35</f>
        <v>0</v>
      </c>
      <c r="BC58" s="122">
        <f>'4 - Vytápění'!F36</f>
        <v>0</v>
      </c>
      <c r="BD58" s="124">
        <f>'4 - Vytápění'!F37</f>
        <v>0</v>
      </c>
      <c r="BE58" s="7"/>
      <c r="BT58" s="125" t="s">
        <v>77</v>
      </c>
      <c r="BV58" s="125" t="s">
        <v>74</v>
      </c>
      <c r="BW58" s="125" t="s">
        <v>89</v>
      </c>
      <c r="BX58" s="125" t="s">
        <v>5</v>
      </c>
      <c r="CL58" s="125" t="s">
        <v>19</v>
      </c>
      <c r="CM58" s="125" t="s">
        <v>81</v>
      </c>
    </row>
    <row r="59" spans="1:91" s="7" customFormat="1" ht="14.4" customHeight="1">
      <c r="A59" s="113" t="s">
        <v>76</v>
      </c>
      <c r="B59" s="114"/>
      <c r="C59" s="115"/>
      <c r="D59" s="116" t="s">
        <v>90</v>
      </c>
      <c r="E59" s="116"/>
      <c r="F59" s="116"/>
      <c r="G59" s="116"/>
      <c r="H59" s="116"/>
      <c r="I59" s="117"/>
      <c r="J59" s="116" t="s">
        <v>91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'5 - Silnoproud'!J30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'5 - Silnoproud'!P88</f>
        <v>0</v>
      </c>
      <c r="AV59" s="122">
        <f>'5 - Silnoproud'!J33</f>
        <v>0</v>
      </c>
      <c r="AW59" s="122">
        <f>'5 - Silnoproud'!J34</f>
        <v>0</v>
      </c>
      <c r="AX59" s="122">
        <f>'5 - Silnoproud'!J35</f>
        <v>0</v>
      </c>
      <c r="AY59" s="122">
        <f>'5 - Silnoproud'!J36</f>
        <v>0</v>
      </c>
      <c r="AZ59" s="122">
        <f>'5 - Silnoproud'!F33</f>
        <v>0</v>
      </c>
      <c r="BA59" s="122">
        <f>'5 - Silnoproud'!F34</f>
        <v>0</v>
      </c>
      <c r="BB59" s="122">
        <f>'5 - Silnoproud'!F35</f>
        <v>0</v>
      </c>
      <c r="BC59" s="122">
        <f>'5 - Silnoproud'!F36</f>
        <v>0</v>
      </c>
      <c r="BD59" s="124">
        <f>'5 - Silnoproud'!F37</f>
        <v>0</v>
      </c>
      <c r="BE59" s="7"/>
      <c r="BT59" s="125" t="s">
        <v>77</v>
      </c>
      <c r="BV59" s="125" t="s">
        <v>74</v>
      </c>
      <c r="BW59" s="125" t="s">
        <v>92</v>
      </c>
      <c r="BX59" s="125" t="s">
        <v>5</v>
      </c>
      <c r="CL59" s="125" t="s">
        <v>19</v>
      </c>
      <c r="CM59" s="125" t="s">
        <v>81</v>
      </c>
    </row>
    <row r="60" spans="1:91" s="7" customFormat="1" ht="14.4" customHeight="1">
      <c r="A60" s="113" t="s">
        <v>76</v>
      </c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'6 - Slaboproud'!J30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'6 - Slaboproud'!P88</f>
        <v>0</v>
      </c>
      <c r="AV60" s="122">
        <f>'6 - Slaboproud'!J33</f>
        <v>0</v>
      </c>
      <c r="AW60" s="122">
        <f>'6 - Slaboproud'!J34</f>
        <v>0</v>
      </c>
      <c r="AX60" s="122">
        <f>'6 - Slaboproud'!J35</f>
        <v>0</v>
      </c>
      <c r="AY60" s="122">
        <f>'6 - Slaboproud'!J36</f>
        <v>0</v>
      </c>
      <c r="AZ60" s="122">
        <f>'6 - Slaboproud'!F33</f>
        <v>0</v>
      </c>
      <c r="BA60" s="122">
        <f>'6 - Slaboproud'!F34</f>
        <v>0</v>
      </c>
      <c r="BB60" s="122">
        <f>'6 - Slaboproud'!F35</f>
        <v>0</v>
      </c>
      <c r="BC60" s="122">
        <f>'6 - Slaboproud'!F36</f>
        <v>0</v>
      </c>
      <c r="BD60" s="124">
        <f>'6 - Slaboproud'!F37</f>
        <v>0</v>
      </c>
      <c r="BE60" s="7"/>
      <c r="BT60" s="125" t="s">
        <v>77</v>
      </c>
      <c r="BV60" s="125" t="s">
        <v>74</v>
      </c>
      <c r="BW60" s="125" t="s">
        <v>95</v>
      </c>
      <c r="BX60" s="125" t="s">
        <v>5</v>
      </c>
      <c r="CL60" s="125" t="s">
        <v>19</v>
      </c>
      <c r="CM60" s="125" t="s">
        <v>81</v>
      </c>
    </row>
    <row r="61" spans="1:91" s="7" customFormat="1" ht="14.4" customHeight="1">
      <c r="A61" s="113" t="s">
        <v>76</v>
      </c>
      <c r="B61" s="114"/>
      <c r="C61" s="115"/>
      <c r="D61" s="116" t="s">
        <v>96</v>
      </c>
      <c r="E61" s="116"/>
      <c r="F61" s="116"/>
      <c r="G61" s="116"/>
      <c r="H61" s="116"/>
      <c r="I61" s="117"/>
      <c r="J61" s="116" t="s">
        <v>97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'7 - Vedlejší rozpočtové n...'!J30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6">
        <v>0</v>
      </c>
      <c r="AT61" s="127">
        <f>ROUND(SUM(AV61:AW61),2)</f>
        <v>0</v>
      </c>
      <c r="AU61" s="128">
        <f>'7 - Vedlejší rozpočtové n...'!P84</f>
        <v>0</v>
      </c>
      <c r="AV61" s="127">
        <f>'7 - Vedlejší rozpočtové n...'!J33</f>
        <v>0</v>
      </c>
      <c r="AW61" s="127">
        <f>'7 - Vedlejší rozpočtové n...'!J34</f>
        <v>0</v>
      </c>
      <c r="AX61" s="127">
        <f>'7 - Vedlejší rozpočtové n...'!J35</f>
        <v>0</v>
      </c>
      <c r="AY61" s="127">
        <f>'7 - Vedlejší rozpočtové n...'!J36</f>
        <v>0</v>
      </c>
      <c r="AZ61" s="127">
        <f>'7 - Vedlejší rozpočtové n...'!F33</f>
        <v>0</v>
      </c>
      <c r="BA61" s="127">
        <f>'7 - Vedlejší rozpočtové n...'!F34</f>
        <v>0</v>
      </c>
      <c r="BB61" s="127">
        <f>'7 - Vedlejší rozpočtové n...'!F35</f>
        <v>0</v>
      </c>
      <c r="BC61" s="127">
        <f>'7 - Vedlejší rozpočtové n...'!F36</f>
        <v>0</v>
      </c>
      <c r="BD61" s="129">
        <f>'7 - Vedlejší rozpočtové n...'!F37</f>
        <v>0</v>
      </c>
      <c r="BE61" s="7"/>
      <c r="BT61" s="125" t="s">
        <v>77</v>
      </c>
      <c r="BV61" s="125" t="s">
        <v>74</v>
      </c>
      <c r="BW61" s="125" t="s">
        <v>98</v>
      </c>
      <c r="BX61" s="125" t="s">
        <v>5</v>
      </c>
      <c r="CL61" s="125" t="s">
        <v>19</v>
      </c>
      <c r="CM61" s="125" t="s">
        <v>81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Učebna IT, kabinet, v...'!C2" display="/"/>
    <hyperlink ref="A56" location="'2 - Přístupová rampa'!C2" display="/"/>
    <hyperlink ref="A57" location="'3 - Zdravotechnika'!C2" display="/"/>
    <hyperlink ref="A58" location="'4 - Vytápění'!C2" display="/"/>
    <hyperlink ref="A59" location="'5 - Silnoproud'!C2" display="/"/>
    <hyperlink ref="A60" location="'6 - Slaboproud'!C2" display="/"/>
    <hyperlink ref="A61" location="'7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101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ROUND((SUM(BE95:BE416)),2)</f>
        <v>0</v>
      </c>
      <c r="G33" s="40"/>
      <c r="H33" s="40"/>
      <c r="I33" s="150">
        <v>0.21</v>
      </c>
      <c r="J33" s="149">
        <f>ROUND(((SUM(BE95:BE416))*I33),2)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ROUND((SUM(BF95:BF416)),2)</f>
        <v>0</v>
      </c>
      <c r="G34" s="40"/>
      <c r="H34" s="40"/>
      <c r="I34" s="150">
        <v>0.15</v>
      </c>
      <c r="J34" s="149">
        <f>ROUND(((SUM(BF95:BF416))*I34),2)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ROUND((SUM(BG95:BG416)),2)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ROUND((SUM(BH95:BH416)),2)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ROUND((SUM(BI95:BI416)),2)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1 - Učebna IT, kabinet, vnitřní plošina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106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107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108</v>
      </c>
      <c r="E62" s="176"/>
      <c r="F62" s="176"/>
      <c r="G62" s="176"/>
      <c r="H62" s="176"/>
      <c r="I62" s="176"/>
      <c r="J62" s="177">
        <f>J122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</v>
      </c>
      <c r="E63" s="176"/>
      <c r="F63" s="176"/>
      <c r="G63" s="176"/>
      <c r="H63" s="176"/>
      <c r="I63" s="176"/>
      <c r="J63" s="177">
        <f>J158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110</v>
      </c>
      <c r="E64" s="176"/>
      <c r="F64" s="176"/>
      <c r="G64" s="176"/>
      <c r="H64" s="176"/>
      <c r="I64" s="176"/>
      <c r="J64" s="177">
        <f>J226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111</v>
      </c>
      <c r="E65" s="176"/>
      <c r="F65" s="176"/>
      <c r="G65" s="176"/>
      <c r="H65" s="176"/>
      <c r="I65" s="176"/>
      <c r="J65" s="177">
        <f>J236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112</v>
      </c>
      <c r="E66" s="170"/>
      <c r="F66" s="170"/>
      <c r="G66" s="170"/>
      <c r="H66" s="170"/>
      <c r="I66" s="170"/>
      <c r="J66" s="171">
        <f>J239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113</v>
      </c>
      <c r="E67" s="176"/>
      <c r="F67" s="176"/>
      <c r="G67" s="176"/>
      <c r="H67" s="176"/>
      <c r="I67" s="176"/>
      <c r="J67" s="177">
        <f>J240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114</v>
      </c>
      <c r="E68" s="176"/>
      <c r="F68" s="176"/>
      <c r="G68" s="176"/>
      <c r="H68" s="176"/>
      <c r="I68" s="176"/>
      <c r="J68" s="177">
        <f>J253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115</v>
      </c>
      <c r="E69" s="176"/>
      <c r="F69" s="176"/>
      <c r="G69" s="176"/>
      <c r="H69" s="176"/>
      <c r="I69" s="176"/>
      <c r="J69" s="177">
        <f>J263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116</v>
      </c>
      <c r="E70" s="176"/>
      <c r="F70" s="176"/>
      <c r="G70" s="176"/>
      <c r="H70" s="176"/>
      <c r="I70" s="176"/>
      <c r="J70" s="177">
        <f>J296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117</v>
      </c>
      <c r="E71" s="176"/>
      <c r="F71" s="176"/>
      <c r="G71" s="176"/>
      <c r="H71" s="176"/>
      <c r="I71" s="176"/>
      <c r="J71" s="177">
        <f>J318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118</v>
      </c>
      <c r="E72" s="176"/>
      <c r="F72" s="176"/>
      <c r="G72" s="176"/>
      <c r="H72" s="176"/>
      <c r="I72" s="176"/>
      <c r="J72" s="177">
        <f>J353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119</v>
      </c>
      <c r="E73" s="176"/>
      <c r="F73" s="176"/>
      <c r="G73" s="176"/>
      <c r="H73" s="176"/>
      <c r="I73" s="176"/>
      <c r="J73" s="177">
        <f>J366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120</v>
      </c>
      <c r="E74" s="176"/>
      <c r="F74" s="176"/>
      <c r="G74" s="176"/>
      <c r="H74" s="176"/>
      <c r="I74" s="176"/>
      <c r="J74" s="177">
        <f>J386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121</v>
      </c>
      <c r="E75" s="176"/>
      <c r="F75" s="176"/>
      <c r="G75" s="176"/>
      <c r="H75" s="176"/>
      <c r="I75" s="176"/>
      <c r="J75" s="177">
        <f>J401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122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4.4" customHeight="1">
      <c r="A85" s="40"/>
      <c r="B85" s="41"/>
      <c r="C85" s="42"/>
      <c r="D85" s="42"/>
      <c r="E85" s="162" t="str">
        <f>E7</f>
        <v>Karlovy Vary, ZŠ J.A.Komenského - učebna IT, kabinet, přístupová rampa a vnitřní plošina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100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42"/>
      <c r="D87" s="42"/>
      <c r="E87" s="71" t="str">
        <f>E9</f>
        <v>1 - Učebna IT, kabinet, vnitřní plošina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 xml:space="preserve"> </v>
      </c>
      <c r="G89" s="42"/>
      <c r="H89" s="42"/>
      <c r="I89" s="34" t="s">
        <v>23</v>
      </c>
      <c r="J89" s="74" t="str">
        <f>IF(J12="","",J12)</f>
        <v>23. 1. 2024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6" customHeight="1">
      <c r="A91" s="40"/>
      <c r="B91" s="41"/>
      <c r="C91" s="34" t="s">
        <v>25</v>
      </c>
      <c r="D91" s="42"/>
      <c r="E91" s="42"/>
      <c r="F91" s="29" t="str">
        <f>E15</f>
        <v>Statutární město K.Vary</v>
      </c>
      <c r="G91" s="42"/>
      <c r="H91" s="42"/>
      <c r="I91" s="34" t="s">
        <v>31</v>
      </c>
      <c r="J91" s="38" t="str">
        <f>E21</f>
        <v>Porticus s.r.o. K.Vary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6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Šimková Dita, K.Vary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123</v>
      </c>
      <c r="D94" s="182" t="s">
        <v>57</v>
      </c>
      <c r="E94" s="182" t="s">
        <v>53</v>
      </c>
      <c r="F94" s="182" t="s">
        <v>54</v>
      </c>
      <c r="G94" s="182" t="s">
        <v>124</v>
      </c>
      <c r="H94" s="182" t="s">
        <v>125</v>
      </c>
      <c r="I94" s="182" t="s">
        <v>126</v>
      </c>
      <c r="J94" s="182" t="s">
        <v>104</v>
      </c>
      <c r="K94" s="183" t="s">
        <v>127</v>
      </c>
      <c r="L94" s="184"/>
      <c r="M94" s="94" t="s">
        <v>19</v>
      </c>
      <c r="N94" s="95" t="s">
        <v>42</v>
      </c>
      <c r="O94" s="95" t="s">
        <v>128</v>
      </c>
      <c r="P94" s="95" t="s">
        <v>129</v>
      </c>
      <c r="Q94" s="95" t="s">
        <v>130</v>
      </c>
      <c r="R94" s="95" t="s">
        <v>131</v>
      </c>
      <c r="S94" s="95" t="s">
        <v>132</v>
      </c>
      <c r="T94" s="96" t="s">
        <v>133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134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P96+P239</f>
        <v>0</v>
      </c>
      <c r="Q95" s="98"/>
      <c r="R95" s="187">
        <f>R96+R239</f>
        <v>14.65285764</v>
      </c>
      <c r="S95" s="98"/>
      <c r="T95" s="188">
        <f>T96+T239</f>
        <v>17.294097999999998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105</v>
      </c>
      <c r="BK95" s="189">
        <f>BK96+BK239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135</v>
      </c>
      <c r="F96" s="193" t="s">
        <v>136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P97+P122+P158+P226+P236</f>
        <v>0</v>
      </c>
      <c r="Q96" s="198"/>
      <c r="R96" s="199">
        <f>R97+R122+R158+R226+R236</f>
        <v>10.69974734</v>
      </c>
      <c r="S96" s="198"/>
      <c r="T96" s="200">
        <f>T97+T122+T158+T226+T236</f>
        <v>13.099561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77</v>
      </c>
      <c r="AT96" s="202" t="s">
        <v>71</v>
      </c>
      <c r="AU96" s="202" t="s">
        <v>72</v>
      </c>
      <c r="AY96" s="201" t="s">
        <v>137</v>
      </c>
      <c r="BK96" s="203">
        <f>BK97+BK122+BK158+BK226+BK236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84</v>
      </c>
      <c r="F97" s="204" t="s">
        <v>138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SUM(P98:P121)</f>
        <v>0</v>
      </c>
      <c r="Q97" s="198"/>
      <c r="R97" s="199">
        <f>SUM(R98:R121)</f>
        <v>5.145986810000001</v>
      </c>
      <c r="S97" s="198"/>
      <c r="T97" s="200">
        <f>SUM(T98:T121)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77</v>
      </c>
      <c r="AT97" s="202" t="s">
        <v>71</v>
      </c>
      <c r="AU97" s="202" t="s">
        <v>77</v>
      </c>
      <c r="AY97" s="201" t="s">
        <v>137</v>
      </c>
      <c r="BK97" s="203">
        <f>SUM(BK98:BK121)</f>
        <v>0</v>
      </c>
    </row>
    <row r="98" spans="1:65" s="2" customFormat="1" ht="22.2" customHeight="1">
      <c r="A98" s="40"/>
      <c r="B98" s="41"/>
      <c r="C98" s="206" t="s">
        <v>77</v>
      </c>
      <c r="D98" s="206" t="s">
        <v>139</v>
      </c>
      <c r="E98" s="207" t="s">
        <v>140</v>
      </c>
      <c r="F98" s="208" t="s">
        <v>141</v>
      </c>
      <c r="G98" s="209" t="s">
        <v>142</v>
      </c>
      <c r="H98" s="210">
        <v>4</v>
      </c>
      <c r="I98" s="211"/>
      <c r="J98" s="212">
        <f>ROUND(I98*H98,2)</f>
        <v>0</v>
      </c>
      <c r="K98" s="208" t="s">
        <v>143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0.03235</v>
      </c>
      <c r="R98" s="215">
        <f>Q98*H98</f>
        <v>0.1294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87</v>
      </c>
      <c r="AT98" s="217" t="s">
        <v>139</v>
      </c>
      <c r="AU98" s="217" t="s">
        <v>81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87</v>
      </c>
      <c r="BM98" s="217" t="s">
        <v>144</v>
      </c>
    </row>
    <row r="99" spans="1:47" s="2" customFormat="1" ht="12">
      <c r="A99" s="40"/>
      <c r="B99" s="41"/>
      <c r="C99" s="42"/>
      <c r="D99" s="219" t="s">
        <v>145</v>
      </c>
      <c r="E99" s="42"/>
      <c r="F99" s="220" t="s">
        <v>146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81</v>
      </c>
    </row>
    <row r="100" spans="1:51" s="13" customFormat="1" ht="12">
      <c r="A100" s="13"/>
      <c r="B100" s="224"/>
      <c r="C100" s="225"/>
      <c r="D100" s="226" t="s">
        <v>147</v>
      </c>
      <c r="E100" s="227" t="s">
        <v>19</v>
      </c>
      <c r="F100" s="228" t="s">
        <v>148</v>
      </c>
      <c r="G100" s="225"/>
      <c r="H100" s="229">
        <v>4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147</v>
      </c>
      <c r="AU100" s="235" t="s">
        <v>81</v>
      </c>
      <c r="AV100" s="13" t="s">
        <v>81</v>
      </c>
      <c r="AW100" s="13" t="s">
        <v>33</v>
      </c>
      <c r="AX100" s="13" t="s">
        <v>77</v>
      </c>
      <c r="AY100" s="235" t="s">
        <v>137</v>
      </c>
    </row>
    <row r="101" spans="1:65" s="2" customFormat="1" ht="22.2" customHeight="1">
      <c r="A101" s="40"/>
      <c r="B101" s="41"/>
      <c r="C101" s="206" t="s">
        <v>81</v>
      </c>
      <c r="D101" s="206" t="s">
        <v>139</v>
      </c>
      <c r="E101" s="207" t="s">
        <v>149</v>
      </c>
      <c r="F101" s="208" t="s">
        <v>150</v>
      </c>
      <c r="G101" s="209" t="s">
        <v>142</v>
      </c>
      <c r="H101" s="210">
        <v>1</v>
      </c>
      <c r="I101" s="211"/>
      <c r="J101" s="212">
        <f>ROUND(I101*H101,2)</f>
        <v>0</v>
      </c>
      <c r="K101" s="208" t="s">
        <v>143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0.03963</v>
      </c>
      <c r="R101" s="215">
        <f>Q101*H101</f>
        <v>0.03963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87</v>
      </c>
      <c r="AT101" s="217" t="s">
        <v>139</v>
      </c>
      <c r="AU101" s="217" t="s">
        <v>81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87</v>
      </c>
      <c r="BM101" s="217" t="s">
        <v>151</v>
      </c>
    </row>
    <row r="102" spans="1:47" s="2" customFormat="1" ht="12">
      <c r="A102" s="40"/>
      <c r="B102" s="41"/>
      <c r="C102" s="42"/>
      <c r="D102" s="219" t="s">
        <v>145</v>
      </c>
      <c r="E102" s="42"/>
      <c r="F102" s="220" t="s">
        <v>152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145</v>
      </c>
      <c r="AU102" s="19" t="s">
        <v>81</v>
      </c>
    </row>
    <row r="103" spans="1:51" s="13" customFormat="1" ht="12">
      <c r="A103" s="13"/>
      <c r="B103" s="224"/>
      <c r="C103" s="225"/>
      <c r="D103" s="226" t="s">
        <v>147</v>
      </c>
      <c r="E103" s="227" t="s">
        <v>19</v>
      </c>
      <c r="F103" s="228" t="s">
        <v>153</v>
      </c>
      <c r="G103" s="225"/>
      <c r="H103" s="229">
        <v>1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147</v>
      </c>
      <c r="AU103" s="235" t="s">
        <v>81</v>
      </c>
      <c r="AV103" s="13" t="s">
        <v>81</v>
      </c>
      <c r="AW103" s="13" t="s">
        <v>33</v>
      </c>
      <c r="AX103" s="13" t="s">
        <v>77</v>
      </c>
      <c r="AY103" s="235" t="s">
        <v>137</v>
      </c>
    </row>
    <row r="104" spans="1:65" s="2" customFormat="1" ht="14.4" customHeight="1">
      <c r="A104" s="40"/>
      <c r="B104" s="41"/>
      <c r="C104" s="206" t="s">
        <v>84</v>
      </c>
      <c r="D104" s="206" t="s">
        <v>139</v>
      </c>
      <c r="E104" s="207" t="s">
        <v>154</v>
      </c>
      <c r="F104" s="208" t="s">
        <v>155</v>
      </c>
      <c r="G104" s="209" t="s">
        <v>156</v>
      </c>
      <c r="H104" s="210">
        <v>0.021</v>
      </c>
      <c r="I104" s="211"/>
      <c r="J104" s="212">
        <f>ROUND(I104*H104,2)</f>
        <v>0</v>
      </c>
      <c r="K104" s="208" t="s">
        <v>143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1.09</v>
      </c>
      <c r="R104" s="215">
        <f>Q104*H104</f>
        <v>0.022890000000000004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87</v>
      </c>
      <c r="AT104" s="217" t="s">
        <v>139</v>
      </c>
      <c r="AU104" s="217" t="s">
        <v>81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87</v>
      </c>
      <c r="BM104" s="217" t="s">
        <v>157</v>
      </c>
    </row>
    <row r="105" spans="1:47" s="2" customFormat="1" ht="12">
      <c r="A105" s="40"/>
      <c r="B105" s="41"/>
      <c r="C105" s="42"/>
      <c r="D105" s="219" t="s">
        <v>145</v>
      </c>
      <c r="E105" s="42"/>
      <c r="F105" s="220" t="s">
        <v>158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81</v>
      </c>
    </row>
    <row r="106" spans="1:51" s="13" customFormat="1" ht="12">
      <c r="A106" s="13"/>
      <c r="B106" s="224"/>
      <c r="C106" s="225"/>
      <c r="D106" s="226" t="s">
        <v>147</v>
      </c>
      <c r="E106" s="227" t="s">
        <v>19</v>
      </c>
      <c r="F106" s="228" t="s">
        <v>159</v>
      </c>
      <c r="G106" s="225"/>
      <c r="H106" s="229">
        <v>0.021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81</v>
      </c>
      <c r="AV106" s="13" t="s">
        <v>81</v>
      </c>
      <c r="AW106" s="13" t="s">
        <v>33</v>
      </c>
      <c r="AX106" s="13" t="s">
        <v>77</v>
      </c>
      <c r="AY106" s="235" t="s">
        <v>137</v>
      </c>
    </row>
    <row r="107" spans="1:65" s="2" customFormat="1" ht="22.2" customHeight="1">
      <c r="A107" s="40"/>
      <c r="B107" s="41"/>
      <c r="C107" s="206" t="s">
        <v>87</v>
      </c>
      <c r="D107" s="206" t="s">
        <v>139</v>
      </c>
      <c r="E107" s="207" t="s">
        <v>160</v>
      </c>
      <c r="F107" s="208" t="s">
        <v>161</v>
      </c>
      <c r="G107" s="209" t="s">
        <v>162</v>
      </c>
      <c r="H107" s="210">
        <v>32.706</v>
      </c>
      <c r="I107" s="211"/>
      <c r="J107" s="212">
        <f>ROUND(I107*H107,2)</f>
        <v>0</v>
      </c>
      <c r="K107" s="208" t="s">
        <v>143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0.06998</v>
      </c>
      <c r="R107" s="215">
        <f>Q107*H107</f>
        <v>2.28876588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87</v>
      </c>
      <c r="AT107" s="217" t="s">
        <v>139</v>
      </c>
      <c r="AU107" s="217" t="s">
        <v>81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87</v>
      </c>
      <c r="BM107" s="217" t="s">
        <v>163</v>
      </c>
    </row>
    <row r="108" spans="1:47" s="2" customFormat="1" ht="12">
      <c r="A108" s="40"/>
      <c r="B108" s="41"/>
      <c r="C108" s="42"/>
      <c r="D108" s="219" t="s">
        <v>145</v>
      </c>
      <c r="E108" s="42"/>
      <c r="F108" s="220" t="s">
        <v>164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147</v>
      </c>
      <c r="E109" s="227" t="s">
        <v>19</v>
      </c>
      <c r="F109" s="228" t="s">
        <v>165</v>
      </c>
      <c r="G109" s="225"/>
      <c r="H109" s="229">
        <v>32.706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81</v>
      </c>
      <c r="AV109" s="13" t="s">
        <v>81</v>
      </c>
      <c r="AW109" s="13" t="s">
        <v>33</v>
      </c>
      <c r="AX109" s="13" t="s">
        <v>77</v>
      </c>
      <c r="AY109" s="235" t="s">
        <v>137</v>
      </c>
    </row>
    <row r="110" spans="1:65" s="2" customFormat="1" ht="22.2" customHeight="1">
      <c r="A110" s="40"/>
      <c r="B110" s="41"/>
      <c r="C110" s="206" t="s">
        <v>90</v>
      </c>
      <c r="D110" s="206" t="s">
        <v>139</v>
      </c>
      <c r="E110" s="207" t="s">
        <v>166</v>
      </c>
      <c r="F110" s="208" t="s">
        <v>167</v>
      </c>
      <c r="G110" s="209" t="s">
        <v>162</v>
      </c>
      <c r="H110" s="210">
        <v>32.373</v>
      </c>
      <c r="I110" s="211"/>
      <c r="J110" s="212">
        <f>ROUND(I110*H110,2)</f>
        <v>0</v>
      </c>
      <c r="K110" s="208" t="s">
        <v>143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0.07921</v>
      </c>
      <c r="R110" s="215">
        <f>Q110*H110</f>
        <v>2.56426533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87</v>
      </c>
      <c r="AT110" s="217" t="s">
        <v>139</v>
      </c>
      <c r="AU110" s="217" t="s">
        <v>81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87</v>
      </c>
      <c r="BM110" s="217" t="s">
        <v>168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169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81</v>
      </c>
    </row>
    <row r="112" spans="1:51" s="13" customFormat="1" ht="12">
      <c r="A112" s="13"/>
      <c r="B112" s="224"/>
      <c r="C112" s="225"/>
      <c r="D112" s="226" t="s">
        <v>147</v>
      </c>
      <c r="E112" s="227" t="s">
        <v>19</v>
      </c>
      <c r="F112" s="228" t="s">
        <v>170</v>
      </c>
      <c r="G112" s="225"/>
      <c r="H112" s="229">
        <v>32.373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147</v>
      </c>
      <c r="AU112" s="235" t="s">
        <v>81</v>
      </c>
      <c r="AV112" s="13" t="s">
        <v>81</v>
      </c>
      <c r="AW112" s="13" t="s">
        <v>33</v>
      </c>
      <c r="AX112" s="13" t="s">
        <v>77</v>
      </c>
      <c r="AY112" s="235" t="s">
        <v>137</v>
      </c>
    </row>
    <row r="113" spans="1:65" s="2" customFormat="1" ht="14.4" customHeight="1">
      <c r="A113" s="40"/>
      <c r="B113" s="41"/>
      <c r="C113" s="206" t="s">
        <v>93</v>
      </c>
      <c r="D113" s="206" t="s">
        <v>139</v>
      </c>
      <c r="E113" s="207" t="s">
        <v>171</v>
      </c>
      <c r="F113" s="208" t="s">
        <v>172</v>
      </c>
      <c r="G113" s="209" t="s">
        <v>173</v>
      </c>
      <c r="H113" s="210">
        <v>26.2</v>
      </c>
      <c r="I113" s="211"/>
      <c r="J113" s="212">
        <f>ROUND(I113*H113,2)</f>
        <v>0</v>
      </c>
      <c r="K113" s="208" t="s">
        <v>143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0.00013</v>
      </c>
      <c r="R113" s="215">
        <f>Q113*H113</f>
        <v>0.0034059999999999997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87</v>
      </c>
      <c r="AT113" s="217" t="s">
        <v>139</v>
      </c>
      <c r="AU113" s="217" t="s">
        <v>81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87</v>
      </c>
      <c r="BM113" s="217" t="s">
        <v>174</v>
      </c>
    </row>
    <row r="114" spans="1:47" s="2" customFormat="1" ht="12">
      <c r="A114" s="40"/>
      <c r="B114" s="41"/>
      <c r="C114" s="42"/>
      <c r="D114" s="219" t="s">
        <v>145</v>
      </c>
      <c r="E114" s="42"/>
      <c r="F114" s="220" t="s">
        <v>175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145</v>
      </c>
      <c r="AU114" s="19" t="s">
        <v>81</v>
      </c>
    </row>
    <row r="115" spans="1:51" s="13" customFormat="1" ht="12">
      <c r="A115" s="13"/>
      <c r="B115" s="224"/>
      <c r="C115" s="225"/>
      <c r="D115" s="226" t="s">
        <v>147</v>
      </c>
      <c r="E115" s="227" t="s">
        <v>19</v>
      </c>
      <c r="F115" s="228" t="s">
        <v>176</v>
      </c>
      <c r="G115" s="225"/>
      <c r="H115" s="229">
        <v>26.2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81</v>
      </c>
      <c r="AV115" s="13" t="s">
        <v>81</v>
      </c>
      <c r="AW115" s="13" t="s">
        <v>33</v>
      </c>
      <c r="AX115" s="13" t="s">
        <v>77</v>
      </c>
      <c r="AY115" s="235" t="s">
        <v>137</v>
      </c>
    </row>
    <row r="116" spans="1:65" s="2" customFormat="1" ht="14.4" customHeight="1">
      <c r="A116" s="40"/>
      <c r="B116" s="41"/>
      <c r="C116" s="206" t="s">
        <v>96</v>
      </c>
      <c r="D116" s="206" t="s">
        <v>139</v>
      </c>
      <c r="E116" s="207" t="s">
        <v>177</v>
      </c>
      <c r="F116" s="208" t="s">
        <v>178</v>
      </c>
      <c r="G116" s="209" t="s">
        <v>173</v>
      </c>
      <c r="H116" s="210">
        <v>24.88</v>
      </c>
      <c r="I116" s="211"/>
      <c r="J116" s="212">
        <f>ROUND(I116*H116,2)</f>
        <v>0</v>
      </c>
      <c r="K116" s="208" t="s">
        <v>143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0.0002</v>
      </c>
      <c r="R116" s="215">
        <f>Q116*H116</f>
        <v>0.004976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87</v>
      </c>
      <c r="AT116" s="217" t="s">
        <v>139</v>
      </c>
      <c r="AU116" s="217" t="s">
        <v>81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87</v>
      </c>
      <c r="BM116" s="217" t="s">
        <v>179</v>
      </c>
    </row>
    <row r="117" spans="1:47" s="2" customFormat="1" ht="12">
      <c r="A117" s="40"/>
      <c r="B117" s="41"/>
      <c r="C117" s="42"/>
      <c r="D117" s="219" t="s">
        <v>145</v>
      </c>
      <c r="E117" s="42"/>
      <c r="F117" s="220" t="s">
        <v>180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145</v>
      </c>
      <c r="AU117" s="19" t="s">
        <v>81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181</v>
      </c>
      <c r="G118" s="225"/>
      <c r="H118" s="229">
        <v>24.88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81</v>
      </c>
      <c r="AV118" s="13" t="s">
        <v>81</v>
      </c>
      <c r="AW118" s="13" t="s">
        <v>33</v>
      </c>
      <c r="AX118" s="13" t="s">
        <v>77</v>
      </c>
      <c r="AY118" s="235" t="s">
        <v>137</v>
      </c>
    </row>
    <row r="119" spans="1:65" s="2" customFormat="1" ht="14.4" customHeight="1">
      <c r="A119" s="40"/>
      <c r="B119" s="41"/>
      <c r="C119" s="206" t="s">
        <v>182</v>
      </c>
      <c r="D119" s="206" t="s">
        <v>139</v>
      </c>
      <c r="E119" s="207" t="s">
        <v>183</v>
      </c>
      <c r="F119" s="208" t="s">
        <v>184</v>
      </c>
      <c r="G119" s="209" t="s">
        <v>162</v>
      </c>
      <c r="H119" s="210">
        <v>0.52</v>
      </c>
      <c r="I119" s="211"/>
      <c r="J119" s="212">
        <f>ROUND(I119*H119,2)</f>
        <v>0</v>
      </c>
      <c r="K119" s="208" t="s">
        <v>143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0.17818</v>
      </c>
      <c r="R119" s="215">
        <f>Q119*H119</f>
        <v>0.0926536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87</v>
      </c>
      <c r="AT119" s="217" t="s">
        <v>139</v>
      </c>
      <c r="AU119" s="217" t="s">
        <v>81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87</v>
      </c>
      <c r="BM119" s="217" t="s">
        <v>185</v>
      </c>
    </row>
    <row r="120" spans="1:47" s="2" customFormat="1" ht="12">
      <c r="A120" s="40"/>
      <c r="B120" s="41"/>
      <c r="C120" s="42"/>
      <c r="D120" s="219" t="s">
        <v>145</v>
      </c>
      <c r="E120" s="42"/>
      <c r="F120" s="220" t="s">
        <v>186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145</v>
      </c>
      <c r="AU120" s="19" t="s">
        <v>81</v>
      </c>
    </row>
    <row r="121" spans="1:51" s="13" customFormat="1" ht="12">
      <c r="A121" s="13"/>
      <c r="B121" s="224"/>
      <c r="C121" s="225"/>
      <c r="D121" s="226" t="s">
        <v>147</v>
      </c>
      <c r="E121" s="227" t="s">
        <v>19</v>
      </c>
      <c r="F121" s="228" t="s">
        <v>187</v>
      </c>
      <c r="G121" s="225"/>
      <c r="H121" s="229">
        <v>0.52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147</v>
      </c>
      <c r="AU121" s="235" t="s">
        <v>81</v>
      </c>
      <c r="AV121" s="13" t="s">
        <v>81</v>
      </c>
      <c r="AW121" s="13" t="s">
        <v>33</v>
      </c>
      <c r="AX121" s="13" t="s">
        <v>77</v>
      </c>
      <c r="AY121" s="235" t="s">
        <v>137</v>
      </c>
    </row>
    <row r="122" spans="1:63" s="12" customFormat="1" ht="22.8" customHeight="1">
      <c r="A122" s="12"/>
      <c r="B122" s="190"/>
      <c r="C122" s="191"/>
      <c r="D122" s="192" t="s">
        <v>71</v>
      </c>
      <c r="E122" s="204" t="s">
        <v>93</v>
      </c>
      <c r="F122" s="204" t="s">
        <v>188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SUM(P123:P157)</f>
        <v>0</v>
      </c>
      <c r="Q122" s="198"/>
      <c r="R122" s="199">
        <f>SUM(R123:R157)</f>
        <v>5.47321453</v>
      </c>
      <c r="S122" s="198"/>
      <c r="T122" s="200">
        <f>SUM(T123:T157)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77</v>
      </c>
      <c r="AT122" s="202" t="s">
        <v>71</v>
      </c>
      <c r="AU122" s="202" t="s">
        <v>77</v>
      </c>
      <c r="AY122" s="201" t="s">
        <v>137</v>
      </c>
      <c r="BK122" s="203">
        <f>SUM(BK123:BK157)</f>
        <v>0</v>
      </c>
    </row>
    <row r="123" spans="1:65" s="2" customFormat="1" ht="14.4" customHeight="1">
      <c r="A123" s="40"/>
      <c r="B123" s="41"/>
      <c r="C123" s="206" t="s">
        <v>189</v>
      </c>
      <c r="D123" s="206" t="s">
        <v>139</v>
      </c>
      <c r="E123" s="207" t="s">
        <v>190</v>
      </c>
      <c r="F123" s="208" t="s">
        <v>191</v>
      </c>
      <c r="G123" s="209" t="s">
        <v>162</v>
      </c>
      <c r="H123" s="210">
        <v>1.035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0.04153</v>
      </c>
      <c r="R123" s="215">
        <f>Q123*H123</f>
        <v>0.042983549999999995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87</v>
      </c>
      <c r="AT123" s="217" t="s">
        <v>139</v>
      </c>
      <c r="AU123" s="217" t="s">
        <v>81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87</v>
      </c>
      <c r="BM123" s="217" t="s">
        <v>192</v>
      </c>
    </row>
    <row r="124" spans="1:47" s="2" customFormat="1" ht="12">
      <c r="A124" s="40"/>
      <c r="B124" s="41"/>
      <c r="C124" s="42"/>
      <c r="D124" s="219" t="s">
        <v>145</v>
      </c>
      <c r="E124" s="42"/>
      <c r="F124" s="220" t="s">
        <v>193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81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194</v>
      </c>
      <c r="G125" s="225"/>
      <c r="H125" s="229">
        <v>1.035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81</v>
      </c>
      <c r="AV125" s="13" t="s">
        <v>81</v>
      </c>
      <c r="AW125" s="13" t="s">
        <v>33</v>
      </c>
      <c r="AX125" s="13" t="s">
        <v>77</v>
      </c>
      <c r="AY125" s="235" t="s">
        <v>137</v>
      </c>
    </row>
    <row r="126" spans="1:65" s="2" customFormat="1" ht="19.8" customHeight="1">
      <c r="A126" s="40"/>
      <c r="B126" s="41"/>
      <c r="C126" s="206" t="s">
        <v>195</v>
      </c>
      <c r="D126" s="206" t="s">
        <v>139</v>
      </c>
      <c r="E126" s="207" t="s">
        <v>196</v>
      </c>
      <c r="F126" s="208" t="s">
        <v>197</v>
      </c>
      <c r="G126" s="209" t="s">
        <v>162</v>
      </c>
      <c r="H126" s="210">
        <v>130.158</v>
      </c>
      <c r="I126" s="211"/>
      <c r="J126" s="212">
        <f>ROUND(I126*H126,2)</f>
        <v>0</v>
      </c>
      <c r="K126" s="208" t="s">
        <v>143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0.00438</v>
      </c>
      <c r="R126" s="215">
        <f>Q126*H126</f>
        <v>0.57009204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87</v>
      </c>
      <c r="AT126" s="217" t="s">
        <v>139</v>
      </c>
      <c r="AU126" s="217" t="s">
        <v>81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87</v>
      </c>
      <c r="BM126" s="217" t="s">
        <v>198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199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81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200</v>
      </c>
      <c r="G128" s="225"/>
      <c r="H128" s="229">
        <v>130.158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81</v>
      </c>
      <c r="AV128" s="13" t="s">
        <v>81</v>
      </c>
      <c r="AW128" s="13" t="s">
        <v>33</v>
      </c>
      <c r="AX128" s="13" t="s">
        <v>77</v>
      </c>
      <c r="AY128" s="235" t="s">
        <v>137</v>
      </c>
    </row>
    <row r="129" spans="1:65" s="2" customFormat="1" ht="22.2" customHeight="1">
      <c r="A129" s="40"/>
      <c r="B129" s="41"/>
      <c r="C129" s="206" t="s">
        <v>201</v>
      </c>
      <c r="D129" s="206" t="s">
        <v>139</v>
      </c>
      <c r="E129" s="207" t="s">
        <v>202</v>
      </c>
      <c r="F129" s="208" t="s">
        <v>203</v>
      </c>
      <c r="G129" s="209" t="s">
        <v>162</v>
      </c>
      <c r="H129" s="210">
        <v>4.8</v>
      </c>
      <c r="I129" s="211"/>
      <c r="J129" s="212">
        <f>ROUND(I129*H129,2)</f>
        <v>0</v>
      </c>
      <c r="K129" s="208" t="s">
        <v>143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0.0154</v>
      </c>
      <c r="R129" s="215">
        <f>Q129*H129</f>
        <v>0.07392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87</v>
      </c>
      <c r="AT129" s="217" t="s">
        <v>139</v>
      </c>
      <c r="AU129" s="217" t="s">
        <v>81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87</v>
      </c>
      <c r="BM129" s="217" t="s">
        <v>204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205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81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206</v>
      </c>
      <c r="G131" s="225"/>
      <c r="H131" s="229">
        <v>4.8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81</v>
      </c>
      <c r="AV131" s="13" t="s">
        <v>81</v>
      </c>
      <c r="AW131" s="13" t="s">
        <v>33</v>
      </c>
      <c r="AX131" s="13" t="s">
        <v>77</v>
      </c>
      <c r="AY131" s="235" t="s">
        <v>137</v>
      </c>
    </row>
    <row r="132" spans="1:65" s="2" customFormat="1" ht="14.4" customHeight="1">
      <c r="A132" s="40"/>
      <c r="B132" s="41"/>
      <c r="C132" s="206" t="s">
        <v>207</v>
      </c>
      <c r="D132" s="206" t="s">
        <v>139</v>
      </c>
      <c r="E132" s="207" t="s">
        <v>208</v>
      </c>
      <c r="F132" s="208" t="s">
        <v>209</v>
      </c>
      <c r="G132" s="209" t="s">
        <v>162</v>
      </c>
      <c r="H132" s="210">
        <v>2.948</v>
      </c>
      <c r="I132" s="211"/>
      <c r="J132" s="212">
        <f>ROUND(I132*H132,2)</f>
        <v>0</v>
      </c>
      <c r="K132" s="208" t="s">
        <v>143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0.04153</v>
      </c>
      <c r="R132" s="215">
        <f>Q132*H132</f>
        <v>0.12243043999999999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87</v>
      </c>
      <c r="AT132" s="217" t="s">
        <v>139</v>
      </c>
      <c r="AU132" s="217" t="s">
        <v>81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87</v>
      </c>
      <c r="BM132" s="217" t="s">
        <v>210</v>
      </c>
    </row>
    <row r="133" spans="1:47" s="2" customFormat="1" ht="12">
      <c r="A133" s="40"/>
      <c r="B133" s="41"/>
      <c r="C133" s="42"/>
      <c r="D133" s="219" t="s">
        <v>145</v>
      </c>
      <c r="E133" s="42"/>
      <c r="F133" s="220" t="s">
        <v>211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81</v>
      </c>
    </row>
    <row r="134" spans="1:51" s="13" customFormat="1" ht="12">
      <c r="A134" s="13"/>
      <c r="B134" s="224"/>
      <c r="C134" s="225"/>
      <c r="D134" s="226" t="s">
        <v>147</v>
      </c>
      <c r="E134" s="227" t="s">
        <v>19</v>
      </c>
      <c r="F134" s="228" t="s">
        <v>212</v>
      </c>
      <c r="G134" s="225"/>
      <c r="H134" s="229">
        <v>2.948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81</v>
      </c>
      <c r="AV134" s="13" t="s">
        <v>81</v>
      </c>
      <c r="AW134" s="13" t="s">
        <v>33</v>
      </c>
      <c r="AX134" s="13" t="s">
        <v>77</v>
      </c>
      <c r="AY134" s="235" t="s">
        <v>137</v>
      </c>
    </row>
    <row r="135" spans="1:65" s="2" customFormat="1" ht="22.2" customHeight="1">
      <c r="A135" s="40"/>
      <c r="B135" s="41"/>
      <c r="C135" s="206" t="s">
        <v>213</v>
      </c>
      <c r="D135" s="206" t="s">
        <v>139</v>
      </c>
      <c r="E135" s="207" t="s">
        <v>214</v>
      </c>
      <c r="F135" s="208" t="s">
        <v>215</v>
      </c>
      <c r="G135" s="209" t="s">
        <v>162</v>
      </c>
      <c r="H135" s="210">
        <v>238.9</v>
      </c>
      <c r="I135" s="211"/>
      <c r="J135" s="212">
        <f>ROUND(I135*H135,2)</f>
        <v>0</v>
      </c>
      <c r="K135" s="208" t="s">
        <v>143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0.017</v>
      </c>
      <c r="R135" s="215">
        <f>Q135*H135</f>
        <v>4.0613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87</v>
      </c>
      <c r="AT135" s="217" t="s">
        <v>139</v>
      </c>
      <c r="AU135" s="217" t="s">
        <v>81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87</v>
      </c>
      <c r="BM135" s="217" t="s">
        <v>216</v>
      </c>
    </row>
    <row r="136" spans="1:47" s="2" customFormat="1" ht="12">
      <c r="A136" s="40"/>
      <c r="B136" s="41"/>
      <c r="C136" s="42"/>
      <c r="D136" s="219" t="s">
        <v>145</v>
      </c>
      <c r="E136" s="42"/>
      <c r="F136" s="220" t="s">
        <v>217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81</v>
      </c>
    </row>
    <row r="137" spans="1:51" s="13" customFormat="1" ht="12">
      <c r="A137" s="13"/>
      <c r="B137" s="224"/>
      <c r="C137" s="225"/>
      <c r="D137" s="226" t="s">
        <v>147</v>
      </c>
      <c r="E137" s="227" t="s">
        <v>19</v>
      </c>
      <c r="F137" s="228" t="s">
        <v>218</v>
      </c>
      <c r="G137" s="225"/>
      <c r="H137" s="229">
        <v>238.9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81</v>
      </c>
      <c r="AV137" s="13" t="s">
        <v>81</v>
      </c>
      <c r="AW137" s="13" t="s">
        <v>33</v>
      </c>
      <c r="AX137" s="13" t="s">
        <v>77</v>
      </c>
      <c r="AY137" s="235" t="s">
        <v>137</v>
      </c>
    </row>
    <row r="138" spans="1:65" s="2" customFormat="1" ht="14.4" customHeight="1">
      <c r="A138" s="40"/>
      <c r="B138" s="41"/>
      <c r="C138" s="206" t="s">
        <v>219</v>
      </c>
      <c r="D138" s="206" t="s">
        <v>139</v>
      </c>
      <c r="E138" s="207" t="s">
        <v>220</v>
      </c>
      <c r="F138" s="208" t="s">
        <v>221</v>
      </c>
      <c r="G138" s="209" t="s">
        <v>162</v>
      </c>
      <c r="H138" s="210">
        <v>130.158</v>
      </c>
      <c r="I138" s="211"/>
      <c r="J138" s="212">
        <f>ROUND(I138*H138,2)</f>
        <v>0</v>
      </c>
      <c r="K138" s="208" t="s">
        <v>143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0.0035</v>
      </c>
      <c r="R138" s="215">
        <f>Q138*H138</f>
        <v>0.455553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87</v>
      </c>
      <c r="AT138" s="217" t="s">
        <v>139</v>
      </c>
      <c r="AU138" s="217" t="s">
        <v>81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87</v>
      </c>
      <c r="BM138" s="217" t="s">
        <v>222</v>
      </c>
    </row>
    <row r="139" spans="1:47" s="2" customFormat="1" ht="12">
      <c r="A139" s="40"/>
      <c r="B139" s="41"/>
      <c r="C139" s="42"/>
      <c r="D139" s="219" t="s">
        <v>145</v>
      </c>
      <c r="E139" s="42"/>
      <c r="F139" s="220" t="s">
        <v>223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145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147</v>
      </c>
      <c r="E140" s="227" t="s">
        <v>19</v>
      </c>
      <c r="F140" s="228" t="s">
        <v>200</v>
      </c>
      <c r="G140" s="225"/>
      <c r="H140" s="229">
        <v>130.158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81</v>
      </c>
      <c r="AV140" s="13" t="s">
        <v>81</v>
      </c>
      <c r="AW140" s="13" t="s">
        <v>33</v>
      </c>
      <c r="AX140" s="13" t="s">
        <v>77</v>
      </c>
      <c r="AY140" s="235" t="s">
        <v>137</v>
      </c>
    </row>
    <row r="141" spans="1:65" s="2" customFormat="1" ht="14.4" customHeight="1">
      <c r="A141" s="40"/>
      <c r="B141" s="41"/>
      <c r="C141" s="206" t="s">
        <v>8</v>
      </c>
      <c r="D141" s="206" t="s">
        <v>139</v>
      </c>
      <c r="E141" s="207" t="s">
        <v>224</v>
      </c>
      <c r="F141" s="208" t="s">
        <v>225</v>
      </c>
      <c r="G141" s="209" t="s">
        <v>162</v>
      </c>
      <c r="H141" s="210">
        <v>250</v>
      </c>
      <c r="I141" s="211"/>
      <c r="J141" s="212">
        <f>ROUND(I141*H141,2)</f>
        <v>0</v>
      </c>
      <c r="K141" s="208" t="s">
        <v>143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87</v>
      </c>
      <c r="AT141" s="217" t="s">
        <v>139</v>
      </c>
      <c r="AU141" s="217" t="s">
        <v>81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87</v>
      </c>
      <c r="BM141" s="217" t="s">
        <v>226</v>
      </c>
    </row>
    <row r="142" spans="1:47" s="2" customFormat="1" ht="12">
      <c r="A142" s="40"/>
      <c r="B142" s="41"/>
      <c r="C142" s="42"/>
      <c r="D142" s="219" t="s">
        <v>145</v>
      </c>
      <c r="E142" s="42"/>
      <c r="F142" s="220" t="s">
        <v>227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81</v>
      </c>
    </row>
    <row r="143" spans="1:51" s="13" customFormat="1" ht="12">
      <c r="A143" s="13"/>
      <c r="B143" s="224"/>
      <c r="C143" s="225"/>
      <c r="D143" s="226" t="s">
        <v>147</v>
      </c>
      <c r="E143" s="227" t="s">
        <v>19</v>
      </c>
      <c r="F143" s="228" t="s">
        <v>228</v>
      </c>
      <c r="G143" s="225"/>
      <c r="H143" s="229">
        <v>250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81</v>
      </c>
      <c r="AV143" s="13" t="s">
        <v>81</v>
      </c>
      <c r="AW143" s="13" t="s">
        <v>33</v>
      </c>
      <c r="AX143" s="13" t="s">
        <v>77</v>
      </c>
      <c r="AY143" s="235" t="s">
        <v>137</v>
      </c>
    </row>
    <row r="144" spans="1:65" s="2" customFormat="1" ht="22.2" customHeight="1">
      <c r="A144" s="40"/>
      <c r="B144" s="41"/>
      <c r="C144" s="206" t="s">
        <v>229</v>
      </c>
      <c r="D144" s="206" t="s">
        <v>139</v>
      </c>
      <c r="E144" s="207" t="s">
        <v>230</v>
      </c>
      <c r="F144" s="208" t="s">
        <v>231</v>
      </c>
      <c r="G144" s="209" t="s">
        <v>162</v>
      </c>
      <c r="H144" s="210">
        <v>150</v>
      </c>
      <c r="I144" s="211"/>
      <c r="J144" s="212">
        <f>ROUND(I144*H144,2)</f>
        <v>0</v>
      </c>
      <c r="K144" s="208" t="s">
        <v>143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87</v>
      </c>
      <c r="AT144" s="217" t="s">
        <v>139</v>
      </c>
      <c r="AU144" s="217" t="s">
        <v>81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87</v>
      </c>
      <c r="BM144" s="217" t="s">
        <v>232</v>
      </c>
    </row>
    <row r="145" spans="1:47" s="2" customFormat="1" ht="12">
      <c r="A145" s="40"/>
      <c r="B145" s="41"/>
      <c r="C145" s="42"/>
      <c r="D145" s="219" t="s">
        <v>145</v>
      </c>
      <c r="E145" s="42"/>
      <c r="F145" s="220" t="s">
        <v>233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145</v>
      </c>
      <c r="AU145" s="19" t="s">
        <v>81</v>
      </c>
    </row>
    <row r="146" spans="1:51" s="13" customFormat="1" ht="12">
      <c r="A146" s="13"/>
      <c r="B146" s="224"/>
      <c r="C146" s="225"/>
      <c r="D146" s="226" t="s">
        <v>147</v>
      </c>
      <c r="E146" s="227" t="s">
        <v>19</v>
      </c>
      <c r="F146" s="228" t="s">
        <v>234</v>
      </c>
      <c r="G146" s="225"/>
      <c r="H146" s="229">
        <v>150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147</v>
      </c>
      <c r="AU146" s="235" t="s">
        <v>81</v>
      </c>
      <c r="AV146" s="13" t="s">
        <v>81</v>
      </c>
      <c r="AW146" s="13" t="s">
        <v>33</v>
      </c>
      <c r="AX146" s="13" t="s">
        <v>77</v>
      </c>
      <c r="AY146" s="235" t="s">
        <v>137</v>
      </c>
    </row>
    <row r="147" spans="1:65" s="2" customFormat="1" ht="14.4" customHeight="1">
      <c r="A147" s="40"/>
      <c r="B147" s="41"/>
      <c r="C147" s="206" t="s">
        <v>235</v>
      </c>
      <c r="D147" s="206" t="s">
        <v>139</v>
      </c>
      <c r="E147" s="207" t="s">
        <v>236</v>
      </c>
      <c r="F147" s="208" t="s">
        <v>237</v>
      </c>
      <c r="G147" s="209" t="s">
        <v>162</v>
      </c>
      <c r="H147" s="210">
        <v>7.15</v>
      </c>
      <c r="I147" s="211"/>
      <c r="J147" s="212">
        <f>ROUND(I147*H147,2)</f>
        <v>0</v>
      </c>
      <c r="K147" s="208" t="s">
        <v>143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0.0002</v>
      </c>
      <c r="R147" s="215">
        <f>Q147*H147</f>
        <v>0.00143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87</v>
      </c>
      <c r="AT147" s="217" t="s">
        <v>139</v>
      </c>
      <c r="AU147" s="217" t="s">
        <v>81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87</v>
      </c>
      <c r="BM147" s="217" t="s">
        <v>238</v>
      </c>
    </row>
    <row r="148" spans="1:47" s="2" customFormat="1" ht="12">
      <c r="A148" s="40"/>
      <c r="B148" s="41"/>
      <c r="C148" s="42"/>
      <c r="D148" s="219" t="s">
        <v>145</v>
      </c>
      <c r="E148" s="42"/>
      <c r="F148" s="220" t="s">
        <v>239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145</v>
      </c>
      <c r="AU148" s="19" t="s">
        <v>81</v>
      </c>
    </row>
    <row r="149" spans="1:51" s="13" customFormat="1" ht="12">
      <c r="A149" s="13"/>
      <c r="B149" s="224"/>
      <c r="C149" s="225"/>
      <c r="D149" s="226" t="s">
        <v>147</v>
      </c>
      <c r="E149" s="227" t="s">
        <v>19</v>
      </c>
      <c r="F149" s="228" t="s">
        <v>240</v>
      </c>
      <c r="G149" s="225"/>
      <c r="H149" s="229">
        <v>7.15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81</v>
      </c>
      <c r="AV149" s="13" t="s">
        <v>81</v>
      </c>
      <c r="AW149" s="13" t="s">
        <v>33</v>
      </c>
      <c r="AX149" s="13" t="s">
        <v>77</v>
      </c>
      <c r="AY149" s="235" t="s">
        <v>137</v>
      </c>
    </row>
    <row r="150" spans="1:65" s="2" customFormat="1" ht="34.8" customHeight="1">
      <c r="A150" s="40"/>
      <c r="B150" s="41"/>
      <c r="C150" s="206" t="s">
        <v>241</v>
      </c>
      <c r="D150" s="206" t="s">
        <v>139</v>
      </c>
      <c r="E150" s="207" t="s">
        <v>242</v>
      </c>
      <c r="F150" s="208" t="s">
        <v>243</v>
      </c>
      <c r="G150" s="209" t="s">
        <v>162</v>
      </c>
      <c r="H150" s="210">
        <v>7.15</v>
      </c>
      <c r="I150" s="211"/>
      <c r="J150" s="212">
        <f>ROUND(I150*H150,2)</f>
        <v>0</v>
      </c>
      <c r="K150" s="208" t="s">
        <v>143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0.01135</v>
      </c>
      <c r="R150" s="215">
        <f>Q150*H150</f>
        <v>0.0811525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87</v>
      </c>
      <c r="AT150" s="217" t="s">
        <v>139</v>
      </c>
      <c r="AU150" s="217" t="s">
        <v>81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87</v>
      </c>
      <c r="BM150" s="217" t="s">
        <v>244</v>
      </c>
    </row>
    <row r="151" spans="1:47" s="2" customFormat="1" ht="12">
      <c r="A151" s="40"/>
      <c r="B151" s="41"/>
      <c r="C151" s="42"/>
      <c r="D151" s="219" t="s">
        <v>145</v>
      </c>
      <c r="E151" s="42"/>
      <c r="F151" s="220" t="s">
        <v>245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145</v>
      </c>
      <c r="AU151" s="19" t="s">
        <v>81</v>
      </c>
    </row>
    <row r="152" spans="1:51" s="13" customFormat="1" ht="12">
      <c r="A152" s="13"/>
      <c r="B152" s="224"/>
      <c r="C152" s="225"/>
      <c r="D152" s="226" t="s">
        <v>147</v>
      </c>
      <c r="E152" s="227" t="s">
        <v>19</v>
      </c>
      <c r="F152" s="228" t="s">
        <v>240</v>
      </c>
      <c r="G152" s="225"/>
      <c r="H152" s="229">
        <v>7.15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147</v>
      </c>
      <c r="AU152" s="235" t="s">
        <v>81</v>
      </c>
      <c r="AV152" s="13" t="s">
        <v>81</v>
      </c>
      <c r="AW152" s="13" t="s">
        <v>33</v>
      </c>
      <c r="AX152" s="13" t="s">
        <v>77</v>
      </c>
      <c r="AY152" s="235" t="s">
        <v>137</v>
      </c>
    </row>
    <row r="153" spans="1:65" s="2" customFormat="1" ht="14.4" customHeight="1">
      <c r="A153" s="40"/>
      <c r="B153" s="41"/>
      <c r="C153" s="236" t="s">
        <v>246</v>
      </c>
      <c r="D153" s="236" t="s">
        <v>247</v>
      </c>
      <c r="E153" s="237" t="s">
        <v>248</v>
      </c>
      <c r="F153" s="238" t="s">
        <v>249</v>
      </c>
      <c r="G153" s="239" t="s">
        <v>162</v>
      </c>
      <c r="H153" s="240">
        <v>7.508</v>
      </c>
      <c r="I153" s="241"/>
      <c r="J153" s="242">
        <f>ROUND(I153*H153,2)</f>
        <v>0</v>
      </c>
      <c r="K153" s="238" t="s">
        <v>143</v>
      </c>
      <c r="L153" s="243"/>
      <c r="M153" s="244" t="s">
        <v>19</v>
      </c>
      <c r="N153" s="245" t="s">
        <v>43</v>
      </c>
      <c r="O153" s="86"/>
      <c r="P153" s="215">
        <f>O153*H153</f>
        <v>0</v>
      </c>
      <c r="Q153" s="215">
        <v>0.006</v>
      </c>
      <c r="R153" s="215">
        <f>Q153*H153</f>
        <v>0.045048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182</v>
      </c>
      <c r="AT153" s="217" t="s">
        <v>247</v>
      </c>
      <c r="AU153" s="217" t="s">
        <v>81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87</v>
      </c>
      <c r="BM153" s="217" t="s">
        <v>250</v>
      </c>
    </row>
    <row r="154" spans="1:51" s="13" customFormat="1" ht="12">
      <c r="A154" s="13"/>
      <c r="B154" s="224"/>
      <c r="C154" s="225"/>
      <c r="D154" s="226" t="s">
        <v>147</v>
      </c>
      <c r="E154" s="225"/>
      <c r="F154" s="228" t="s">
        <v>251</v>
      </c>
      <c r="G154" s="225"/>
      <c r="H154" s="229">
        <v>7.508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81</v>
      </c>
      <c r="AV154" s="13" t="s">
        <v>81</v>
      </c>
      <c r="AW154" s="13" t="s">
        <v>4</v>
      </c>
      <c r="AX154" s="13" t="s">
        <v>77</v>
      </c>
      <c r="AY154" s="235" t="s">
        <v>137</v>
      </c>
    </row>
    <row r="155" spans="1:65" s="2" customFormat="1" ht="19.8" customHeight="1">
      <c r="A155" s="40"/>
      <c r="B155" s="41"/>
      <c r="C155" s="206" t="s">
        <v>252</v>
      </c>
      <c r="D155" s="206" t="s">
        <v>139</v>
      </c>
      <c r="E155" s="207" t="s">
        <v>253</v>
      </c>
      <c r="F155" s="208" t="s">
        <v>254</v>
      </c>
      <c r="G155" s="209" t="s">
        <v>162</v>
      </c>
      <c r="H155" s="210">
        <v>7.15</v>
      </c>
      <c r="I155" s="211"/>
      <c r="J155" s="212">
        <f>ROUND(I155*H155,2)</f>
        <v>0</v>
      </c>
      <c r="K155" s="208" t="s">
        <v>143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0.0027</v>
      </c>
      <c r="R155" s="215">
        <f>Q155*H155</f>
        <v>0.019305000000000003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87</v>
      </c>
      <c r="AT155" s="217" t="s">
        <v>139</v>
      </c>
      <c r="AU155" s="217" t="s">
        <v>81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87</v>
      </c>
      <c r="BM155" s="217" t="s">
        <v>255</v>
      </c>
    </row>
    <row r="156" spans="1:47" s="2" customFormat="1" ht="12">
      <c r="A156" s="40"/>
      <c r="B156" s="41"/>
      <c r="C156" s="42"/>
      <c r="D156" s="219" t="s">
        <v>145</v>
      </c>
      <c r="E156" s="42"/>
      <c r="F156" s="220" t="s">
        <v>256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145</v>
      </c>
      <c r="AU156" s="19" t="s">
        <v>81</v>
      </c>
    </row>
    <row r="157" spans="1:51" s="13" customFormat="1" ht="12">
      <c r="A157" s="13"/>
      <c r="B157" s="224"/>
      <c r="C157" s="225"/>
      <c r="D157" s="226" t="s">
        <v>147</v>
      </c>
      <c r="E157" s="227" t="s">
        <v>19</v>
      </c>
      <c r="F157" s="228" t="s">
        <v>240</v>
      </c>
      <c r="G157" s="225"/>
      <c r="H157" s="229">
        <v>7.15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147</v>
      </c>
      <c r="AU157" s="235" t="s">
        <v>81</v>
      </c>
      <c r="AV157" s="13" t="s">
        <v>81</v>
      </c>
      <c r="AW157" s="13" t="s">
        <v>33</v>
      </c>
      <c r="AX157" s="13" t="s">
        <v>77</v>
      </c>
      <c r="AY157" s="235" t="s">
        <v>137</v>
      </c>
    </row>
    <row r="158" spans="1:63" s="12" customFormat="1" ht="22.8" customHeight="1">
      <c r="A158" s="12"/>
      <c r="B158" s="190"/>
      <c r="C158" s="191"/>
      <c r="D158" s="192" t="s">
        <v>71</v>
      </c>
      <c r="E158" s="204" t="s">
        <v>189</v>
      </c>
      <c r="F158" s="204" t="s">
        <v>257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SUM(P159:P225)</f>
        <v>0</v>
      </c>
      <c r="Q158" s="198"/>
      <c r="R158" s="199">
        <f>SUM(R159:R225)</f>
        <v>0.080546</v>
      </c>
      <c r="S158" s="198"/>
      <c r="T158" s="200">
        <f>SUM(T159:T225)</f>
        <v>13.099561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77</v>
      </c>
      <c r="AT158" s="202" t="s">
        <v>71</v>
      </c>
      <c r="AU158" s="202" t="s">
        <v>77</v>
      </c>
      <c r="AY158" s="201" t="s">
        <v>137</v>
      </c>
      <c r="BK158" s="203">
        <f>SUM(BK159:BK225)</f>
        <v>0</v>
      </c>
    </row>
    <row r="159" spans="1:65" s="2" customFormat="1" ht="14.4" customHeight="1">
      <c r="A159" s="40"/>
      <c r="B159" s="41"/>
      <c r="C159" s="206" t="s">
        <v>7</v>
      </c>
      <c r="D159" s="206" t="s">
        <v>139</v>
      </c>
      <c r="E159" s="207" t="s">
        <v>258</v>
      </c>
      <c r="F159" s="208" t="s">
        <v>259</v>
      </c>
      <c r="G159" s="209" t="s">
        <v>260</v>
      </c>
      <c r="H159" s="210">
        <v>1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87</v>
      </c>
      <c r="AT159" s="217" t="s">
        <v>139</v>
      </c>
      <c r="AU159" s="217" t="s">
        <v>81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87</v>
      </c>
      <c r="BM159" s="217" t="s">
        <v>261</v>
      </c>
    </row>
    <row r="160" spans="1:65" s="2" customFormat="1" ht="14.4" customHeight="1">
      <c r="A160" s="40"/>
      <c r="B160" s="41"/>
      <c r="C160" s="206" t="s">
        <v>262</v>
      </c>
      <c r="D160" s="206" t="s">
        <v>139</v>
      </c>
      <c r="E160" s="207" t="s">
        <v>263</v>
      </c>
      <c r="F160" s="208" t="s">
        <v>264</v>
      </c>
      <c r="G160" s="209" t="s">
        <v>260</v>
      </c>
      <c r="H160" s="210">
        <v>1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87</v>
      </c>
      <c r="AT160" s="217" t="s">
        <v>139</v>
      </c>
      <c r="AU160" s="217" t="s">
        <v>81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87</v>
      </c>
      <c r="BM160" s="217" t="s">
        <v>265</v>
      </c>
    </row>
    <row r="161" spans="1:65" s="2" customFormat="1" ht="14.4" customHeight="1">
      <c r="A161" s="40"/>
      <c r="B161" s="41"/>
      <c r="C161" s="206" t="s">
        <v>266</v>
      </c>
      <c r="D161" s="206" t="s">
        <v>139</v>
      </c>
      <c r="E161" s="207" t="s">
        <v>267</v>
      </c>
      <c r="F161" s="208" t="s">
        <v>268</v>
      </c>
      <c r="G161" s="209" t="s">
        <v>142</v>
      </c>
      <c r="H161" s="210">
        <v>112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87</v>
      </c>
      <c r="AT161" s="217" t="s">
        <v>139</v>
      </c>
      <c r="AU161" s="217" t="s">
        <v>81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87</v>
      </c>
      <c r="BM161" s="217" t="s">
        <v>269</v>
      </c>
    </row>
    <row r="162" spans="1:51" s="13" customFormat="1" ht="12">
      <c r="A162" s="13"/>
      <c r="B162" s="224"/>
      <c r="C162" s="225"/>
      <c r="D162" s="226" t="s">
        <v>147</v>
      </c>
      <c r="E162" s="227" t="s">
        <v>19</v>
      </c>
      <c r="F162" s="228" t="s">
        <v>270</v>
      </c>
      <c r="G162" s="225"/>
      <c r="H162" s="229">
        <v>112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81</v>
      </c>
      <c r="AV162" s="13" t="s">
        <v>81</v>
      </c>
      <c r="AW162" s="13" t="s">
        <v>33</v>
      </c>
      <c r="AX162" s="13" t="s">
        <v>77</v>
      </c>
      <c r="AY162" s="235" t="s">
        <v>137</v>
      </c>
    </row>
    <row r="163" spans="1:65" s="2" customFormat="1" ht="14.4" customHeight="1">
      <c r="A163" s="40"/>
      <c r="B163" s="41"/>
      <c r="C163" s="206" t="s">
        <v>271</v>
      </c>
      <c r="D163" s="206" t="s">
        <v>139</v>
      </c>
      <c r="E163" s="207" t="s">
        <v>272</v>
      </c>
      <c r="F163" s="208" t="s">
        <v>273</v>
      </c>
      <c r="G163" s="209" t="s">
        <v>142</v>
      </c>
      <c r="H163" s="210">
        <v>47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87</v>
      </c>
      <c r="AT163" s="217" t="s">
        <v>139</v>
      </c>
      <c r="AU163" s="217" t="s">
        <v>81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87</v>
      </c>
      <c r="BM163" s="217" t="s">
        <v>274</v>
      </c>
    </row>
    <row r="164" spans="1:51" s="13" customFormat="1" ht="12">
      <c r="A164" s="13"/>
      <c r="B164" s="224"/>
      <c r="C164" s="225"/>
      <c r="D164" s="226" t="s">
        <v>147</v>
      </c>
      <c r="E164" s="227" t="s">
        <v>19</v>
      </c>
      <c r="F164" s="228" t="s">
        <v>275</v>
      </c>
      <c r="G164" s="225"/>
      <c r="H164" s="229">
        <v>47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81</v>
      </c>
      <c r="AV164" s="13" t="s">
        <v>81</v>
      </c>
      <c r="AW164" s="13" t="s">
        <v>33</v>
      </c>
      <c r="AX164" s="13" t="s">
        <v>77</v>
      </c>
      <c r="AY164" s="235" t="s">
        <v>137</v>
      </c>
    </row>
    <row r="165" spans="1:65" s="2" customFormat="1" ht="14.4" customHeight="1">
      <c r="A165" s="40"/>
      <c r="B165" s="41"/>
      <c r="C165" s="206" t="s">
        <v>276</v>
      </c>
      <c r="D165" s="206" t="s">
        <v>139</v>
      </c>
      <c r="E165" s="207" t="s">
        <v>277</v>
      </c>
      <c r="F165" s="208" t="s">
        <v>278</v>
      </c>
      <c r="G165" s="209" t="s">
        <v>279</v>
      </c>
      <c r="H165" s="210">
        <v>12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87</v>
      </c>
      <c r="AT165" s="217" t="s">
        <v>139</v>
      </c>
      <c r="AU165" s="217" t="s">
        <v>81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87</v>
      </c>
      <c r="BM165" s="217" t="s">
        <v>280</v>
      </c>
    </row>
    <row r="166" spans="1:51" s="13" customFormat="1" ht="12">
      <c r="A166" s="13"/>
      <c r="B166" s="224"/>
      <c r="C166" s="225"/>
      <c r="D166" s="226" t="s">
        <v>147</v>
      </c>
      <c r="E166" s="227" t="s">
        <v>19</v>
      </c>
      <c r="F166" s="228" t="s">
        <v>207</v>
      </c>
      <c r="G166" s="225"/>
      <c r="H166" s="229">
        <v>12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147</v>
      </c>
      <c r="AU166" s="235" t="s">
        <v>81</v>
      </c>
      <c r="AV166" s="13" t="s">
        <v>81</v>
      </c>
      <c r="AW166" s="13" t="s">
        <v>33</v>
      </c>
      <c r="AX166" s="13" t="s">
        <v>77</v>
      </c>
      <c r="AY166" s="235" t="s">
        <v>137</v>
      </c>
    </row>
    <row r="167" spans="1:65" s="2" customFormat="1" ht="14.4" customHeight="1">
      <c r="A167" s="40"/>
      <c r="B167" s="41"/>
      <c r="C167" s="206" t="s">
        <v>281</v>
      </c>
      <c r="D167" s="206" t="s">
        <v>139</v>
      </c>
      <c r="E167" s="207" t="s">
        <v>282</v>
      </c>
      <c r="F167" s="208" t="s">
        <v>283</v>
      </c>
      <c r="G167" s="209" t="s">
        <v>162</v>
      </c>
      <c r="H167" s="210">
        <v>27.664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87</v>
      </c>
      <c r="AT167" s="217" t="s">
        <v>139</v>
      </c>
      <c r="AU167" s="217" t="s">
        <v>81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87</v>
      </c>
      <c r="BM167" s="217" t="s">
        <v>284</v>
      </c>
    </row>
    <row r="168" spans="1:51" s="13" customFormat="1" ht="12">
      <c r="A168" s="13"/>
      <c r="B168" s="224"/>
      <c r="C168" s="225"/>
      <c r="D168" s="226" t="s">
        <v>147</v>
      </c>
      <c r="E168" s="227" t="s">
        <v>19</v>
      </c>
      <c r="F168" s="228" t="s">
        <v>285</v>
      </c>
      <c r="G168" s="225"/>
      <c r="H168" s="229">
        <v>27.664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81</v>
      </c>
      <c r="AV168" s="13" t="s">
        <v>81</v>
      </c>
      <c r="AW168" s="13" t="s">
        <v>33</v>
      </c>
      <c r="AX168" s="13" t="s">
        <v>77</v>
      </c>
      <c r="AY168" s="235" t="s">
        <v>137</v>
      </c>
    </row>
    <row r="169" spans="1:65" s="2" customFormat="1" ht="22.2" customHeight="1">
      <c r="A169" s="40"/>
      <c r="B169" s="41"/>
      <c r="C169" s="206" t="s">
        <v>286</v>
      </c>
      <c r="D169" s="206" t="s">
        <v>139</v>
      </c>
      <c r="E169" s="207" t="s">
        <v>287</v>
      </c>
      <c r="F169" s="208" t="s">
        <v>288</v>
      </c>
      <c r="G169" s="209" t="s">
        <v>162</v>
      </c>
      <c r="H169" s="210">
        <v>72</v>
      </c>
      <c r="I169" s="211"/>
      <c r="J169" s="212">
        <f>ROUND(I169*H169,2)</f>
        <v>0</v>
      </c>
      <c r="K169" s="208" t="s">
        <v>143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87</v>
      </c>
      <c r="AT169" s="217" t="s">
        <v>139</v>
      </c>
      <c r="AU169" s="217" t="s">
        <v>81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87</v>
      </c>
      <c r="BM169" s="217" t="s">
        <v>289</v>
      </c>
    </row>
    <row r="170" spans="1:47" s="2" customFormat="1" ht="12">
      <c r="A170" s="40"/>
      <c r="B170" s="41"/>
      <c r="C170" s="42"/>
      <c r="D170" s="219" t="s">
        <v>145</v>
      </c>
      <c r="E170" s="42"/>
      <c r="F170" s="220" t="s">
        <v>290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145</v>
      </c>
      <c r="AU170" s="19" t="s">
        <v>81</v>
      </c>
    </row>
    <row r="171" spans="1:51" s="13" customFormat="1" ht="12">
      <c r="A171" s="13"/>
      <c r="B171" s="224"/>
      <c r="C171" s="225"/>
      <c r="D171" s="226" t="s">
        <v>147</v>
      </c>
      <c r="E171" s="227" t="s">
        <v>19</v>
      </c>
      <c r="F171" s="228" t="s">
        <v>291</v>
      </c>
      <c r="G171" s="225"/>
      <c r="H171" s="229">
        <v>72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147</v>
      </c>
      <c r="AU171" s="235" t="s">
        <v>81</v>
      </c>
      <c r="AV171" s="13" t="s">
        <v>81</v>
      </c>
      <c r="AW171" s="13" t="s">
        <v>33</v>
      </c>
      <c r="AX171" s="13" t="s">
        <v>77</v>
      </c>
      <c r="AY171" s="235" t="s">
        <v>137</v>
      </c>
    </row>
    <row r="172" spans="1:65" s="2" customFormat="1" ht="22.2" customHeight="1">
      <c r="A172" s="40"/>
      <c r="B172" s="41"/>
      <c r="C172" s="206" t="s">
        <v>292</v>
      </c>
      <c r="D172" s="206" t="s">
        <v>139</v>
      </c>
      <c r="E172" s="207" t="s">
        <v>293</v>
      </c>
      <c r="F172" s="208" t="s">
        <v>294</v>
      </c>
      <c r="G172" s="209" t="s">
        <v>162</v>
      </c>
      <c r="H172" s="210">
        <v>1008</v>
      </c>
      <c r="I172" s="211"/>
      <c r="J172" s="212">
        <f>ROUND(I172*H172,2)</f>
        <v>0</v>
      </c>
      <c r="K172" s="208" t="s">
        <v>143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87</v>
      </c>
      <c r="AT172" s="217" t="s">
        <v>139</v>
      </c>
      <c r="AU172" s="217" t="s">
        <v>81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87</v>
      </c>
      <c r="BM172" s="217" t="s">
        <v>295</v>
      </c>
    </row>
    <row r="173" spans="1:47" s="2" customFormat="1" ht="12">
      <c r="A173" s="40"/>
      <c r="B173" s="41"/>
      <c r="C173" s="42"/>
      <c r="D173" s="219" t="s">
        <v>145</v>
      </c>
      <c r="E173" s="42"/>
      <c r="F173" s="220" t="s">
        <v>296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145</v>
      </c>
      <c r="AU173" s="19" t="s">
        <v>81</v>
      </c>
    </row>
    <row r="174" spans="1:51" s="13" customFormat="1" ht="12">
      <c r="A174" s="13"/>
      <c r="B174" s="224"/>
      <c r="C174" s="225"/>
      <c r="D174" s="226" t="s">
        <v>147</v>
      </c>
      <c r="E174" s="227" t="s">
        <v>19</v>
      </c>
      <c r="F174" s="228" t="s">
        <v>297</v>
      </c>
      <c r="G174" s="225"/>
      <c r="H174" s="229">
        <v>1008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147</v>
      </c>
      <c r="AU174" s="235" t="s">
        <v>81</v>
      </c>
      <c r="AV174" s="13" t="s">
        <v>81</v>
      </c>
      <c r="AW174" s="13" t="s">
        <v>33</v>
      </c>
      <c r="AX174" s="13" t="s">
        <v>77</v>
      </c>
      <c r="AY174" s="235" t="s">
        <v>137</v>
      </c>
    </row>
    <row r="175" spans="1:65" s="2" customFormat="1" ht="22.2" customHeight="1">
      <c r="A175" s="40"/>
      <c r="B175" s="41"/>
      <c r="C175" s="206" t="s">
        <v>298</v>
      </c>
      <c r="D175" s="206" t="s">
        <v>139</v>
      </c>
      <c r="E175" s="207" t="s">
        <v>299</v>
      </c>
      <c r="F175" s="208" t="s">
        <v>300</v>
      </c>
      <c r="G175" s="209" t="s">
        <v>162</v>
      </c>
      <c r="H175" s="210">
        <v>72</v>
      </c>
      <c r="I175" s="211"/>
      <c r="J175" s="212">
        <f>ROUND(I175*H175,2)</f>
        <v>0</v>
      </c>
      <c r="K175" s="208" t="s">
        <v>143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87</v>
      </c>
      <c r="AT175" s="217" t="s">
        <v>139</v>
      </c>
      <c r="AU175" s="217" t="s">
        <v>81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87</v>
      </c>
      <c r="BM175" s="217" t="s">
        <v>301</v>
      </c>
    </row>
    <row r="176" spans="1:47" s="2" customFormat="1" ht="12">
      <c r="A176" s="40"/>
      <c r="B176" s="41"/>
      <c r="C176" s="42"/>
      <c r="D176" s="219" t="s">
        <v>145</v>
      </c>
      <c r="E176" s="42"/>
      <c r="F176" s="220" t="s">
        <v>302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145</v>
      </c>
      <c r="AU176" s="19" t="s">
        <v>81</v>
      </c>
    </row>
    <row r="177" spans="1:65" s="2" customFormat="1" ht="22.2" customHeight="1">
      <c r="A177" s="40"/>
      <c r="B177" s="41"/>
      <c r="C177" s="206" t="s">
        <v>303</v>
      </c>
      <c r="D177" s="206" t="s">
        <v>139</v>
      </c>
      <c r="E177" s="207" t="s">
        <v>304</v>
      </c>
      <c r="F177" s="208" t="s">
        <v>305</v>
      </c>
      <c r="G177" s="209" t="s">
        <v>162</v>
      </c>
      <c r="H177" s="210">
        <v>473.8</v>
      </c>
      <c r="I177" s="211"/>
      <c r="J177" s="212">
        <f>ROUND(I177*H177,2)</f>
        <v>0</v>
      </c>
      <c r="K177" s="208" t="s">
        <v>143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0.00013</v>
      </c>
      <c r="R177" s="215">
        <f>Q177*H177</f>
        <v>0.061593999999999996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87</v>
      </c>
      <c r="AT177" s="217" t="s">
        <v>139</v>
      </c>
      <c r="AU177" s="217" t="s">
        <v>81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87</v>
      </c>
      <c r="BM177" s="217" t="s">
        <v>306</v>
      </c>
    </row>
    <row r="178" spans="1:47" s="2" customFormat="1" ht="12">
      <c r="A178" s="40"/>
      <c r="B178" s="41"/>
      <c r="C178" s="42"/>
      <c r="D178" s="219" t="s">
        <v>145</v>
      </c>
      <c r="E178" s="42"/>
      <c r="F178" s="220" t="s">
        <v>307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145</v>
      </c>
      <c r="AU178" s="19" t="s">
        <v>81</v>
      </c>
    </row>
    <row r="179" spans="1:51" s="13" customFormat="1" ht="12">
      <c r="A179" s="13"/>
      <c r="B179" s="224"/>
      <c r="C179" s="225"/>
      <c r="D179" s="226" t="s">
        <v>147</v>
      </c>
      <c r="E179" s="227" t="s">
        <v>19</v>
      </c>
      <c r="F179" s="228" t="s">
        <v>308</v>
      </c>
      <c r="G179" s="225"/>
      <c r="H179" s="229">
        <v>473.8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81</v>
      </c>
      <c r="AV179" s="13" t="s">
        <v>81</v>
      </c>
      <c r="AW179" s="13" t="s">
        <v>33</v>
      </c>
      <c r="AX179" s="13" t="s">
        <v>77</v>
      </c>
      <c r="AY179" s="235" t="s">
        <v>137</v>
      </c>
    </row>
    <row r="180" spans="1:65" s="2" customFormat="1" ht="22.2" customHeight="1">
      <c r="A180" s="40"/>
      <c r="B180" s="41"/>
      <c r="C180" s="206" t="s">
        <v>309</v>
      </c>
      <c r="D180" s="206" t="s">
        <v>139</v>
      </c>
      <c r="E180" s="207" t="s">
        <v>310</v>
      </c>
      <c r="F180" s="208" t="s">
        <v>311</v>
      </c>
      <c r="G180" s="209" t="s">
        <v>162</v>
      </c>
      <c r="H180" s="210">
        <v>473.8</v>
      </c>
      <c r="I180" s="211"/>
      <c r="J180" s="212">
        <f>ROUND(I180*H180,2)</f>
        <v>0</v>
      </c>
      <c r="K180" s="208" t="s">
        <v>143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4E-05</v>
      </c>
      <c r="R180" s="215">
        <f>Q180*H180</f>
        <v>0.018952000000000004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87</v>
      </c>
      <c r="AT180" s="217" t="s">
        <v>139</v>
      </c>
      <c r="AU180" s="217" t="s">
        <v>81</v>
      </c>
      <c r="AY180" s="19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87</v>
      </c>
      <c r="BM180" s="217" t="s">
        <v>312</v>
      </c>
    </row>
    <row r="181" spans="1:47" s="2" customFormat="1" ht="12">
      <c r="A181" s="40"/>
      <c r="B181" s="41"/>
      <c r="C181" s="42"/>
      <c r="D181" s="219" t="s">
        <v>145</v>
      </c>
      <c r="E181" s="42"/>
      <c r="F181" s="220" t="s">
        <v>313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81</v>
      </c>
    </row>
    <row r="182" spans="1:65" s="2" customFormat="1" ht="22.2" customHeight="1">
      <c r="A182" s="40"/>
      <c r="B182" s="41"/>
      <c r="C182" s="206" t="s">
        <v>314</v>
      </c>
      <c r="D182" s="206" t="s">
        <v>139</v>
      </c>
      <c r="E182" s="207" t="s">
        <v>315</v>
      </c>
      <c r="F182" s="208" t="s">
        <v>316</v>
      </c>
      <c r="G182" s="209" t="s">
        <v>162</v>
      </c>
      <c r="H182" s="210">
        <v>1.081</v>
      </c>
      <c r="I182" s="211"/>
      <c r="J182" s="212">
        <f>ROUND(I182*H182,2)</f>
        <v>0</v>
      </c>
      <c r="K182" s="208" t="s">
        <v>143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0.131</v>
      </c>
      <c r="T182" s="216">
        <f>S182*H182</f>
        <v>0.141611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87</v>
      </c>
      <c r="AT182" s="217" t="s">
        <v>139</v>
      </c>
      <c r="AU182" s="217" t="s">
        <v>81</v>
      </c>
      <c r="AY182" s="19" t="s">
        <v>137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77</v>
      </c>
      <c r="BK182" s="218">
        <f>ROUND(I182*H182,2)</f>
        <v>0</v>
      </c>
      <c r="BL182" s="19" t="s">
        <v>87</v>
      </c>
      <c r="BM182" s="217" t="s">
        <v>317</v>
      </c>
    </row>
    <row r="183" spans="1:47" s="2" customFormat="1" ht="12">
      <c r="A183" s="40"/>
      <c r="B183" s="41"/>
      <c r="C183" s="42"/>
      <c r="D183" s="219" t="s">
        <v>145</v>
      </c>
      <c r="E183" s="42"/>
      <c r="F183" s="220" t="s">
        <v>318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145</v>
      </c>
      <c r="AU183" s="19" t="s">
        <v>81</v>
      </c>
    </row>
    <row r="184" spans="1:51" s="13" customFormat="1" ht="12">
      <c r="A184" s="13"/>
      <c r="B184" s="224"/>
      <c r="C184" s="225"/>
      <c r="D184" s="226" t="s">
        <v>147</v>
      </c>
      <c r="E184" s="227" t="s">
        <v>19</v>
      </c>
      <c r="F184" s="228" t="s">
        <v>319</v>
      </c>
      <c r="G184" s="225"/>
      <c r="H184" s="229">
        <v>1.081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147</v>
      </c>
      <c r="AU184" s="235" t="s">
        <v>81</v>
      </c>
      <c r="AV184" s="13" t="s">
        <v>81</v>
      </c>
      <c r="AW184" s="13" t="s">
        <v>33</v>
      </c>
      <c r="AX184" s="13" t="s">
        <v>77</v>
      </c>
      <c r="AY184" s="235" t="s">
        <v>137</v>
      </c>
    </row>
    <row r="185" spans="1:65" s="2" customFormat="1" ht="22.2" customHeight="1">
      <c r="A185" s="40"/>
      <c r="B185" s="41"/>
      <c r="C185" s="206" t="s">
        <v>320</v>
      </c>
      <c r="D185" s="206" t="s">
        <v>139</v>
      </c>
      <c r="E185" s="207" t="s">
        <v>321</v>
      </c>
      <c r="F185" s="208" t="s">
        <v>322</v>
      </c>
      <c r="G185" s="209" t="s">
        <v>162</v>
      </c>
      <c r="H185" s="210">
        <v>19.7</v>
      </c>
      <c r="I185" s="211"/>
      <c r="J185" s="212">
        <f>ROUND(I185*H185,2)</f>
        <v>0</v>
      </c>
      <c r="K185" s="208" t="s">
        <v>143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0.261</v>
      </c>
      <c r="T185" s="216">
        <f>S185*H185</f>
        <v>5.1417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87</v>
      </c>
      <c r="AT185" s="217" t="s">
        <v>139</v>
      </c>
      <c r="AU185" s="217" t="s">
        <v>81</v>
      </c>
      <c r="AY185" s="19" t="s">
        <v>137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77</v>
      </c>
      <c r="BK185" s="218">
        <f>ROUND(I185*H185,2)</f>
        <v>0</v>
      </c>
      <c r="BL185" s="19" t="s">
        <v>87</v>
      </c>
      <c r="BM185" s="217" t="s">
        <v>323</v>
      </c>
    </row>
    <row r="186" spans="1:47" s="2" customFormat="1" ht="12">
      <c r="A186" s="40"/>
      <c r="B186" s="41"/>
      <c r="C186" s="42"/>
      <c r="D186" s="219" t="s">
        <v>145</v>
      </c>
      <c r="E186" s="42"/>
      <c r="F186" s="220" t="s">
        <v>324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145</v>
      </c>
      <c r="AU186" s="19" t="s">
        <v>81</v>
      </c>
    </row>
    <row r="187" spans="1:51" s="13" customFormat="1" ht="12">
      <c r="A187" s="13"/>
      <c r="B187" s="224"/>
      <c r="C187" s="225"/>
      <c r="D187" s="226" t="s">
        <v>147</v>
      </c>
      <c r="E187" s="227" t="s">
        <v>19</v>
      </c>
      <c r="F187" s="228" t="s">
        <v>325</v>
      </c>
      <c r="G187" s="225"/>
      <c r="H187" s="229">
        <v>13.748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81</v>
      </c>
      <c r="AV187" s="13" t="s">
        <v>81</v>
      </c>
      <c r="AW187" s="13" t="s">
        <v>33</v>
      </c>
      <c r="AX187" s="13" t="s">
        <v>72</v>
      </c>
      <c r="AY187" s="235" t="s">
        <v>137</v>
      </c>
    </row>
    <row r="188" spans="1:51" s="13" customFormat="1" ht="12">
      <c r="A188" s="13"/>
      <c r="B188" s="224"/>
      <c r="C188" s="225"/>
      <c r="D188" s="226" t="s">
        <v>147</v>
      </c>
      <c r="E188" s="227" t="s">
        <v>19</v>
      </c>
      <c r="F188" s="228" t="s">
        <v>326</v>
      </c>
      <c r="G188" s="225"/>
      <c r="H188" s="229">
        <v>9.498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81</v>
      </c>
      <c r="AV188" s="13" t="s">
        <v>81</v>
      </c>
      <c r="AW188" s="13" t="s">
        <v>33</v>
      </c>
      <c r="AX188" s="13" t="s">
        <v>72</v>
      </c>
      <c r="AY188" s="235" t="s">
        <v>137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327</v>
      </c>
      <c r="G189" s="225"/>
      <c r="H189" s="229">
        <v>-3.546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81</v>
      </c>
      <c r="AV189" s="13" t="s">
        <v>81</v>
      </c>
      <c r="AW189" s="13" t="s">
        <v>33</v>
      </c>
      <c r="AX189" s="13" t="s">
        <v>72</v>
      </c>
      <c r="AY189" s="235" t="s">
        <v>137</v>
      </c>
    </row>
    <row r="190" spans="1:51" s="14" customFormat="1" ht="12">
      <c r="A190" s="14"/>
      <c r="B190" s="246"/>
      <c r="C190" s="247"/>
      <c r="D190" s="226" t="s">
        <v>147</v>
      </c>
      <c r="E190" s="248" t="s">
        <v>19</v>
      </c>
      <c r="F190" s="249" t="s">
        <v>328</v>
      </c>
      <c r="G190" s="247"/>
      <c r="H190" s="250">
        <v>19.7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147</v>
      </c>
      <c r="AU190" s="256" t="s">
        <v>81</v>
      </c>
      <c r="AV190" s="14" t="s">
        <v>87</v>
      </c>
      <c r="AW190" s="14" t="s">
        <v>33</v>
      </c>
      <c r="AX190" s="14" t="s">
        <v>77</v>
      </c>
      <c r="AY190" s="256" t="s">
        <v>137</v>
      </c>
    </row>
    <row r="191" spans="1:65" s="2" customFormat="1" ht="22.2" customHeight="1">
      <c r="A191" s="40"/>
      <c r="B191" s="41"/>
      <c r="C191" s="206" t="s">
        <v>329</v>
      </c>
      <c r="D191" s="206" t="s">
        <v>139</v>
      </c>
      <c r="E191" s="207" t="s">
        <v>330</v>
      </c>
      <c r="F191" s="208" t="s">
        <v>331</v>
      </c>
      <c r="G191" s="209" t="s">
        <v>332</v>
      </c>
      <c r="H191" s="210">
        <v>0.295</v>
      </c>
      <c r="I191" s="211"/>
      <c r="J191" s="212">
        <f>ROUND(I191*H191,2)</f>
        <v>0</v>
      </c>
      <c r="K191" s="208" t="s">
        <v>143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1.8</v>
      </c>
      <c r="T191" s="216">
        <f>S191*H191</f>
        <v>0.531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87</v>
      </c>
      <c r="AT191" s="217" t="s">
        <v>139</v>
      </c>
      <c r="AU191" s="217" t="s">
        <v>81</v>
      </c>
      <c r="AY191" s="19" t="s">
        <v>137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77</v>
      </c>
      <c r="BK191" s="218">
        <f>ROUND(I191*H191,2)</f>
        <v>0</v>
      </c>
      <c r="BL191" s="19" t="s">
        <v>87</v>
      </c>
      <c r="BM191" s="217" t="s">
        <v>333</v>
      </c>
    </row>
    <row r="192" spans="1:47" s="2" customFormat="1" ht="12">
      <c r="A192" s="40"/>
      <c r="B192" s="41"/>
      <c r="C192" s="42"/>
      <c r="D192" s="219" t="s">
        <v>145</v>
      </c>
      <c r="E192" s="42"/>
      <c r="F192" s="220" t="s">
        <v>334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145</v>
      </c>
      <c r="AU192" s="19" t="s">
        <v>81</v>
      </c>
    </row>
    <row r="193" spans="1:51" s="13" customFormat="1" ht="12">
      <c r="A193" s="13"/>
      <c r="B193" s="224"/>
      <c r="C193" s="225"/>
      <c r="D193" s="226" t="s">
        <v>147</v>
      </c>
      <c r="E193" s="227" t="s">
        <v>19</v>
      </c>
      <c r="F193" s="228" t="s">
        <v>335</v>
      </c>
      <c r="G193" s="225"/>
      <c r="H193" s="229">
        <v>0.295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81</v>
      </c>
      <c r="AV193" s="13" t="s">
        <v>81</v>
      </c>
      <c r="AW193" s="13" t="s">
        <v>33</v>
      </c>
      <c r="AX193" s="13" t="s">
        <v>77</v>
      </c>
      <c r="AY193" s="235" t="s">
        <v>137</v>
      </c>
    </row>
    <row r="194" spans="1:65" s="2" customFormat="1" ht="22.2" customHeight="1">
      <c r="A194" s="40"/>
      <c r="B194" s="41"/>
      <c r="C194" s="206" t="s">
        <v>336</v>
      </c>
      <c r="D194" s="206" t="s">
        <v>139</v>
      </c>
      <c r="E194" s="207" t="s">
        <v>337</v>
      </c>
      <c r="F194" s="208" t="s">
        <v>338</v>
      </c>
      <c r="G194" s="209" t="s">
        <v>162</v>
      </c>
      <c r="H194" s="210">
        <v>7.2</v>
      </c>
      <c r="I194" s="211"/>
      <c r="J194" s="212">
        <f>ROUND(I194*H194,2)</f>
        <v>0</v>
      </c>
      <c r="K194" s="208" t="s">
        <v>143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0.076</v>
      </c>
      <c r="T194" s="216">
        <f>S194*H194</f>
        <v>0.5472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87</v>
      </c>
      <c r="AT194" s="217" t="s">
        <v>139</v>
      </c>
      <c r="AU194" s="217" t="s">
        <v>81</v>
      </c>
      <c r="AY194" s="19" t="s">
        <v>137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77</v>
      </c>
      <c r="BK194" s="218">
        <f>ROUND(I194*H194,2)</f>
        <v>0</v>
      </c>
      <c r="BL194" s="19" t="s">
        <v>87</v>
      </c>
      <c r="BM194" s="217" t="s">
        <v>339</v>
      </c>
    </row>
    <row r="195" spans="1:47" s="2" customFormat="1" ht="12">
      <c r="A195" s="40"/>
      <c r="B195" s="41"/>
      <c r="C195" s="42"/>
      <c r="D195" s="219" t="s">
        <v>145</v>
      </c>
      <c r="E195" s="42"/>
      <c r="F195" s="220" t="s">
        <v>340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145</v>
      </c>
      <c r="AU195" s="19" t="s">
        <v>81</v>
      </c>
    </row>
    <row r="196" spans="1:51" s="13" customFormat="1" ht="12">
      <c r="A196" s="13"/>
      <c r="B196" s="224"/>
      <c r="C196" s="225"/>
      <c r="D196" s="226" t="s">
        <v>147</v>
      </c>
      <c r="E196" s="227" t="s">
        <v>19</v>
      </c>
      <c r="F196" s="228" t="s">
        <v>341</v>
      </c>
      <c r="G196" s="225"/>
      <c r="H196" s="229">
        <v>7.2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81</v>
      </c>
      <c r="AV196" s="13" t="s">
        <v>81</v>
      </c>
      <c r="AW196" s="13" t="s">
        <v>33</v>
      </c>
      <c r="AX196" s="13" t="s">
        <v>77</v>
      </c>
      <c r="AY196" s="235" t="s">
        <v>137</v>
      </c>
    </row>
    <row r="197" spans="1:65" s="2" customFormat="1" ht="22.2" customHeight="1">
      <c r="A197" s="40"/>
      <c r="B197" s="41"/>
      <c r="C197" s="206" t="s">
        <v>342</v>
      </c>
      <c r="D197" s="206" t="s">
        <v>139</v>
      </c>
      <c r="E197" s="207" t="s">
        <v>343</v>
      </c>
      <c r="F197" s="208" t="s">
        <v>344</v>
      </c>
      <c r="G197" s="209" t="s">
        <v>162</v>
      </c>
      <c r="H197" s="210">
        <v>4.1</v>
      </c>
      <c r="I197" s="211"/>
      <c r="J197" s="212">
        <f>ROUND(I197*H197,2)</f>
        <v>0</v>
      </c>
      <c r="K197" s="208" t="s">
        <v>143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0.063</v>
      </c>
      <c r="T197" s="216">
        <f>S197*H197</f>
        <v>0.2583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87</v>
      </c>
      <c r="AT197" s="217" t="s">
        <v>139</v>
      </c>
      <c r="AU197" s="217" t="s">
        <v>81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77</v>
      </c>
      <c r="BK197" s="218">
        <f>ROUND(I197*H197,2)</f>
        <v>0</v>
      </c>
      <c r="BL197" s="19" t="s">
        <v>87</v>
      </c>
      <c r="BM197" s="217" t="s">
        <v>345</v>
      </c>
    </row>
    <row r="198" spans="1:47" s="2" customFormat="1" ht="12">
      <c r="A198" s="40"/>
      <c r="B198" s="41"/>
      <c r="C198" s="42"/>
      <c r="D198" s="219" t="s">
        <v>145</v>
      </c>
      <c r="E198" s="42"/>
      <c r="F198" s="220" t="s">
        <v>346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81</v>
      </c>
    </row>
    <row r="199" spans="1:51" s="13" customFormat="1" ht="12">
      <c r="A199" s="13"/>
      <c r="B199" s="224"/>
      <c r="C199" s="225"/>
      <c r="D199" s="226" t="s">
        <v>147</v>
      </c>
      <c r="E199" s="227" t="s">
        <v>19</v>
      </c>
      <c r="F199" s="228" t="s">
        <v>347</v>
      </c>
      <c r="G199" s="225"/>
      <c r="H199" s="229">
        <v>4.1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81</v>
      </c>
      <c r="AV199" s="13" t="s">
        <v>81</v>
      </c>
      <c r="AW199" s="13" t="s">
        <v>33</v>
      </c>
      <c r="AX199" s="13" t="s">
        <v>77</v>
      </c>
      <c r="AY199" s="235" t="s">
        <v>137</v>
      </c>
    </row>
    <row r="200" spans="1:65" s="2" customFormat="1" ht="19.8" customHeight="1">
      <c r="A200" s="40"/>
      <c r="B200" s="41"/>
      <c r="C200" s="206" t="s">
        <v>348</v>
      </c>
      <c r="D200" s="206" t="s">
        <v>139</v>
      </c>
      <c r="E200" s="207" t="s">
        <v>349</v>
      </c>
      <c r="F200" s="208" t="s">
        <v>350</v>
      </c>
      <c r="G200" s="209" t="s">
        <v>162</v>
      </c>
      <c r="H200" s="210">
        <v>52.998</v>
      </c>
      <c r="I200" s="211"/>
      <c r="J200" s="212">
        <f>ROUND(I200*H200,2)</f>
        <v>0</v>
      </c>
      <c r="K200" s="208" t="s">
        <v>143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0.043</v>
      </c>
      <c r="T200" s="216">
        <f>S200*H200</f>
        <v>2.278914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87</v>
      </c>
      <c r="AT200" s="217" t="s">
        <v>139</v>
      </c>
      <c r="AU200" s="217" t="s">
        <v>81</v>
      </c>
      <c r="AY200" s="19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77</v>
      </c>
      <c r="BK200" s="218">
        <f>ROUND(I200*H200,2)</f>
        <v>0</v>
      </c>
      <c r="BL200" s="19" t="s">
        <v>87</v>
      </c>
      <c r="BM200" s="217" t="s">
        <v>351</v>
      </c>
    </row>
    <row r="201" spans="1:47" s="2" customFormat="1" ht="12">
      <c r="A201" s="40"/>
      <c r="B201" s="41"/>
      <c r="C201" s="42"/>
      <c r="D201" s="219" t="s">
        <v>145</v>
      </c>
      <c r="E201" s="42"/>
      <c r="F201" s="220" t="s">
        <v>352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145</v>
      </c>
      <c r="AU201" s="19" t="s">
        <v>81</v>
      </c>
    </row>
    <row r="202" spans="1:51" s="13" customFormat="1" ht="12">
      <c r="A202" s="13"/>
      <c r="B202" s="224"/>
      <c r="C202" s="225"/>
      <c r="D202" s="226" t="s">
        <v>147</v>
      </c>
      <c r="E202" s="227" t="s">
        <v>19</v>
      </c>
      <c r="F202" s="228" t="s">
        <v>353</v>
      </c>
      <c r="G202" s="225"/>
      <c r="H202" s="229">
        <v>52.998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81</v>
      </c>
      <c r="AV202" s="13" t="s">
        <v>81</v>
      </c>
      <c r="AW202" s="13" t="s">
        <v>33</v>
      </c>
      <c r="AX202" s="13" t="s">
        <v>77</v>
      </c>
      <c r="AY202" s="235" t="s">
        <v>137</v>
      </c>
    </row>
    <row r="203" spans="1:65" s="2" customFormat="1" ht="19.8" customHeight="1">
      <c r="A203" s="40"/>
      <c r="B203" s="41"/>
      <c r="C203" s="206" t="s">
        <v>354</v>
      </c>
      <c r="D203" s="206" t="s">
        <v>139</v>
      </c>
      <c r="E203" s="207" t="s">
        <v>355</v>
      </c>
      <c r="F203" s="208" t="s">
        <v>356</v>
      </c>
      <c r="G203" s="209" t="s">
        <v>162</v>
      </c>
      <c r="H203" s="210">
        <v>4.05</v>
      </c>
      <c r="I203" s="211"/>
      <c r="J203" s="212">
        <f>ROUND(I203*H203,2)</f>
        <v>0</v>
      </c>
      <c r="K203" s="208" t="s">
        <v>143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0.062</v>
      </c>
      <c r="T203" s="216">
        <f>S203*H203</f>
        <v>0.2511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87</v>
      </c>
      <c r="AT203" s="217" t="s">
        <v>139</v>
      </c>
      <c r="AU203" s="217" t="s">
        <v>81</v>
      </c>
      <c r="AY203" s="19" t="s">
        <v>137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77</v>
      </c>
      <c r="BK203" s="218">
        <f>ROUND(I203*H203,2)</f>
        <v>0</v>
      </c>
      <c r="BL203" s="19" t="s">
        <v>87</v>
      </c>
      <c r="BM203" s="217" t="s">
        <v>357</v>
      </c>
    </row>
    <row r="204" spans="1:47" s="2" customFormat="1" ht="12">
      <c r="A204" s="40"/>
      <c r="B204" s="41"/>
      <c r="C204" s="42"/>
      <c r="D204" s="219" t="s">
        <v>145</v>
      </c>
      <c r="E204" s="42"/>
      <c r="F204" s="220" t="s">
        <v>358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145</v>
      </c>
      <c r="AU204" s="19" t="s">
        <v>81</v>
      </c>
    </row>
    <row r="205" spans="1:51" s="13" customFormat="1" ht="12">
      <c r="A205" s="13"/>
      <c r="B205" s="224"/>
      <c r="C205" s="225"/>
      <c r="D205" s="226" t="s">
        <v>147</v>
      </c>
      <c r="E205" s="227" t="s">
        <v>19</v>
      </c>
      <c r="F205" s="228" t="s">
        <v>359</v>
      </c>
      <c r="G205" s="225"/>
      <c r="H205" s="229">
        <v>4.05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147</v>
      </c>
      <c r="AU205" s="235" t="s">
        <v>81</v>
      </c>
      <c r="AV205" s="13" t="s">
        <v>81</v>
      </c>
      <c r="AW205" s="13" t="s">
        <v>33</v>
      </c>
      <c r="AX205" s="13" t="s">
        <v>77</v>
      </c>
      <c r="AY205" s="235" t="s">
        <v>137</v>
      </c>
    </row>
    <row r="206" spans="1:65" s="2" customFormat="1" ht="22.2" customHeight="1">
      <c r="A206" s="40"/>
      <c r="B206" s="41"/>
      <c r="C206" s="206" t="s">
        <v>360</v>
      </c>
      <c r="D206" s="206" t="s">
        <v>139</v>
      </c>
      <c r="E206" s="207" t="s">
        <v>361</v>
      </c>
      <c r="F206" s="208" t="s">
        <v>362</v>
      </c>
      <c r="G206" s="209" t="s">
        <v>162</v>
      </c>
      <c r="H206" s="210">
        <v>4.1</v>
      </c>
      <c r="I206" s="211"/>
      <c r="J206" s="212">
        <f>ROUND(I206*H206,2)</f>
        <v>0</v>
      </c>
      <c r="K206" s="208" t="s">
        <v>143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0.27</v>
      </c>
      <c r="T206" s="216">
        <f>S206*H206</f>
        <v>1.107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87</v>
      </c>
      <c r="AT206" s="217" t="s">
        <v>139</v>
      </c>
      <c r="AU206" s="217" t="s">
        <v>81</v>
      </c>
      <c r="AY206" s="19" t="s">
        <v>137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87</v>
      </c>
      <c r="BM206" s="217" t="s">
        <v>363</v>
      </c>
    </row>
    <row r="207" spans="1:47" s="2" customFormat="1" ht="12">
      <c r="A207" s="40"/>
      <c r="B207" s="41"/>
      <c r="C207" s="42"/>
      <c r="D207" s="219" t="s">
        <v>145</v>
      </c>
      <c r="E207" s="42"/>
      <c r="F207" s="220" t="s">
        <v>364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145</v>
      </c>
      <c r="AU207" s="19" t="s">
        <v>81</v>
      </c>
    </row>
    <row r="208" spans="1:51" s="13" customFormat="1" ht="12">
      <c r="A208" s="13"/>
      <c r="B208" s="224"/>
      <c r="C208" s="225"/>
      <c r="D208" s="226" t="s">
        <v>147</v>
      </c>
      <c r="E208" s="227" t="s">
        <v>19</v>
      </c>
      <c r="F208" s="228" t="s">
        <v>365</v>
      </c>
      <c r="G208" s="225"/>
      <c r="H208" s="229">
        <v>4.1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147</v>
      </c>
      <c r="AU208" s="235" t="s">
        <v>81</v>
      </c>
      <c r="AV208" s="13" t="s">
        <v>81</v>
      </c>
      <c r="AW208" s="13" t="s">
        <v>33</v>
      </c>
      <c r="AX208" s="13" t="s">
        <v>77</v>
      </c>
      <c r="AY208" s="235" t="s">
        <v>137</v>
      </c>
    </row>
    <row r="209" spans="1:65" s="2" customFormat="1" ht="22.2" customHeight="1">
      <c r="A209" s="40"/>
      <c r="B209" s="41"/>
      <c r="C209" s="206" t="s">
        <v>366</v>
      </c>
      <c r="D209" s="206" t="s">
        <v>139</v>
      </c>
      <c r="E209" s="207" t="s">
        <v>367</v>
      </c>
      <c r="F209" s="208" t="s">
        <v>368</v>
      </c>
      <c r="G209" s="209" t="s">
        <v>173</v>
      </c>
      <c r="H209" s="210">
        <v>2.6</v>
      </c>
      <c r="I209" s="211"/>
      <c r="J209" s="212">
        <f>ROUND(I209*H209,2)</f>
        <v>0</v>
      </c>
      <c r="K209" s="208" t="s">
        <v>143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0.042</v>
      </c>
      <c r="T209" s="216">
        <f>S209*H209</f>
        <v>0.1092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87</v>
      </c>
      <c r="AT209" s="217" t="s">
        <v>139</v>
      </c>
      <c r="AU209" s="217" t="s">
        <v>81</v>
      </c>
      <c r="AY209" s="19" t="s">
        <v>137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77</v>
      </c>
      <c r="BK209" s="218">
        <f>ROUND(I209*H209,2)</f>
        <v>0</v>
      </c>
      <c r="BL209" s="19" t="s">
        <v>87</v>
      </c>
      <c r="BM209" s="217" t="s">
        <v>369</v>
      </c>
    </row>
    <row r="210" spans="1:47" s="2" customFormat="1" ht="12">
      <c r="A210" s="40"/>
      <c r="B210" s="41"/>
      <c r="C210" s="42"/>
      <c r="D210" s="219" t="s">
        <v>145</v>
      </c>
      <c r="E210" s="42"/>
      <c r="F210" s="220" t="s">
        <v>370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145</v>
      </c>
      <c r="AU210" s="19" t="s">
        <v>81</v>
      </c>
    </row>
    <row r="211" spans="1:51" s="13" customFormat="1" ht="12">
      <c r="A211" s="13"/>
      <c r="B211" s="224"/>
      <c r="C211" s="225"/>
      <c r="D211" s="226" t="s">
        <v>147</v>
      </c>
      <c r="E211" s="227" t="s">
        <v>19</v>
      </c>
      <c r="F211" s="228" t="s">
        <v>371</v>
      </c>
      <c r="G211" s="225"/>
      <c r="H211" s="229">
        <v>2.6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147</v>
      </c>
      <c r="AU211" s="235" t="s">
        <v>81</v>
      </c>
      <c r="AV211" s="13" t="s">
        <v>81</v>
      </c>
      <c r="AW211" s="13" t="s">
        <v>33</v>
      </c>
      <c r="AX211" s="13" t="s">
        <v>77</v>
      </c>
      <c r="AY211" s="235" t="s">
        <v>137</v>
      </c>
    </row>
    <row r="212" spans="1:65" s="2" customFormat="1" ht="14.4" customHeight="1">
      <c r="A212" s="40"/>
      <c r="B212" s="41"/>
      <c r="C212" s="206" t="s">
        <v>372</v>
      </c>
      <c r="D212" s="206" t="s">
        <v>139</v>
      </c>
      <c r="E212" s="207" t="s">
        <v>373</v>
      </c>
      <c r="F212" s="208" t="s">
        <v>374</v>
      </c>
      <c r="G212" s="209" t="s">
        <v>142</v>
      </c>
      <c r="H212" s="210">
        <v>4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87</v>
      </c>
      <c r="AT212" s="217" t="s">
        <v>139</v>
      </c>
      <c r="AU212" s="217" t="s">
        <v>81</v>
      </c>
      <c r="AY212" s="19" t="s">
        <v>137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77</v>
      </c>
      <c r="BK212" s="218">
        <f>ROUND(I212*H212,2)</f>
        <v>0</v>
      </c>
      <c r="BL212" s="19" t="s">
        <v>87</v>
      </c>
      <c r="BM212" s="217" t="s">
        <v>375</v>
      </c>
    </row>
    <row r="213" spans="1:65" s="2" customFormat="1" ht="14.4" customHeight="1">
      <c r="A213" s="40"/>
      <c r="B213" s="41"/>
      <c r="C213" s="206" t="s">
        <v>376</v>
      </c>
      <c r="D213" s="206" t="s">
        <v>139</v>
      </c>
      <c r="E213" s="207" t="s">
        <v>377</v>
      </c>
      <c r="F213" s="208" t="s">
        <v>378</v>
      </c>
      <c r="G213" s="209" t="s">
        <v>142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87</v>
      </c>
      <c r="AT213" s="217" t="s">
        <v>139</v>
      </c>
      <c r="AU213" s="217" t="s">
        <v>81</v>
      </c>
      <c r="AY213" s="19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87</v>
      </c>
      <c r="BM213" s="217" t="s">
        <v>379</v>
      </c>
    </row>
    <row r="214" spans="1:65" s="2" customFormat="1" ht="14.4" customHeight="1">
      <c r="A214" s="40"/>
      <c r="B214" s="41"/>
      <c r="C214" s="206" t="s">
        <v>380</v>
      </c>
      <c r="D214" s="206" t="s">
        <v>139</v>
      </c>
      <c r="E214" s="207" t="s">
        <v>381</v>
      </c>
      <c r="F214" s="208" t="s">
        <v>382</v>
      </c>
      <c r="G214" s="209" t="s">
        <v>173</v>
      </c>
      <c r="H214" s="210">
        <v>1.2</v>
      </c>
      <c r="I214" s="211"/>
      <c r="J214" s="212">
        <f>ROUND(I214*H214,2)</f>
        <v>0</v>
      </c>
      <c r="K214" s="208" t="s">
        <v>143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0.003</v>
      </c>
      <c r="T214" s="216">
        <f>S214*H214</f>
        <v>0.0036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87</v>
      </c>
      <c r="AT214" s="217" t="s">
        <v>139</v>
      </c>
      <c r="AU214" s="217" t="s">
        <v>81</v>
      </c>
      <c r="AY214" s="19" t="s">
        <v>137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77</v>
      </c>
      <c r="BK214" s="218">
        <f>ROUND(I214*H214,2)</f>
        <v>0</v>
      </c>
      <c r="BL214" s="19" t="s">
        <v>87</v>
      </c>
      <c r="BM214" s="217" t="s">
        <v>383</v>
      </c>
    </row>
    <row r="215" spans="1:47" s="2" customFormat="1" ht="12">
      <c r="A215" s="40"/>
      <c r="B215" s="41"/>
      <c r="C215" s="42"/>
      <c r="D215" s="219" t="s">
        <v>145</v>
      </c>
      <c r="E215" s="42"/>
      <c r="F215" s="220" t="s">
        <v>384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145</v>
      </c>
      <c r="AU215" s="19" t="s">
        <v>81</v>
      </c>
    </row>
    <row r="216" spans="1:51" s="13" customFormat="1" ht="12">
      <c r="A216" s="13"/>
      <c r="B216" s="224"/>
      <c r="C216" s="225"/>
      <c r="D216" s="226" t="s">
        <v>147</v>
      </c>
      <c r="E216" s="227" t="s">
        <v>19</v>
      </c>
      <c r="F216" s="228" t="s">
        <v>385</v>
      </c>
      <c r="G216" s="225"/>
      <c r="H216" s="229">
        <v>1.2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147</v>
      </c>
      <c r="AU216" s="235" t="s">
        <v>81</v>
      </c>
      <c r="AV216" s="13" t="s">
        <v>81</v>
      </c>
      <c r="AW216" s="13" t="s">
        <v>33</v>
      </c>
      <c r="AX216" s="13" t="s">
        <v>77</v>
      </c>
      <c r="AY216" s="235" t="s">
        <v>137</v>
      </c>
    </row>
    <row r="217" spans="1:65" s="2" customFormat="1" ht="22.2" customHeight="1">
      <c r="A217" s="40"/>
      <c r="B217" s="41"/>
      <c r="C217" s="206" t="s">
        <v>386</v>
      </c>
      <c r="D217" s="206" t="s">
        <v>139</v>
      </c>
      <c r="E217" s="207" t="s">
        <v>387</v>
      </c>
      <c r="F217" s="208" t="s">
        <v>388</v>
      </c>
      <c r="G217" s="209" t="s">
        <v>162</v>
      </c>
      <c r="H217" s="210">
        <v>238.9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0.01</v>
      </c>
      <c r="T217" s="216">
        <f>S217*H217</f>
        <v>2.3890000000000002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87</v>
      </c>
      <c r="AT217" s="217" t="s">
        <v>139</v>
      </c>
      <c r="AU217" s="217" t="s">
        <v>81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77</v>
      </c>
      <c r="BK217" s="218">
        <f>ROUND(I217*H217,2)</f>
        <v>0</v>
      </c>
      <c r="BL217" s="19" t="s">
        <v>87</v>
      </c>
      <c r="BM217" s="217" t="s">
        <v>389</v>
      </c>
    </row>
    <row r="218" spans="1:47" s="2" customFormat="1" ht="12">
      <c r="A218" s="40"/>
      <c r="B218" s="41"/>
      <c r="C218" s="42"/>
      <c r="D218" s="219" t="s">
        <v>145</v>
      </c>
      <c r="E218" s="42"/>
      <c r="F218" s="220" t="s">
        <v>390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145</v>
      </c>
      <c r="AU218" s="19" t="s">
        <v>81</v>
      </c>
    </row>
    <row r="219" spans="1:51" s="13" customFormat="1" ht="12">
      <c r="A219" s="13"/>
      <c r="B219" s="224"/>
      <c r="C219" s="225"/>
      <c r="D219" s="226" t="s">
        <v>147</v>
      </c>
      <c r="E219" s="227" t="s">
        <v>19</v>
      </c>
      <c r="F219" s="228" t="s">
        <v>218</v>
      </c>
      <c r="G219" s="225"/>
      <c r="H219" s="229">
        <v>238.9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81</v>
      </c>
      <c r="AV219" s="13" t="s">
        <v>81</v>
      </c>
      <c r="AW219" s="13" t="s">
        <v>33</v>
      </c>
      <c r="AX219" s="13" t="s">
        <v>77</v>
      </c>
      <c r="AY219" s="235" t="s">
        <v>137</v>
      </c>
    </row>
    <row r="220" spans="1:65" s="2" customFormat="1" ht="22.2" customHeight="1">
      <c r="A220" s="40"/>
      <c r="B220" s="41"/>
      <c r="C220" s="206" t="s">
        <v>391</v>
      </c>
      <c r="D220" s="206" t="s">
        <v>139</v>
      </c>
      <c r="E220" s="207" t="s">
        <v>392</v>
      </c>
      <c r="F220" s="208" t="s">
        <v>393</v>
      </c>
      <c r="G220" s="209" t="s">
        <v>162</v>
      </c>
      <c r="H220" s="210">
        <v>3.6</v>
      </c>
      <c r="I220" s="211"/>
      <c r="J220" s="212">
        <f>ROUND(I220*H220,2)</f>
        <v>0</v>
      </c>
      <c r="K220" s="208" t="s">
        <v>143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0.068</v>
      </c>
      <c r="T220" s="216">
        <f>S220*H220</f>
        <v>0.24480000000000002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87</v>
      </c>
      <c r="AT220" s="217" t="s">
        <v>139</v>
      </c>
      <c r="AU220" s="217" t="s">
        <v>81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77</v>
      </c>
      <c r="BK220" s="218">
        <f>ROUND(I220*H220,2)</f>
        <v>0</v>
      </c>
      <c r="BL220" s="19" t="s">
        <v>87</v>
      </c>
      <c r="BM220" s="217" t="s">
        <v>394</v>
      </c>
    </row>
    <row r="221" spans="1:47" s="2" customFormat="1" ht="12">
      <c r="A221" s="40"/>
      <c r="B221" s="41"/>
      <c r="C221" s="42"/>
      <c r="D221" s="219" t="s">
        <v>145</v>
      </c>
      <c r="E221" s="42"/>
      <c r="F221" s="220" t="s">
        <v>395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145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147</v>
      </c>
      <c r="E222" s="227" t="s">
        <v>19</v>
      </c>
      <c r="F222" s="228" t="s">
        <v>396</v>
      </c>
      <c r="G222" s="225"/>
      <c r="H222" s="229">
        <v>3.6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147</v>
      </c>
      <c r="AU222" s="235" t="s">
        <v>81</v>
      </c>
      <c r="AV222" s="13" t="s">
        <v>81</v>
      </c>
      <c r="AW222" s="13" t="s">
        <v>33</v>
      </c>
      <c r="AX222" s="13" t="s">
        <v>77</v>
      </c>
      <c r="AY222" s="235" t="s">
        <v>137</v>
      </c>
    </row>
    <row r="223" spans="1:65" s="2" customFormat="1" ht="22.2" customHeight="1">
      <c r="A223" s="40"/>
      <c r="B223" s="41"/>
      <c r="C223" s="206" t="s">
        <v>397</v>
      </c>
      <c r="D223" s="206" t="s">
        <v>139</v>
      </c>
      <c r="E223" s="207" t="s">
        <v>398</v>
      </c>
      <c r="F223" s="208" t="s">
        <v>399</v>
      </c>
      <c r="G223" s="209" t="s">
        <v>162</v>
      </c>
      <c r="H223" s="210">
        <v>0.788</v>
      </c>
      <c r="I223" s="211"/>
      <c r="J223" s="212">
        <f>ROUND(I223*H223,2)</f>
        <v>0</v>
      </c>
      <c r="K223" s="208" t="s">
        <v>143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0.122</v>
      </c>
      <c r="T223" s="216">
        <f>S223*H223</f>
        <v>0.096136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87</v>
      </c>
      <c r="AT223" s="217" t="s">
        <v>139</v>
      </c>
      <c r="AU223" s="217" t="s">
        <v>81</v>
      </c>
      <c r="AY223" s="19" t="s">
        <v>137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87</v>
      </c>
      <c r="BM223" s="217" t="s">
        <v>400</v>
      </c>
    </row>
    <row r="224" spans="1:47" s="2" customFormat="1" ht="12">
      <c r="A224" s="40"/>
      <c r="B224" s="41"/>
      <c r="C224" s="42"/>
      <c r="D224" s="219" t="s">
        <v>145</v>
      </c>
      <c r="E224" s="42"/>
      <c r="F224" s="220" t="s">
        <v>401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81</v>
      </c>
    </row>
    <row r="225" spans="1:51" s="13" customFormat="1" ht="12">
      <c r="A225" s="13"/>
      <c r="B225" s="224"/>
      <c r="C225" s="225"/>
      <c r="D225" s="226" t="s">
        <v>147</v>
      </c>
      <c r="E225" s="227" t="s">
        <v>19</v>
      </c>
      <c r="F225" s="228" t="s">
        <v>402</v>
      </c>
      <c r="G225" s="225"/>
      <c r="H225" s="229">
        <v>0.788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81</v>
      </c>
      <c r="AV225" s="13" t="s">
        <v>81</v>
      </c>
      <c r="AW225" s="13" t="s">
        <v>33</v>
      </c>
      <c r="AX225" s="13" t="s">
        <v>77</v>
      </c>
      <c r="AY225" s="235" t="s">
        <v>137</v>
      </c>
    </row>
    <row r="226" spans="1:63" s="12" customFormat="1" ht="22.8" customHeight="1">
      <c r="A226" s="12"/>
      <c r="B226" s="190"/>
      <c r="C226" s="191"/>
      <c r="D226" s="192" t="s">
        <v>71</v>
      </c>
      <c r="E226" s="204" t="s">
        <v>403</v>
      </c>
      <c r="F226" s="204" t="s">
        <v>404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SUM(P227:P235)</f>
        <v>0</v>
      </c>
      <c r="Q226" s="198"/>
      <c r="R226" s="199">
        <f>SUM(R227:R235)</f>
        <v>0</v>
      </c>
      <c r="S226" s="198"/>
      <c r="T226" s="200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77</v>
      </c>
      <c r="AT226" s="202" t="s">
        <v>71</v>
      </c>
      <c r="AU226" s="202" t="s">
        <v>77</v>
      </c>
      <c r="AY226" s="201" t="s">
        <v>137</v>
      </c>
      <c r="BK226" s="203">
        <f>SUM(BK227:BK235)</f>
        <v>0</v>
      </c>
    </row>
    <row r="227" spans="1:65" s="2" customFormat="1" ht="22.2" customHeight="1">
      <c r="A227" s="40"/>
      <c r="B227" s="41"/>
      <c r="C227" s="206" t="s">
        <v>405</v>
      </c>
      <c r="D227" s="206" t="s">
        <v>139</v>
      </c>
      <c r="E227" s="207" t="s">
        <v>406</v>
      </c>
      <c r="F227" s="208" t="s">
        <v>407</v>
      </c>
      <c r="G227" s="209" t="s">
        <v>156</v>
      </c>
      <c r="H227" s="210">
        <v>17.294</v>
      </c>
      <c r="I227" s="211"/>
      <c r="J227" s="212">
        <f>ROUND(I227*H227,2)</f>
        <v>0</v>
      </c>
      <c r="K227" s="208" t="s">
        <v>143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87</v>
      </c>
      <c r="AT227" s="217" t="s">
        <v>139</v>
      </c>
      <c r="AU227" s="217" t="s">
        <v>81</v>
      </c>
      <c r="AY227" s="19" t="s">
        <v>137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77</v>
      </c>
      <c r="BK227" s="218">
        <f>ROUND(I227*H227,2)</f>
        <v>0</v>
      </c>
      <c r="BL227" s="19" t="s">
        <v>87</v>
      </c>
      <c r="BM227" s="217" t="s">
        <v>408</v>
      </c>
    </row>
    <row r="228" spans="1:47" s="2" customFormat="1" ht="12">
      <c r="A228" s="40"/>
      <c r="B228" s="41"/>
      <c r="C228" s="42"/>
      <c r="D228" s="219" t="s">
        <v>145</v>
      </c>
      <c r="E228" s="42"/>
      <c r="F228" s="220" t="s">
        <v>409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145</v>
      </c>
      <c r="AU228" s="19" t="s">
        <v>81</v>
      </c>
    </row>
    <row r="229" spans="1:65" s="2" customFormat="1" ht="19.8" customHeight="1">
      <c r="A229" s="40"/>
      <c r="B229" s="41"/>
      <c r="C229" s="206" t="s">
        <v>410</v>
      </c>
      <c r="D229" s="206" t="s">
        <v>139</v>
      </c>
      <c r="E229" s="207" t="s">
        <v>411</v>
      </c>
      <c r="F229" s="208" t="s">
        <v>412</v>
      </c>
      <c r="G229" s="209" t="s">
        <v>156</v>
      </c>
      <c r="H229" s="210">
        <v>17.294</v>
      </c>
      <c r="I229" s="211"/>
      <c r="J229" s="212">
        <f>ROUND(I229*H229,2)</f>
        <v>0</v>
      </c>
      <c r="K229" s="208" t="s">
        <v>143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87</v>
      </c>
      <c r="AT229" s="217" t="s">
        <v>139</v>
      </c>
      <c r="AU229" s="217" t="s">
        <v>81</v>
      </c>
      <c r="AY229" s="19" t="s">
        <v>137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87</v>
      </c>
      <c r="BM229" s="217" t="s">
        <v>413</v>
      </c>
    </row>
    <row r="230" spans="1:47" s="2" customFormat="1" ht="12">
      <c r="A230" s="40"/>
      <c r="B230" s="41"/>
      <c r="C230" s="42"/>
      <c r="D230" s="219" t="s">
        <v>145</v>
      </c>
      <c r="E230" s="42"/>
      <c r="F230" s="220" t="s">
        <v>414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81</v>
      </c>
    </row>
    <row r="231" spans="1:65" s="2" customFormat="1" ht="22.2" customHeight="1">
      <c r="A231" s="40"/>
      <c r="B231" s="41"/>
      <c r="C231" s="206" t="s">
        <v>415</v>
      </c>
      <c r="D231" s="206" t="s">
        <v>139</v>
      </c>
      <c r="E231" s="207" t="s">
        <v>416</v>
      </c>
      <c r="F231" s="208" t="s">
        <v>417</v>
      </c>
      <c r="G231" s="209" t="s">
        <v>156</v>
      </c>
      <c r="H231" s="210">
        <v>415.056</v>
      </c>
      <c r="I231" s="211"/>
      <c r="J231" s="212">
        <f>ROUND(I231*H231,2)</f>
        <v>0</v>
      </c>
      <c r="K231" s="208" t="s">
        <v>143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87</v>
      </c>
      <c r="AT231" s="217" t="s">
        <v>139</v>
      </c>
      <c r="AU231" s="217" t="s">
        <v>81</v>
      </c>
      <c r="AY231" s="19" t="s">
        <v>137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77</v>
      </c>
      <c r="BK231" s="218">
        <f>ROUND(I231*H231,2)</f>
        <v>0</v>
      </c>
      <c r="BL231" s="19" t="s">
        <v>87</v>
      </c>
      <c r="BM231" s="217" t="s">
        <v>418</v>
      </c>
    </row>
    <row r="232" spans="1:47" s="2" customFormat="1" ht="12">
      <c r="A232" s="40"/>
      <c r="B232" s="41"/>
      <c r="C232" s="42"/>
      <c r="D232" s="219" t="s">
        <v>145</v>
      </c>
      <c r="E232" s="42"/>
      <c r="F232" s="220" t="s">
        <v>419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145</v>
      </c>
      <c r="AU232" s="19" t="s">
        <v>81</v>
      </c>
    </row>
    <row r="233" spans="1:51" s="13" customFormat="1" ht="12">
      <c r="A233" s="13"/>
      <c r="B233" s="224"/>
      <c r="C233" s="225"/>
      <c r="D233" s="226" t="s">
        <v>147</v>
      </c>
      <c r="E233" s="227" t="s">
        <v>19</v>
      </c>
      <c r="F233" s="228" t="s">
        <v>420</v>
      </c>
      <c r="G233" s="225"/>
      <c r="H233" s="229">
        <v>415.056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147</v>
      </c>
      <c r="AU233" s="235" t="s">
        <v>81</v>
      </c>
      <c r="AV233" s="13" t="s">
        <v>81</v>
      </c>
      <c r="AW233" s="13" t="s">
        <v>33</v>
      </c>
      <c r="AX233" s="13" t="s">
        <v>77</v>
      </c>
      <c r="AY233" s="235" t="s">
        <v>137</v>
      </c>
    </row>
    <row r="234" spans="1:65" s="2" customFormat="1" ht="22.2" customHeight="1">
      <c r="A234" s="40"/>
      <c r="B234" s="41"/>
      <c r="C234" s="206" t="s">
        <v>421</v>
      </c>
      <c r="D234" s="206" t="s">
        <v>139</v>
      </c>
      <c r="E234" s="207" t="s">
        <v>422</v>
      </c>
      <c r="F234" s="208" t="s">
        <v>423</v>
      </c>
      <c r="G234" s="209" t="s">
        <v>156</v>
      </c>
      <c r="H234" s="210">
        <v>17.294</v>
      </c>
      <c r="I234" s="211"/>
      <c r="J234" s="212">
        <f>ROUND(I234*H234,2)</f>
        <v>0</v>
      </c>
      <c r="K234" s="208" t="s">
        <v>143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87</v>
      </c>
      <c r="AT234" s="217" t="s">
        <v>139</v>
      </c>
      <c r="AU234" s="217" t="s">
        <v>81</v>
      </c>
      <c r="AY234" s="19" t="s">
        <v>137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77</v>
      </c>
      <c r="BK234" s="218">
        <f>ROUND(I234*H234,2)</f>
        <v>0</v>
      </c>
      <c r="BL234" s="19" t="s">
        <v>87</v>
      </c>
      <c r="BM234" s="217" t="s">
        <v>424</v>
      </c>
    </row>
    <row r="235" spans="1:47" s="2" customFormat="1" ht="12">
      <c r="A235" s="40"/>
      <c r="B235" s="41"/>
      <c r="C235" s="42"/>
      <c r="D235" s="219" t="s">
        <v>145</v>
      </c>
      <c r="E235" s="42"/>
      <c r="F235" s="220" t="s">
        <v>425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145</v>
      </c>
      <c r="AU235" s="19" t="s">
        <v>81</v>
      </c>
    </row>
    <row r="236" spans="1:63" s="12" customFormat="1" ht="22.8" customHeight="1">
      <c r="A236" s="12"/>
      <c r="B236" s="190"/>
      <c r="C236" s="191"/>
      <c r="D236" s="192" t="s">
        <v>71</v>
      </c>
      <c r="E236" s="204" t="s">
        <v>426</v>
      </c>
      <c r="F236" s="204" t="s">
        <v>427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SUM(P237:P238)</f>
        <v>0</v>
      </c>
      <c r="Q236" s="198"/>
      <c r="R236" s="199">
        <f>SUM(R237:R238)</f>
        <v>0</v>
      </c>
      <c r="S236" s="198"/>
      <c r="T236" s="200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77</v>
      </c>
      <c r="AT236" s="202" t="s">
        <v>71</v>
      </c>
      <c r="AU236" s="202" t="s">
        <v>77</v>
      </c>
      <c r="AY236" s="201" t="s">
        <v>137</v>
      </c>
      <c r="BK236" s="203">
        <f>SUM(BK237:BK238)</f>
        <v>0</v>
      </c>
    </row>
    <row r="237" spans="1:65" s="2" customFormat="1" ht="30" customHeight="1">
      <c r="A237" s="40"/>
      <c r="B237" s="41"/>
      <c r="C237" s="206" t="s">
        <v>428</v>
      </c>
      <c r="D237" s="206" t="s">
        <v>139</v>
      </c>
      <c r="E237" s="207" t="s">
        <v>429</v>
      </c>
      <c r="F237" s="208" t="s">
        <v>430</v>
      </c>
      <c r="G237" s="209" t="s">
        <v>156</v>
      </c>
      <c r="H237" s="210">
        <v>10.7</v>
      </c>
      <c r="I237" s="211"/>
      <c r="J237" s="212">
        <f>ROUND(I237*H237,2)</f>
        <v>0</v>
      </c>
      <c r="K237" s="208" t="s">
        <v>143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87</v>
      </c>
      <c r="AT237" s="217" t="s">
        <v>139</v>
      </c>
      <c r="AU237" s="217" t="s">
        <v>81</v>
      </c>
      <c r="AY237" s="19" t="s">
        <v>137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77</v>
      </c>
      <c r="BK237" s="218">
        <f>ROUND(I237*H237,2)</f>
        <v>0</v>
      </c>
      <c r="BL237" s="19" t="s">
        <v>87</v>
      </c>
      <c r="BM237" s="217" t="s">
        <v>431</v>
      </c>
    </row>
    <row r="238" spans="1:47" s="2" customFormat="1" ht="12">
      <c r="A238" s="40"/>
      <c r="B238" s="41"/>
      <c r="C238" s="42"/>
      <c r="D238" s="219" t="s">
        <v>145</v>
      </c>
      <c r="E238" s="42"/>
      <c r="F238" s="220" t="s">
        <v>432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145</v>
      </c>
      <c r="AU238" s="19" t="s">
        <v>81</v>
      </c>
    </row>
    <row r="239" spans="1:63" s="12" customFormat="1" ht="25.9" customHeight="1">
      <c r="A239" s="12"/>
      <c r="B239" s="190"/>
      <c r="C239" s="191"/>
      <c r="D239" s="192" t="s">
        <v>71</v>
      </c>
      <c r="E239" s="193" t="s">
        <v>433</v>
      </c>
      <c r="F239" s="193" t="s">
        <v>434</v>
      </c>
      <c r="G239" s="191"/>
      <c r="H239" s="191"/>
      <c r="I239" s="194"/>
      <c r="J239" s="195">
        <f>BK239</f>
        <v>0</v>
      </c>
      <c r="K239" s="191"/>
      <c r="L239" s="196"/>
      <c r="M239" s="197"/>
      <c r="N239" s="198"/>
      <c r="O239" s="198"/>
      <c r="P239" s="199">
        <f>P240+P253+P263+P296+P318+P353+P366+P386+P401</f>
        <v>0</v>
      </c>
      <c r="Q239" s="198"/>
      <c r="R239" s="199">
        <f>R240+R253+R263+R296+R318+R353+R366+R386+R401</f>
        <v>3.9531102999999996</v>
      </c>
      <c r="S239" s="198"/>
      <c r="T239" s="200">
        <f>T240+T253+T263+T296+T318+T353+T366+T386+T401</f>
        <v>4.1945369999999995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81</v>
      </c>
      <c r="AT239" s="202" t="s">
        <v>71</v>
      </c>
      <c r="AU239" s="202" t="s">
        <v>72</v>
      </c>
      <c r="AY239" s="201" t="s">
        <v>137</v>
      </c>
      <c r="BK239" s="203">
        <f>BK240+BK253+BK263+BK296+BK318+BK353+BK366+BK386+BK401</f>
        <v>0</v>
      </c>
    </row>
    <row r="240" spans="1:63" s="12" customFormat="1" ht="22.8" customHeight="1">
      <c r="A240" s="12"/>
      <c r="B240" s="190"/>
      <c r="C240" s="191"/>
      <c r="D240" s="192" t="s">
        <v>71</v>
      </c>
      <c r="E240" s="204" t="s">
        <v>435</v>
      </c>
      <c r="F240" s="204" t="s">
        <v>436</v>
      </c>
      <c r="G240" s="191"/>
      <c r="H240" s="191"/>
      <c r="I240" s="194"/>
      <c r="J240" s="205">
        <f>BK240</f>
        <v>0</v>
      </c>
      <c r="K240" s="191"/>
      <c r="L240" s="196"/>
      <c r="M240" s="197"/>
      <c r="N240" s="198"/>
      <c r="O240" s="198"/>
      <c r="P240" s="199">
        <f>SUM(P241:P252)</f>
        <v>0</v>
      </c>
      <c r="Q240" s="198"/>
      <c r="R240" s="199">
        <f>SUM(R241:R252)</f>
        <v>1.1911960000000001</v>
      </c>
      <c r="S240" s="198"/>
      <c r="T240" s="200">
        <f>SUM(T241:T252)</f>
        <v>0.008605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1" t="s">
        <v>81</v>
      </c>
      <c r="AT240" s="202" t="s">
        <v>71</v>
      </c>
      <c r="AU240" s="202" t="s">
        <v>77</v>
      </c>
      <c r="AY240" s="201" t="s">
        <v>137</v>
      </c>
      <c r="BK240" s="203">
        <f>SUM(BK241:BK252)</f>
        <v>0</v>
      </c>
    </row>
    <row r="241" spans="1:65" s="2" customFormat="1" ht="22.2" customHeight="1">
      <c r="A241" s="40"/>
      <c r="B241" s="41"/>
      <c r="C241" s="206" t="s">
        <v>437</v>
      </c>
      <c r="D241" s="206" t="s">
        <v>139</v>
      </c>
      <c r="E241" s="207" t="s">
        <v>438</v>
      </c>
      <c r="F241" s="208" t="s">
        <v>439</v>
      </c>
      <c r="G241" s="209" t="s">
        <v>162</v>
      </c>
      <c r="H241" s="210">
        <v>0.5</v>
      </c>
      <c r="I241" s="211"/>
      <c r="J241" s="212">
        <f>ROUND(I241*H241,2)</f>
        <v>0</v>
      </c>
      <c r="K241" s="208" t="s">
        <v>143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0.01721</v>
      </c>
      <c r="T241" s="216">
        <f>S241*H241</f>
        <v>0.008605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229</v>
      </c>
      <c r="AT241" s="217" t="s">
        <v>139</v>
      </c>
      <c r="AU241" s="217" t="s">
        <v>81</v>
      </c>
      <c r="AY241" s="19" t="s">
        <v>137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77</v>
      </c>
      <c r="BK241" s="218">
        <f>ROUND(I241*H241,2)</f>
        <v>0</v>
      </c>
      <c r="BL241" s="19" t="s">
        <v>229</v>
      </c>
      <c r="BM241" s="217" t="s">
        <v>440</v>
      </c>
    </row>
    <row r="242" spans="1:47" s="2" customFormat="1" ht="12">
      <c r="A242" s="40"/>
      <c r="B242" s="41"/>
      <c r="C242" s="42"/>
      <c r="D242" s="219" t="s">
        <v>145</v>
      </c>
      <c r="E242" s="42"/>
      <c r="F242" s="220" t="s">
        <v>441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81</v>
      </c>
    </row>
    <row r="243" spans="1:51" s="13" customFormat="1" ht="12">
      <c r="A243" s="13"/>
      <c r="B243" s="224"/>
      <c r="C243" s="225"/>
      <c r="D243" s="226" t="s">
        <v>147</v>
      </c>
      <c r="E243" s="227" t="s">
        <v>19</v>
      </c>
      <c r="F243" s="228" t="s">
        <v>442</v>
      </c>
      <c r="G243" s="225"/>
      <c r="H243" s="229">
        <v>0.5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147</v>
      </c>
      <c r="AU243" s="235" t="s">
        <v>81</v>
      </c>
      <c r="AV243" s="13" t="s">
        <v>81</v>
      </c>
      <c r="AW243" s="13" t="s">
        <v>33</v>
      </c>
      <c r="AX243" s="13" t="s">
        <v>77</v>
      </c>
      <c r="AY243" s="235" t="s">
        <v>137</v>
      </c>
    </row>
    <row r="244" spans="1:65" s="2" customFormat="1" ht="22.2" customHeight="1">
      <c r="A244" s="40"/>
      <c r="B244" s="41"/>
      <c r="C244" s="206" t="s">
        <v>443</v>
      </c>
      <c r="D244" s="206" t="s">
        <v>139</v>
      </c>
      <c r="E244" s="207" t="s">
        <v>444</v>
      </c>
      <c r="F244" s="208" t="s">
        <v>445</v>
      </c>
      <c r="G244" s="209" t="s">
        <v>162</v>
      </c>
      <c r="H244" s="210">
        <v>123.44</v>
      </c>
      <c r="I244" s="211"/>
      <c r="J244" s="212">
        <f>ROUND(I244*H244,2)</f>
        <v>0</v>
      </c>
      <c r="K244" s="208" t="s">
        <v>143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0.00125</v>
      </c>
      <c r="R244" s="215">
        <f>Q244*H244</f>
        <v>0.1543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229</v>
      </c>
      <c r="AT244" s="217" t="s">
        <v>139</v>
      </c>
      <c r="AU244" s="217" t="s">
        <v>81</v>
      </c>
      <c r="AY244" s="19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77</v>
      </c>
      <c r="BK244" s="218">
        <f>ROUND(I244*H244,2)</f>
        <v>0</v>
      </c>
      <c r="BL244" s="19" t="s">
        <v>229</v>
      </c>
      <c r="BM244" s="217" t="s">
        <v>446</v>
      </c>
    </row>
    <row r="245" spans="1:47" s="2" customFormat="1" ht="12">
      <c r="A245" s="40"/>
      <c r="B245" s="41"/>
      <c r="C245" s="42"/>
      <c r="D245" s="219" t="s">
        <v>145</v>
      </c>
      <c r="E245" s="42"/>
      <c r="F245" s="220" t="s">
        <v>447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81</v>
      </c>
    </row>
    <row r="246" spans="1:51" s="13" customFormat="1" ht="12">
      <c r="A246" s="13"/>
      <c r="B246" s="224"/>
      <c r="C246" s="225"/>
      <c r="D246" s="226" t="s">
        <v>147</v>
      </c>
      <c r="E246" s="227" t="s">
        <v>19</v>
      </c>
      <c r="F246" s="228" t="s">
        <v>448</v>
      </c>
      <c r="G246" s="225"/>
      <c r="H246" s="229">
        <v>123.44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147</v>
      </c>
      <c r="AU246" s="235" t="s">
        <v>81</v>
      </c>
      <c r="AV246" s="13" t="s">
        <v>81</v>
      </c>
      <c r="AW246" s="13" t="s">
        <v>33</v>
      </c>
      <c r="AX246" s="13" t="s">
        <v>77</v>
      </c>
      <c r="AY246" s="235" t="s">
        <v>137</v>
      </c>
    </row>
    <row r="247" spans="1:65" s="2" customFormat="1" ht="14.4" customHeight="1">
      <c r="A247" s="40"/>
      <c r="B247" s="41"/>
      <c r="C247" s="236" t="s">
        <v>449</v>
      </c>
      <c r="D247" s="236" t="s">
        <v>247</v>
      </c>
      <c r="E247" s="237" t="s">
        <v>450</v>
      </c>
      <c r="F247" s="238" t="s">
        <v>451</v>
      </c>
      <c r="G247" s="239" t="s">
        <v>162</v>
      </c>
      <c r="H247" s="240">
        <v>129.612</v>
      </c>
      <c r="I247" s="241"/>
      <c r="J247" s="242">
        <f>ROUND(I247*H247,2)</f>
        <v>0</v>
      </c>
      <c r="K247" s="238" t="s">
        <v>19</v>
      </c>
      <c r="L247" s="243"/>
      <c r="M247" s="244" t="s">
        <v>19</v>
      </c>
      <c r="N247" s="245" t="s">
        <v>43</v>
      </c>
      <c r="O247" s="86"/>
      <c r="P247" s="215">
        <f>O247*H247</f>
        <v>0</v>
      </c>
      <c r="Q247" s="215">
        <v>0.008</v>
      </c>
      <c r="R247" s="215">
        <f>Q247*H247</f>
        <v>1.036896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314</v>
      </c>
      <c r="AT247" s="217" t="s">
        <v>247</v>
      </c>
      <c r="AU247" s="217" t="s">
        <v>81</v>
      </c>
      <c r="AY247" s="19" t="s">
        <v>137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77</v>
      </c>
      <c r="BK247" s="218">
        <f>ROUND(I247*H247,2)</f>
        <v>0</v>
      </c>
      <c r="BL247" s="19" t="s">
        <v>229</v>
      </c>
      <c r="BM247" s="217" t="s">
        <v>452</v>
      </c>
    </row>
    <row r="248" spans="1:51" s="13" customFormat="1" ht="12">
      <c r="A248" s="13"/>
      <c r="B248" s="224"/>
      <c r="C248" s="225"/>
      <c r="D248" s="226" t="s">
        <v>147</v>
      </c>
      <c r="E248" s="227" t="s">
        <v>19</v>
      </c>
      <c r="F248" s="228" t="s">
        <v>453</v>
      </c>
      <c r="G248" s="225"/>
      <c r="H248" s="229">
        <v>123.44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81</v>
      </c>
      <c r="AV248" s="13" t="s">
        <v>81</v>
      </c>
      <c r="AW248" s="13" t="s">
        <v>33</v>
      </c>
      <c r="AX248" s="13" t="s">
        <v>77</v>
      </c>
      <c r="AY248" s="235" t="s">
        <v>137</v>
      </c>
    </row>
    <row r="249" spans="1:51" s="13" customFormat="1" ht="12">
      <c r="A249" s="13"/>
      <c r="B249" s="224"/>
      <c r="C249" s="225"/>
      <c r="D249" s="226" t="s">
        <v>147</v>
      </c>
      <c r="E249" s="225"/>
      <c r="F249" s="228" t="s">
        <v>454</v>
      </c>
      <c r="G249" s="225"/>
      <c r="H249" s="229">
        <v>129.612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147</v>
      </c>
      <c r="AU249" s="235" t="s">
        <v>81</v>
      </c>
      <c r="AV249" s="13" t="s">
        <v>81</v>
      </c>
      <c r="AW249" s="13" t="s">
        <v>4</v>
      </c>
      <c r="AX249" s="13" t="s">
        <v>77</v>
      </c>
      <c r="AY249" s="235" t="s">
        <v>137</v>
      </c>
    </row>
    <row r="250" spans="1:65" s="2" customFormat="1" ht="14.4" customHeight="1">
      <c r="A250" s="40"/>
      <c r="B250" s="41"/>
      <c r="C250" s="206" t="s">
        <v>455</v>
      </c>
      <c r="D250" s="206" t="s">
        <v>139</v>
      </c>
      <c r="E250" s="207" t="s">
        <v>456</v>
      </c>
      <c r="F250" s="208" t="s">
        <v>457</v>
      </c>
      <c r="G250" s="209" t="s">
        <v>260</v>
      </c>
      <c r="H250" s="210">
        <v>1</v>
      </c>
      <c r="I250" s="211"/>
      <c r="J250" s="212">
        <f>ROUND(I250*H250,2)</f>
        <v>0</v>
      </c>
      <c r="K250" s="208" t="s">
        <v>19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229</v>
      </c>
      <c r="AT250" s="217" t="s">
        <v>139</v>
      </c>
      <c r="AU250" s="217" t="s">
        <v>81</v>
      </c>
      <c r="AY250" s="19" t="s">
        <v>137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229</v>
      </c>
      <c r="BM250" s="217" t="s">
        <v>458</v>
      </c>
    </row>
    <row r="251" spans="1:65" s="2" customFormat="1" ht="22.2" customHeight="1">
      <c r="A251" s="40"/>
      <c r="B251" s="41"/>
      <c r="C251" s="206" t="s">
        <v>459</v>
      </c>
      <c r="D251" s="206" t="s">
        <v>139</v>
      </c>
      <c r="E251" s="207" t="s">
        <v>460</v>
      </c>
      <c r="F251" s="208" t="s">
        <v>461</v>
      </c>
      <c r="G251" s="209" t="s">
        <v>462</v>
      </c>
      <c r="H251" s="257"/>
      <c r="I251" s="211"/>
      <c r="J251" s="212">
        <f>ROUND(I251*H251,2)</f>
        <v>0</v>
      </c>
      <c r="K251" s="208" t="s">
        <v>143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229</v>
      </c>
      <c r="AT251" s="217" t="s">
        <v>139</v>
      </c>
      <c r="AU251" s="217" t="s">
        <v>81</v>
      </c>
      <c r="AY251" s="19" t="s">
        <v>137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77</v>
      </c>
      <c r="BK251" s="218">
        <f>ROUND(I251*H251,2)</f>
        <v>0</v>
      </c>
      <c r="BL251" s="19" t="s">
        <v>229</v>
      </c>
      <c r="BM251" s="217" t="s">
        <v>463</v>
      </c>
    </row>
    <row r="252" spans="1:47" s="2" customFormat="1" ht="12">
      <c r="A252" s="40"/>
      <c r="B252" s="41"/>
      <c r="C252" s="42"/>
      <c r="D252" s="219" t="s">
        <v>145</v>
      </c>
      <c r="E252" s="42"/>
      <c r="F252" s="220" t="s">
        <v>464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145</v>
      </c>
      <c r="AU252" s="19" t="s">
        <v>81</v>
      </c>
    </row>
    <row r="253" spans="1:63" s="12" customFormat="1" ht="22.8" customHeight="1">
      <c r="A253" s="12"/>
      <c r="B253" s="190"/>
      <c r="C253" s="191"/>
      <c r="D253" s="192" t="s">
        <v>71</v>
      </c>
      <c r="E253" s="204" t="s">
        <v>465</v>
      </c>
      <c r="F253" s="204" t="s">
        <v>466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SUM(P254:P262)</f>
        <v>0</v>
      </c>
      <c r="Q253" s="198"/>
      <c r="R253" s="199">
        <f>SUM(R254:R262)</f>
        <v>0.006278</v>
      </c>
      <c r="S253" s="198"/>
      <c r="T253" s="200">
        <f>SUM(T254:T262)</f>
        <v>0.007181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81</v>
      </c>
      <c r="AT253" s="202" t="s">
        <v>71</v>
      </c>
      <c r="AU253" s="202" t="s">
        <v>77</v>
      </c>
      <c r="AY253" s="201" t="s">
        <v>137</v>
      </c>
      <c r="BK253" s="203">
        <f>SUM(BK254:BK262)</f>
        <v>0</v>
      </c>
    </row>
    <row r="254" spans="1:65" s="2" customFormat="1" ht="14.4" customHeight="1">
      <c r="A254" s="40"/>
      <c r="B254" s="41"/>
      <c r="C254" s="206" t="s">
        <v>467</v>
      </c>
      <c r="D254" s="206" t="s">
        <v>139</v>
      </c>
      <c r="E254" s="207" t="s">
        <v>468</v>
      </c>
      <c r="F254" s="208" t="s">
        <v>469</v>
      </c>
      <c r="G254" s="209" t="s">
        <v>173</v>
      </c>
      <c r="H254" s="210">
        <v>4.3</v>
      </c>
      <c r="I254" s="211"/>
      <c r="J254" s="212">
        <f>ROUND(I254*H254,2)</f>
        <v>0</v>
      </c>
      <c r="K254" s="208" t="s">
        <v>143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0.00167</v>
      </c>
      <c r="T254" s="216">
        <f>S254*H254</f>
        <v>0.007181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229</v>
      </c>
      <c r="AT254" s="217" t="s">
        <v>139</v>
      </c>
      <c r="AU254" s="217" t="s">
        <v>81</v>
      </c>
      <c r="AY254" s="19" t="s">
        <v>137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77</v>
      </c>
      <c r="BK254" s="218">
        <f>ROUND(I254*H254,2)</f>
        <v>0</v>
      </c>
      <c r="BL254" s="19" t="s">
        <v>229</v>
      </c>
      <c r="BM254" s="217" t="s">
        <v>470</v>
      </c>
    </row>
    <row r="255" spans="1:47" s="2" customFormat="1" ht="12">
      <c r="A255" s="40"/>
      <c r="B255" s="41"/>
      <c r="C255" s="42"/>
      <c r="D255" s="219" t="s">
        <v>145</v>
      </c>
      <c r="E255" s="42"/>
      <c r="F255" s="220" t="s">
        <v>471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145</v>
      </c>
      <c r="AU255" s="19" t="s">
        <v>81</v>
      </c>
    </row>
    <row r="256" spans="1:65" s="2" customFormat="1" ht="19.8" customHeight="1">
      <c r="A256" s="40"/>
      <c r="B256" s="41"/>
      <c r="C256" s="206" t="s">
        <v>472</v>
      </c>
      <c r="D256" s="206" t="s">
        <v>139</v>
      </c>
      <c r="E256" s="207" t="s">
        <v>473</v>
      </c>
      <c r="F256" s="208" t="s">
        <v>474</v>
      </c>
      <c r="G256" s="209" t="s">
        <v>173</v>
      </c>
      <c r="H256" s="210">
        <v>4.3</v>
      </c>
      <c r="I256" s="211"/>
      <c r="J256" s="212">
        <f>ROUND(I256*H256,2)</f>
        <v>0</v>
      </c>
      <c r="K256" s="208" t="s">
        <v>143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0.00146</v>
      </c>
      <c r="R256" s="215">
        <f>Q256*H256</f>
        <v>0.006278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229</v>
      </c>
      <c r="AT256" s="217" t="s">
        <v>139</v>
      </c>
      <c r="AU256" s="217" t="s">
        <v>81</v>
      </c>
      <c r="AY256" s="19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77</v>
      </c>
      <c r="BK256" s="218">
        <f>ROUND(I256*H256,2)</f>
        <v>0</v>
      </c>
      <c r="BL256" s="19" t="s">
        <v>229</v>
      </c>
      <c r="BM256" s="217" t="s">
        <v>475</v>
      </c>
    </row>
    <row r="257" spans="1:47" s="2" customFormat="1" ht="12">
      <c r="A257" s="40"/>
      <c r="B257" s="41"/>
      <c r="C257" s="42"/>
      <c r="D257" s="219" t="s">
        <v>145</v>
      </c>
      <c r="E257" s="42"/>
      <c r="F257" s="220" t="s">
        <v>476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145</v>
      </c>
      <c r="AU257" s="19" t="s">
        <v>81</v>
      </c>
    </row>
    <row r="258" spans="1:51" s="13" customFormat="1" ht="12">
      <c r="A258" s="13"/>
      <c r="B258" s="224"/>
      <c r="C258" s="225"/>
      <c r="D258" s="226" t="s">
        <v>147</v>
      </c>
      <c r="E258" s="227" t="s">
        <v>19</v>
      </c>
      <c r="F258" s="228" t="s">
        <v>477</v>
      </c>
      <c r="G258" s="225"/>
      <c r="H258" s="229">
        <v>4.3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147</v>
      </c>
      <c r="AU258" s="235" t="s">
        <v>81</v>
      </c>
      <c r="AV258" s="13" t="s">
        <v>81</v>
      </c>
      <c r="AW258" s="13" t="s">
        <v>33</v>
      </c>
      <c r="AX258" s="13" t="s">
        <v>77</v>
      </c>
      <c r="AY258" s="235" t="s">
        <v>137</v>
      </c>
    </row>
    <row r="259" spans="1:65" s="2" customFormat="1" ht="22.2" customHeight="1">
      <c r="A259" s="40"/>
      <c r="B259" s="41"/>
      <c r="C259" s="206" t="s">
        <v>478</v>
      </c>
      <c r="D259" s="206" t="s">
        <v>139</v>
      </c>
      <c r="E259" s="207" t="s">
        <v>479</v>
      </c>
      <c r="F259" s="208" t="s">
        <v>480</v>
      </c>
      <c r="G259" s="209" t="s">
        <v>142</v>
      </c>
      <c r="H259" s="210">
        <v>2</v>
      </c>
      <c r="I259" s="211"/>
      <c r="J259" s="212">
        <f>ROUND(I259*H259,2)</f>
        <v>0</v>
      </c>
      <c r="K259" s="208" t="s">
        <v>143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229</v>
      </c>
      <c r="AT259" s="217" t="s">
        <v>139</v>
      </c>
      <c r="AU259" s="217" t="s">
        <v>81</v>
      </c>
      <c r="AY259" s="19" t="s">
        <v>137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77</v>
      </c>
      <c r="BK259" s="218">
        <f>ROUND(I259*H259,2)</f>
        <v>0</v>
      </c>
      <c r="BL259" s="19" t="s">
        <v>229</v>
      </c>
      <c r="BM259" s="217" t="s">
        <v>481</v>
      </c>
    </row>
    <row r="260" spans="1:47" s="2" customFormat="1" ht="12">
      <c r="A260" s="40"/>
      <c r="B260" s="41"/>
      <c r="C260" s="42"/>
      <c r="D260" s="219" t="s">
        <v>145</v>
      </c>
      <c r="E260" s="42"/>
      <c r="F260" s="220" t="s">
        <v>482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145</v>
      </c>
      <c r="AU260" s="19" t="s">
        <v>81</v>
      </c>
    </row>
    <row r="261" spans="1:65" s="2" customFormat="1" ht="22.2" customHeight="1">
      <c r="A261" s="40"/>
      <c r="B261" s="41"/>
      <c r="C261" s="206" t="s">
        <v>483</v>
      </c>
      <c r="D261" s="206" t="s">
        <v>139</v>
      </c>
      <c r="E261" s="207" t="s">
        <v>484</v>
      </c>
      <c r="F261" s="208" t="s">
        <v>485</v>
      </c>
      <c r="G261" s="209" t="s">
        <v>462</v>
      </c>
      <c r="H261" s="257"/>
      <c r="I261" s="211"/>
      <c r="J261" s="212">
        <f>ROUND(I261*H261,2)</f>
        <v>0</v>
      </c>
      <c r="K261" s="208" t="s">
        <v>143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229</v>
      </c>
      <c r="AT261" s="217" t="s">
        <v>139</v>
      </c>
      <c r="AU261" s="217" t="s">
        <v>81</v>
      </c>
      <c r="AY261" s="19" t="s">
        <v>137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77</v>
      </c>
      <c r="BK261" s="218">
        <f>ROUND(I261*H261,2)</f>
        <v>0</v>
      </c>
      <c r="BL261" s="19" t="s">
        <v>229</v>
      </c>
      <c r="BM261" s="217" t="s">
        <v>486</v>
      </c>
    </row>
    <row r="262" spans="1:47" s="2" customFormat="1" ht="12">
      <c r="A262" s="40"/>
      <c r="B262" s="41"/>
      <c r="C262" s="42"/>
      <c r="D262" s="219" t="s">
        <v>145</v>
      </c>
      <c r="E262" s="42"/>
      <c r="F262" s="220" t="s">
        <v>487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145</v>
      </c>
      <c r="AU262" s="19" t="s">
        <v>81</v>
      </c>
    </row>
    <row r="263" spans="1:63" s="12" customFormat="1" ht="22.8" customHeight="1">
      <c r="A263" s="12"/>
      <c r="B263" s="190"/>
      <c r="C263" s="191"/>
      <c r="D263" s="192" t="s">
        <v>71</v>
      </c>
      <c r="E263" s="204" t="s">
        <v>488</v>
      </c>
      <c r="F263" s="204" t="s">
        <v>489</v>
      </c>
      <c r="G263" s="191"/>
      <c r="H263" s="191"/>
      <c r="I263" s="194"/>
      <c r="J263" s="205">
        <f>BK263</f>
        <v>0</v>
      </c>
      <c r="K263" s="191"/>
      <c r="L263" s="196"/>
      <c r="M263" s="197"/>
      <c r="N263" s="198"/>
      <c r="O263" s="198"/>
      <c r="P263" s="199">
        <f>SUM(P264:P295)</f>
        <v>0</v>
      </c>
      <c r="Q263" s="198"/>
      <c r="R263" s="199">
        <f>SUM(R264:R295)</f>
        <v>0.00455</v>
      </c>
      <c r="S263" s="198"/>
      <c r="T263" s="200">
        <f>SUM(T264:T295)</f>
        <v>3.3418799999999997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81</v>
      </c>
      <c r="AT263" s="202" t="s">
        <v>71</v>
      </c>
      <c r="AU263" s="202" t="s">
        <v>77</v>
      </c>
      <c r="AY263" s="201" t="s">
        <v>137</v>
      </c>
      <c r="BK263" s="203">
        <f>SUM(BK264:BK295)</f>
        <v>0</v>
      </c>
    </row>
    <row r="264" spans="1:65" s="2" customFormat="1" ht="14.4" customHeight="1">
      <c r="A264" s="40"/>
      <c r="B264" s="41"/>
      <c r="C264" s="206" t="s">
        <v>490</v>
      </c>
      <c r="D264" s="206" t="s">
        <v>139</v>
      </c>
      <c r="E264" s="207" t="s">
        <v>491</v>
      </c>
      <c r="F264" s="208" t="s">
        <v>492</v>
      </c>
      <c r="G264" s="209" t="s">
        <v>162</v>
      </c>
      <c r="H264" s="210">
        <v>67.2</v>
      </c>
      <c r="I264" s="211"/>
      <c r="J264" s="212">
        <f>ROUND(I264*H264,2)</f>
        <v>0</v>
      </c>
      <c r="K264" s="208" t="s">
        <v>143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0.02465</v>
      </c>
      <c r="T264" s="216">
        <f>S264*H264</f>
        <v>1.65648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229</v>
      </c>
      <c r="AT264" s="217" t="s">
        <v>139</v>
      </c>
      <c r="AU264" s="217" t="s">
        <v>81</v>
      </c>
      <c r="AY264" s="19" t="s">
        <v>137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77</v>
      </c>
      <c r="BK264" s="218">
        <f>ROUND(I264*H264,2)</f>
        <v>0</v>
      </c>
      <c r="BL264" s="19" t="s">
        <v>229</v>
      </c>
      <c r="BM264" s="217" t="s">
        <v>493</v>
      </c>
    </row>
    <row r="265" spans="1:47" s="2" customFormat="1" ht="12">
      <c r="A265" s="40"/>
      <c r="B265" s="41"/>
      <c r="C265" s="42"/>
      <c r="D265" s="219" t="s">
        <v>145</v>
      </c>
      <c r="E265" s="42"/>
      <c r="F265" s="220" t="s">
        <v>494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145</v>
      </c>
      <c r="AU265" s="19" t="s">
        <v>81</v>
      </c>
    </row>
    <row r="266" spans="1:51" s="15" customFormat="1" ht="12">
      <c r="A266" s="15"/>
      <c r="B266" s="258"/>
      <c r="C266" s="259"/>
      <c r="D266" s="226" t="s">
        <v>147</v>
      </c>
      <c r="E266" s="260" t="s">
        <v>19</v>
      </c>
      <c r="F266" s="261" t="s">
        <v>495</v>
      </c>
      <c r="G266" s="259"/>
      <c r="H266" s="260" t="s">
        <v>19</v>
      </c>
      <c r="I266" s="262"/>
      <c r="J266" s="259"/>
      <c r="K266" s="259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147</v>
      </c>
      <c r="AU266" s="267" t="s">
        <v>81</v>
      </c>
      <c r="AV266" s="15" t="s">
        <v>77</v>
      </c>
      <c r="AW266" s="15" t="s">
        <v>33</v>
      </c>
      <c r="AX266" s="15" t="s">
        <v>72</v>
      </c>
      <c r="AY266" s="267" t="s">
        <v>137</v>
      </c>
    </row>
    <row r="267" spans="1:51" s="13" customFormat="1" ht="12">
      <c r="A267" s="13"/>
      <c r="B267" s="224"/>
      <c r="C267" s="225"/>
      <c r="D267" s="226" t="s">
        <v>147</v>
      </c>
      <c r="E267" s="227" t="s">
        <v>19</v>
      </c>
      <c r="F267" s="228" t="s">
        <v>496</v>
      </c>
      <c r="G267" s="225"/>
      <c r="H267" s="229">
        <v>12.6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147</v>
      </c>
      <c r="AU267" s="235" t="s">
        <v>81</v>
      </c>
      <c r="AV267" s="13" t="s">
        <v>81</v>
      </c>
      <c r="AW267" s="13" t="s">
        <v>33</v>
      </c>
      <c r="AX267" s="13" t="s">
        <v>72</v>
      </c>
      <c r="AY267" s="235" t="s">
        <v>137</v>
      </c>
    </row>
    <row r="268" spans="1:51" s="13" customFormat="1" ht="12">
      <c r="A268" s="13"/>
      <c r="B268" s="224"/>
      <c r="C268" s="225"/>
      <c r="D268" s="226" t="s">
        <v>147</v>
      </c>
      <c r="E268" s="227" t="s">
        <v>19</v>
      </c>
      <c r="F268" s="228" t="s">
        <v>497</v>
      </c>
      <c r="G268" s="225"/>
      <c r="H268" s="229">
        <v>56.4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147</v>
      </c>
      <c r="AU268" s="235" t="s">
        <v>81</v>
      </c>
      <c r="AV268" s="13" t="s">
        <v>81</v>
      </c>
      <c r="AW268" s="13" t="s">
        <v>33</v>
      </c>
      <c r="AX268" s="13" t="s">
        <v>72</v>
      </c>
      <c r="AY268" s="235" t="s">
        <v>137</v>
      </c>
    </row>
    <row r="269" spans="1:51" s="13" customFormat="1" ht="12">
      <c r="A269" s="13"/>
      <c r="B269" s="224"/>
      <c r="C269" s="225"/>
      <c r="D269" s="226" t="s">
        <v>147</v>
      </c>
      <c r="E269" s="227" t="s">
        <v>19</v>
      </c>
      <c r="F269" s="228" t="s">
        <v>498</v>
      </c>
      <c r="G269" s="225"/>
      <c r="H269" s="229">
        <v>-1.8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81</v>
      </c>
      <c r="AV269" s="13" t="s">
        <v>81</v>
      </c>
      <c r="AW269" s="13" t="s">
        <v>33</v>
      </c>
      <c r="AX269" s="13" t="s">
        <v>72</v>
      </c>
      <c r="AY269" s="235" t="s">
        <v>137</v>
      </c>
    </row>
    <row r="270" spans="1:51" s="14" customFormat="1" ht="12">
      <c r="A270" s="14"/>
      <c r="B270" s="246"/>
      <c r="C270" s="247"/>
      <c r="D270" s="226" t="s">
        <v>147</v>
      </c>
      <c r="E270" s="248" t="s">
        <v>19</v>
      </c>
      <c r="F270" s="249" t="s">
        <v>328</v>
      </c>
      <c r="G270" s="247"/>
      <c r="H270" s="250">
        <v>67.2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147</v>
      </c>
      <c r="AU270" s="256" t="s">
        <v>81</v>
      </c>
      <c r="AV270" s="14" t="s">
        <v>87</v>
      </c>
      <c r="AW270" s="14" t="s">
        <v>33</v>
      </c>
      <c r="AX270" s="14" t="s">
        <v>77</v>
      </c>
      <c r="AY270" s="256" t="s">
        <v>137</v>
      </c>
    </row>
    <row r="271" spans="1:65" s="2" customFormat="1" ht="14.4" customHeight="1">
      <c r="A271" s="40"/>
      <c r="B271" s="41"/>
      <c r="C271" s="206" t="s">
        <v>499</v>
      </c>
      <c r="D271" s="206" t="s">
        <v>139</v>
      </c>
      <c r="E271" s="207" t="s">
        <v>500</v>
      </c>
      <c r="F271" s="208" t="s">
        <v>501</v>
      </c>
      <c r="G271" s="209" t="s">
        <v>162</v>
      </c>
      <c r="H271" s="210">
        <v>67.2</v>
      </c>
      <c r="I271" s="211"/>
      <c r="J271" s="212">
        <f>ROUND(I271*H271,2)</f>
        <v>0</v>
      </c>
      <c r="K271" s="208" t="s">
        <v>143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0.008</v>
      </c>
      <c r="T271" s="216">
        <f>S271*H271</f>
        <v>0.5376000000000001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229</v>
      </c>
      <c r="AT271" s="217" t="s">
        <v>139</v>
      </c>
      <c r="AU271" s="217" t="s">
        <v>81</v>
      </c>
      <c r="AY271" s="19" t="s">
        <v>137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77</v>
      </c>
      <c r="BK271" s="218">
        <f>ROUND(I271*H271,2)</f>
        <v>0</v>
      </c>
      <c r="BL271" s="19" t="s">
        <v>229</v>
      </c>
      <c r="BM271" s="217" t="s">
        <v>502</v>
      </c>
    </row>
    <row r="272" spans="1:47" s="2" customFormat="1" ht="12">
      <c r="A272" s="40"/>
      <c r="B272" s="41"/>
      <c r="C272" s="42"/>
      <c r="D272" s="219" t="s">
        <v>145</v>
      </c>
      <c r="E272" s="42"/>
      <c r="F272" s="220" t="s">
        <v>503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145</v>
      </c>
      <c r="AU272" s="19" t="s">
        <v>81</v>
      </c>
    </row>
    <row r="273" spans="1:65" s="2" customFormat="1" ht="14.4" customHeight="1">
      <c r="A273" s="40"/>
      <c r="B273" s="41"/>
      <c r="C273" s="206" t="s">
        <v>504</v>
      </c>
      <c r="D273" s="206" t="s">
        <v>139</v>
      </c>
      <c r="E273" s="207" t="s">
        <v>505</v>
      </c>
      <c r="F273" s="208" t="s">
        <v>506</v>
      </c>
      <c r="G273" s="209" t="s">
        <v>142</v>
      </c>
      <c r="H273" s="210">
        <v>12</v>
      </c>
      <c r="I273" s="211"/>
      <c r="J273" s="212">
        <f>ROUND(I273*H273,2)</f>
        <v>0</v>
      </c>
      <c r="K273" s="208" t="s">
        <v>143</v>
      </c>
      <c r="L273" s="46"/>
      <c r="M273" s="213" t="s">
        <v>19</v>
      </c>
      <c r="N273" s="214" t="s">
        <v>43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0.024</v>
      </c>
      <c r="T273" s="216">
        <f>S273*H273</f>
        <v>0.28800000000000003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229</v>
      </c>
      <c r="AT273" s="217" t="s">
        <v>139</v>
      </c>
      <c r="AU273" s="217" t="s">
        <v>81</v>
      </c>
      <c r="AY273" s="19" t="s">
        <v>137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77</v>
      </c>
      <c r="BK273" s="218">
        <f>ROUND(I273*H273,2)</f>
        <v>0</v>
      </c>
      <c r="BL273" s="19" t="s">
        <v>229</v>
      </c>
      <c r="BM273" s="217" t="s">
        <v>507</v>
      </c>
    </row>
    <row r="274" spans="1:47" s="2" customFormat="1" ht="12">
      <c r="A274" s="40"/>
      <c r="B274" s="41"/>
      <c r="C274" s="42"/>
      <c r="D274" s="219" t="s">
        <v>145</v>
      </c>
      <c r="E274" s="42"/>
      <c r="F274" s="220" t="s">
        <v>508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145</v>
      </c>
      <c r="AU274" s="19" t="s">
        <v>81</v>
      </c>
    </row>
    <row r="275" spans="1:51" s="13" customFormat="1" ht="12">
      <c r="A275" s="13"/>
      <c r="B275" s="224"/>
      <c r="C275" s="225"/>
      <c r="D275" s="226" t="s">
        <v>147</v>
      </c>
      <c r="E275" s="227" t="s">
        <v>19</v>
      </c>
      <c r="F275" s="228" t="s">
        <v>509</v>
      </c>
      <c r="G275" s="225"/>
      <c r="H275" s="229">
        <v>12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147</v>
      </c>
      <c r="AU275" s="235" t="s">
        <v>81</v>
      </c>
      <c r="AV275" s="13" t="s">
        <v>81</v>
      </c>
      <c r="AW275" s="13" t="s">
        <v>33</v>
      </c>
      <c r="AX275" s="13" t="s">
        <v>77</v>
      </c>
      <c r="AY275" s="235" t="s">
        <v>137</v>
      </c>
    </row>
    <row r="276" spans="1:65" s="2" customFormat="1" ht="19.8" customHeight="1">
      <c r="A276" s="40"/>
      <c r="B276" s="41"/>
      <c r="C276" s="206" t="s">
        <v>510</v>
      </c>
      <c r="D276" s="206" t="s">
        <v>139</v>
      </c>
      <c r="E276" s="207" t="s">
        <v>511</v>
      </c>
      <c r="F276" s="208" t="s">
        <v>512</v>
      </c>
      <c r="G276" s="209" t="s">
        <v>173</v>
      </c>
      <c r="H276" s="210">
        <v>4.55</v>
      </c>
      <c r="I276" s="211"/>
      <c r="J276" s="212">
        <f>ROUND(I276*H276,2)</f>
        <v>0</v>
      </c>
      <c r="K276" s="208" t="s">
        <v>143</v>
      </c>
      <c r="L276" s="46"/>
      <c r="M276" s="213" t="s">
        <v>19</v>
      </c>
      <c r="N276" s="214" t="s">
        <v>43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229</v>
      </c>
      <c r="AT276" s="217" t="s">
        <v>139</v>
      </c>
      <c r="AU276" s="217" t="s">
        <v>81</v>
      </c>
      <c r="AY276" s="19" t="s">
        <v>137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77</v>
      </c>
      <c r="BK276" s="218">
        <f>ROUND(I276*H276,2)</f>
        <v>0</v>
      </c>
      <c r="BL276" s="19" t="s">
        <v>229</v>
      </c>
      <c r="BM276" s="217" t="s">
        <v>513</v>
      </c>
    </row>
    <row r="277" spans="1:47" s="2" customFormat="1" ht="12">
      <c r="A277" s="40"/>
      <c r="B277" s="41"/>
      <c r="C277" s="42"/>
      <c r="D277" s="219" t="s">
        <v>145</v>
      </c>
      <c r="E277" s="42"/>
      <c r="F277" s="220" t="s">
        <v>514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145</v>
      </c>
      <c r="AU277" s="19" t="s">
        <v>81</v>
      </c>
    </row>
    <row r="278" spans="1:51" s="13" customFormat="1" ht="12">
      <c r="A278" s="13"/>
      <c r="B278" s="224"/>
      <c r="C278" s="225"/>
      <c r="D278" s="226" t="s">
        <v>147</v>
      </c>
      <c r="E278" s="227" t="s">
        <v>19</v>
      </c>
      <c r="F278" s="228" t="s">
        <v>515</v>
      </c>
      <c r="G278" s="225"/>
      <c r="H278" s="229">
        <v>4.55</v>
      </c>
      <c r="I278" s="230"/>
      <c r="J278" s="225"/>
      <c r="K278" s="225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147</v>
      </c>
      <c r="AU278" s="235" t="s">
        <v>81</v>
      </c>
      <c r="AV278" s="13" t="s">
        <v>81</v>
      </c>
      <c r="AW278" s="13" t="s">
        <v>33</v>
      </c>
      <c r="AX278" s="13" t="s">
        <v>77</v>
      </c>
      <c r="AY278" s="235" t="s">
        <v>137</v>
      </c>
    </row>
    <row r="279" spans="1:65" s="2" customFormat="1" ht="14.4" customHeight="1">
      <c r="A279" s="40"/>
      <c r="B279" s="41"/>
      <c r="C279" s="236" t="s">
        <v>516</v>
      </c>
      <c r="D279" s="236" t="s">
        <v>247</v>
      </c>
      <c r="E279" s="237" t="s">
        <v>517</v>
      </c>
      <c r="F279" s="238" t="s">
        <v>518</v>
      </c>
      <c r="G279" s="239" t="s">
        <v>173</v>
      </c>
      <c r="H279" s="240">
        <v>4.55</v>
      </c>
      <c r="I279" s="241"/>
      <c r="J279" s="242">
        <f>ROUND(I279*H279,2)</f>
        <v>0</v>
      </c>
      <c r="K279" s="238" t="s">
        <v>143</v>
      </c>
      <c r="L279" s="243"/>
      <c r="M279" s="244" t="s">
        <v>19</v>
      </c>
      <c r="N279" s="245" t="s">
        <v>43</v>
      </c>
      <c r="O279" s="86"/>
      <c r="P279" s="215">
        <f>O279*H279</f>
        <v>0</v>
      </c>
      <c r="Q279" s="215">
        <v>0.001</v>
      </c>
      <c r="R279" s="215">
        <f>Q279*H279</f>
        <v>0.00455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314</v>
      </c>
      <c r="AT279" s="217" t="s">
        <v>247</v>
      </c>
      <c r="AU279" s="217" t="s">
        <v>81</v>
      </c>
      <c r="AY279" s="19" t="s">
        <v>137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77</v>
      </c>
      <c r="BK279" s="218">
        <f>ROUND(I279*H279,2)</f>
        <v>0</v>
      </c>
      <c r="BL279" s="19" t="s">
        <v>229</v>
      </c>
      <c r="BM279" s="217" t="s">
        <v>519</v>
      </c>
    </row>
    <row r="280" spans="1:65" s="2" customFormat="1" ht="14.4" customHeight="1">
      <c r="A280" s="40"/>
      <c r="B280" s="41"/>
      <c r="C280" s="206" t="s">
        <v>520</v>
      </c>
      <c r="D280" s="206" t="s">
        <v>139</v>
      </c>
      <c r="E280" s="207" t="s">
        <v>521</v>
      </c>
      <c r="F280" s="208" t="s">
        <v>522</v>
      </c>
      <c r="G280" s="209" t="s">
        <v>142</v>
      </c>
      <c r="H280" s="210">
        <v>6</v>
      </c>
      <c r="I280" s="211"/>
      <c r="J280" s="212">
        <f>ROUND(I280*H280,2)</f>
        <v>0</v>
      </c>
      <c r="K280" s="208" t="s">
        <v>143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0.0881</v>
      </c>
      <c r="T280" s="216">
        <f>S280*H280</f>
        <v>0.5286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229</v>
      </c>
      <c r="AT280" s="217" t="s">
        <v>139</v>
      </c>
      <c r="AU280" s="217" t="s">
        <v>81</v>
      </c>
      <c r="AY280" s="19" t="s">
        <v>137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77</v>
      </c>
      <c r="BK280" s="218">
        <f>ROUND(I280*H280,2)</f>
        <v>0</v>
      </c>
      <c r="BL280" s="19" t="s">
        <v>229</v>
      </c>
      <c r="BM280" s="217" t="s">
        <v>523</v>
      </c>
    </row>
    <row r="281" spans="1:47" s="2" customFormat="1" ht="12">
      <c r="A281" s="40"/>
      <c r="B281" s="41"/>
      <c r="C281" s="42"/>
      <c r="D281" s="219" t="s">
        <v>145</v>
      </c>
      <c r="E281" s="42"/>
      <c r="F281" s="220" t="s">
        <v>524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145</v>
      </c>
      <c r="AU281" s="19" t="s">
        <v>81</v>
      </c>
    </row>
    <row r="282" spans="1:51" s="13" customFormat="1" ht="12">
      <c r="A282" s="13"/>
      <c r="B282" s="224"/>
      <c r="C282" s="225"/>
      <c r="D282" s="226" t="s">
        <v>147</v>
      </c>
      <c r="E282" s="227" t="s">
        <v>19</v>
      </c>
      <c r="F282" s="228" t="s">
        <v>525</v>
      </c>
      <c r="G282" s="225"/>
      <c r="H282" s="229">
        <v>6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147</v>
      </c>
      <c r="AU282" s="235" t="s">
        <v>81</v>
      </c>
      <c r="AV282" s="13" t="s">
        <v>81</v>
      </c>
      <c r="AW282" s="13" t="s">
        <v>33</v>
      </c>
      <c r="AX282" s="13" t="s">
        <v>77</v>
      </c>
      <c r="AY282" s="235" t="s">
        <v>137</v>
      </c>
    </row>
    <row r="283" spans="1:65" s="2" customFormat="1" ht="14.4" customHeight="1">
      <c r="A283" s="40"/>
      <c r="B283" s="41"/>
      <c r="C283" s="206" t="s">
        <v>526</v>
      </c>
      <c r="D283" s="206" t="s">
        <v>139</v>
      </c>
      <c r="E283" s="207" t="s">
        <v>527</v>
      </c>
      <c r="F283" s="208" t="s">
        <v>528</v>
      </c>
      <c r="G283" s="209" t="s">
        <v>142</v>
      </c>
      <c r="H283" s="210">
        <v>3</v>
      </c>
      <c r="I283" s="211"/>
      <c r="J283" s="212">
        <f>ROUND(I283*H283,2)</f>
        <v>0</v>
      </c>
      <c r="K283" s="208" t="s">
        <v>143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0.1104</v>
      </c>
      <c r="T283" s="216">
        <f>S283*H283</f>
        <v>0.3312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229</v>
      </c>
      <c r="AT283" s="217" t="s">
        <v>139</v>
      </c>
      <c r="AU283" s="217" t="s">
        <v>81</v>
      </c>
      <c r="AY283" s="19" t="s">
        <v>137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77</v>
      </c>
      <c r="BK283" s="218">
        <f>ROUND(I283*H283,2)</f>
        <v>0</v>
      </c>
      <c r="BL283" s="19" t="s">
        <v>229</v>
      </c>
      <c r="BM283" s="217" t="s">
        <v>529</v>
      </c>
    </row>
    <row r="284" spans="1:47" s="2" customFormat="1" ht="12">
      <c r="A284" s="40"/>
      <c r="B284" s="41"/>
      <c r="C284" s="42"/>
      <c r="D284" s="219" t="s">
        <v>145</v>
      </c>
      <c r="E284" s="42"/>
      <c r="F284" s="220" t="s">
        <v>530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145</v>
      </c>
      <c r="AU284" s="19" t="s">
        <v>81</v>
      </c>
    </row>
    <row r="285" spans="1:51" s="13" customFormat="1" ht="12">
      <c r="A285" s="13"/>
      <c r="B285" s="224"/>
      <c r="C285" s="225"/>
      <c r="D285" s="226" t="s">
        <v>147</v>
      </c>
      <c r="E285" s="227" t="s">
        <v>19</v>
      </c>
      <c r="F285" s="228" t="s">
        <v>531</v>
      </c>
      <c r="G285" s="225"/>
      <c r="H285" s="229">
        <v>3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147</v>
      </c>
      <c r="AU285" s="235" t="s">
        <v>81</v>
      </c>
      <c r="AV285" s="13" t="s">
        <v>81</v>
      </c>
      <c r="AW285" s="13" t="s">
        <v>33</v>
      </c>
      <c r="AX285" s="13" t="s">
        <v>77</v>
      </c>
      <c r="AY285" s="235" t="s">
        <v>137</v>
      </c>
    </row>
    <row r="286" spans="1:65" s="2" customFormat="1" ht="14.4" customHeight="1">
      <c r="A286" s="40"/>
      <c r="B286" s="41"/>
      <c r="C286" s="206" t="s">
        <v>532</v>
      </c>
      <c r="D286" s="206" t="s">
        <v>139</v>
      </c>
      <c r="E286" s="207" t="s">
        <v>533</v>
      </c>
      <c r="F286" s="208" t="s">
        <v>534</v>
      </c>
      <c r="G286" s="209" t="s">
        <v>142</v>
      </c>
      <c r="H286" s="210">
        <v>1</v>
      </c>
      <c r="I286" s="211"/>
      <c r="J286" s="212">
        <f>ROUND(I286*H286,2)</f>
        <v>0</v>
      </c>
      <c r="K286" s="208" t="s">
        <v>19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229</v>
      </c>
      <c r="AT286" s="217" t="s">
        <v>139</v>
      </c>
      <c r="AU286" s="217" t="s">
        <v>81</v>
      </c>
      <c r="AY286" s="19" t="s">
        <v>137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77</v>
      </c>
      <c r="BK286" s="218">
        <f>ROUND(I286*H286,2)</f>
        <v>0</v>
      </c>
      <c r="BL286" s="19" t="s">
        <v>229</v>
      </c>
      <c r="BM286" s="217" t="s">
        <v>535</v>
      </c>
    </row>
    <row r="287" spans="1:65" s="2" customFormat="1" ht="14.4" customHeight="1">
      <c r="A287" s="40"/>
      <c r="B287" s="41"/>
      <c r="C287" s="206" t="s">
        <v>536</v>
      </c>
      <c r="D287" s="206" t="s">
        <v>139</v>
      </c>
      <c r="E287" s="207" t="s">
        <v>537</v>
      </c>
      <c r="F287" s="208" t="s">
        <v>538</v>
      </c>
      <c r="G287" s="209" t="s">
        <v>142</v>
      </c>
      <c r="H287" s="210">
        <v>3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229</v>
      </c>
      <c r="AT287" s="217" t="s">
        <v>139</v>
      </c>
      <c r="AU287" s="217" t="s">
        <v>81</v>
      </c>
      <c r="AY287" s="19" t="s">
        <v>137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77</v>
      </c>
      <c r="BK287" s="218">
        <f>ROUND(I287*H287,2)</f>
        <v>0</v>
      </c>
      <c r="BL287" s="19" t="s">
        <v>229</v>
      </c>
      <c r="BM287" s="217" t="s">
        <v>539</v>
      </c>
    </row>
    <row r="288" spans="1:65" s="2" customFormat="1" ht="14.4" customHeight="1">
      <c r="A288" s="40"/>
      <c r="B288" s="41"/>
      <c r="C288" s="206" t="s">
        <v>540</v>
      </c>
      <c r="D288" s="206" t="s">
        <v>139</v>
      </c>
      <c r="E288" s="207" t="s">
        <v>541</v>
      </c>
      <c r="F288" s="208" t="s">
        <v>538</v>
      </c>
      <c r="G288" s="209" t="s">
        <v>142</v>
      </c>
      <c r="H288" s="210">
        <v>1</v>
      </c>
      <c r="I288" s="211"/>
      <c r="J288" s="212">
        <f>ROUND(I288*H288,2)</f>
        <v>0</v>
      </c>
      <c r="K288" s="208" t="s">
        <v>19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229</v>
      </c>
      <c r="AT288" s="217" t="s">
        <v>139</v>
      </c>
      <c r="AU288" s="217" t="s">
        <v>81</v>
      </c>
      <c r="AY288" s="19" t="s">
        <v>137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77</v>
      </c>
      <c r="BK288" s="218">
        <f>ROUND(I288*H288,2)</f>
        <v>0</v>
      </c>
      <c r="BL288" s="19" t="s">
        <v>229</v>
      </c>
      <c r="BM288" s="217" t="s">
        <v>542</v>
      </c>
    </row>
    <row r="289" spans="1:65" s="2" customFormat="1" ht="14.4" customHeight="1">
      <c r="A289" s="40"/>
      <c r="B289" s="41"/>
      <c r="C289" s="206" t="s">
        <v>543</v>
      </c>
      <c r="D289" s="206" t="s">
        <v>139</v>
      </c>
      <c r="E289" s="207" t="s">
        <v>544</v>
      </c>
      <c r="F289" s="208" t="s">
        <v>538</v>
      </c>
      <c r="G289" s="209" t="s">
        <v>142</v>
      </c>
      <c r="H289" s="210">
        <v>1</v>
      </c>
      <c r="I289" s="211"/>
      <c r="J289" s="212">
        <f>ROUND(I289*H289,2)</f>
        <v>0</v>
      </c>
      <c r="K289" s="208" t="s">
        <v>19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229</v>
      </c>
      <c r="AT289" s="217" t="s">
        <v>139</v>
      </c>
      <c r="AU289" s="217" t="s">
        <v>81</v>
      </c>
      <c r="AY289" s="19" t="s">
        <v>137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77</v>
      </c>
      <c r="BK289" s="218">
        <f>ROUND(I289*H289,2)</f>
        <v>0</v>
      </c>
      <c r="BL289" s="19" t="s">
        <v>229</v>
      </c>
      <c r="BM289" s="217" t="s">
        <v>545</v>
      </c>
    </row>
    <row r="290" spans="1:65" s="2" customFormat="1" ht="19.8" customHeight="1">
      <c r="A290" s="40"/>
      <c r="B290" s="41"/>
      <c r="C290" s="206" t="s">
        <v>546</v>
      </c>
      <c r="D290" s="206" t="s">
        <v>139</v>
      </c>
      <c r="E290" s="207" t="s">
        <v>547</v>
      </c>
      <c r="F290" s="208" t="s">
        <v>548</v>
      </c>
      <c r="G290" s="209" t="s">
        <v>142</v>
      </c>
      <c r="H290" s="210">
        <v>1</v>
      </c>
      <c r="I290" s="211"/>
      <c r="J290" s="212">
        <f>ROUND(I290*H290,2)</f>
        <v>0</v>
      </c>
      <c r="K290" s="208" t="s">
        <v>19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229</v>
      </c>
      <c r="AT290" s="217" t="s">
        <v>139</v>
      </c>
      <c r="AU290" s="217" t="s">
        <v>81</v>
      </c>
      <c r="AY290" s="19" t="s">
        <v>137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77</v>
      </c>
      <c r="BK290" s="218">
        <f>ROUND(I290*H290,2)</f>
        <v>0</v>
      </c>
      <c r="BL290" s="19" t="s">
        <v>229</v>
      </c>
      <c r="BM290" s="217" t="s">
        <v>549</v>
      </c>
    </row>
    <row r="291" spans="1:65" s="2" customFormat="1" ht="19.8" customHeight="1">
      <c r="A291" s="40"/>
      <c r="B291" s="41"/>
      <c r="C291" s="206" t="s">
        <v>550</v>
      </c>
      <c r="D291" s="206" t="s">
        <v>139</v>
      </c>
      <c r="E291" s="207" t="s">
        <v>551</v>
      </c>
      <c r="F291" s="208" t="s">
        <v>548</v>
      </c>
      <c r="G291" s="209" t="s">
        <v>142</v>
      </c>
      <c r="H291" s="210">
        <v>4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229</v>
      </c>
      <c r="AT291" s="217" t="s">
        <v>139</v>
      </c>
      <c r="AU291" s="217" t="s">
        <v>81</v>
      </c>
      <c r="AY291" s="19" t="s">
        <v>137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77</v>
      </c>
      <c r="BK291" s="218">
        <f>ROUND(I291*H291,2)</f>
        <v>0</v>
      </c>
      <c r="BL291" s="19" t="s">
        <v>229</v>
      </c>
      <c r="BM291" s="217" t="s">
        <v>552</v>
      </c>
    </row>
    <row r="292" spans="1:65" s="2" customFormat="1" ht="14.4" customHeight="1">
      <c r="A292" s="40"/>
      <c r="B292" s="41"/>
      <c r="C292" s="206" t="s">
        <v>553</v>
      </c>
      <c r="D292" s="206" t="s">
        <v>139</v>
      </c>
      <c r="E292" s="207" t="s">
        <v>554</v>
      </c>
      <c r="F292" s="208" t="s">
        <v>555</v>
      </c>
      <c r="G292" s="209" t="s">
        <v>142</v>
      </c>
      <c r="H292" s="210">
        <v>1</v>
      </c>
      <c r="I292" s="211"/>
      <c r="J292" s="212">
        <f>ROUND(I292*H292,2)</f>
        <v>0</v>
      </c>
      <c r="K292" s="208" t="s">
        <v>19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229</v>
      </c>
      <c r="AT292" s="217" t="s">
        <v>139</v>
      </c>
      <c r="AU292" s="217" t="s">
        <v>81</v>
      </c>
      <c r="AY292" s="19" t="s">
        <v>137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77</v>
      </c>
      <c r="BK292" s="218">
        <f>ROUND(I292*H292,2)</f>
        <v>0</v>
      </c>
      <c r="BL292" s="19" t="s">
        <v>229</v>
      </c>
      <c r="BM292" s="217" t="s">
        <v>556</v>
      </c>
    </row>
    <row r="293" spans="1:65" s="2" customFormat="1" ht="14.4" customHeight="1">
      <c r="A293" s="40"/>
      <c r="B293" s="41"/>
      <c r="C293" s="206" t="s">
        <v>557</v>
      </c>
      <c r="D293" s="206" t="s">
        <v>139</v>
      </c>
      <c r="E293" s="207" t="s">
        <v>558</v>
      </c>
      <c r="F293" s="208" t="s">
        <v>555</v>
      </c>
      <c r="G293" s="209" t="s">
        <v>142</v>
      </c>
      <c r="H293" s="210">
        <v>1</v>
      </c>
      <c r="I293" s="211"/>
      <c r="J293" s="212">
        <f>ROUND(I293*H293,2)</f>
        <v>0</v>
      </c>
      <c r="K293" s="208" t="s">
        <v>19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229</v>
      </c>
      <c r="AT293" s="217" t="s">
        <v>139</v>
      </c>
      <c r="AU293" s="217" t="s">
        <v>81</v>
      </c>
      <c r="AY293" s="19" t="s">
        <v>137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77</v>
      </c>
      <c r="BK293" s="218">
        <f>ROUND(I293*H293,2)</f>
        <v>0</v>
      </c>
      <c r="BL293" s="19" t="s">
        <v>229</v>
      </c>
      <c r="BM293" s="217" t="s">
        <v>559</v>
      </c>
    </row>
    <row r="294" spans="1:65" s="2" customFormat="1" ht="22.2" customHeight="1">
      <c r="A294" s="40"/>
      <c r="B294" s="41"/>
      <c r="C294" s="206" t="s">
        <v>560</v>
      </c>
      <c r="D294" s="206" t="s">
        <v>139</v>
      </c>
      <c r="E294" s="207" t="s">
        <v>561</v>
      </c>
      <c r="F294" s="208" t="s">
        <v>562</v>
      </c>
      <c r="G294" s="209" t="s">
        <v>462</v>
      </c>
      <c r="H294" s="257"/>
      <c r="I294" s="211"/>
      <c r="J294" s="212">
        <f>ROUND(I294*H294,2)</f>
        <v>0</v>
      </c>
      <c r="K294" s="208" t="s">
        <v>143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229</v>
      </c>
      <c r="AT294" s="217" t="s">
        <v>139</v>
      </c>
      <c r="AU294" s="217" t="s">
        <v>81</v>
      </c>
      <c r="AY294" s="19" t="s">
        <v>137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77</v>
      </c>
      <c r="BK294" s="218">
        <f>ROUND(I294*H294,2)</f>
        <v>0</v>
      </c>
      <c r="BL294" s="19" t="s">
        <v>229</v>
      </c>
      <c r="BM294" s="217" t="s">
        <v>563</v>
      </c>
    </row>
    <row r="295" spans="1:47" s="2" customFormat="1" ht="12">
      <c r="A295" s="40"/>
      <c r="B295" s="41"/>
      <c r="C295" s="42"/>
      <c r="D295" s="219" t="s">
        <v>145</v>
      </c>
      <c r="E295" s="42"/>
      <c r="F295" s="220" t="s">
        <v>564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145</v>
      </c>
      <c r="AU295" s="19" t="s">
        <v>81</v>
      </c>
    </row>
    <row r="296" spans="1:63" s="12" customFormat="1" ht="22.8" customHeight="1">
      <c r="A296" s="12"/>
      <c r="B296" s="190"/>
      <c r="C296" s="191"/>
      <c r="D296" s="192" t="s">
        <v>71</v>
      </c>
      <c r="E296" s="204" t="s">
        <v>565</v>
      </c>
      <c r="F296" s="204" t="s">
        <v>566</v>
      </c>
      <c r="G296" s="191"/>
      <c r="H296" s="191"/>
      <c r="I296" s="194"/>
      <c r="J296" s="205">
        <f>BK296</f>
        <v>0</v>
      </c>
      <c r="K296" s="191"/>
      <c r="L296" s="196"/>
      <c r="M296" s="197"/>
      <c r="N296" s="198"/>
      <c r="O296" s="198"/>
      <c r="P296" s="199">
        <f>SUM(P297:P317)</f>
        <v>0</v>
      </c>
      <c r="Q296" s="198"/>
      <c r="R296" s="199">
        <f>SUM(R297:R317)</f>
        <v>0</v>
      </c>
      <c r="S296" s="198"/>
      <c r="T296" s="200">
        <f>SUM(T297:T317)</f>
        <v>0.6322460000000001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1" t="s">
        <v>81</v>
      </c>
      <c r="AT296" s="202" t="s">
        <v>71</v>
      </c>
      <c r="AU296" s="202" t="s">
        <v>77</v>
      </c>
      <c r="AY296" s="201" t="s">
        <v>137</v>
      </c>
      <c r="BK296" s="203">
        <f>SUM(BK297:BK317)</f>
        <v>0</v>
      </c>
    </row>
    <row r="297" spans="1:65" s="2" customFormat="1" ht="14.4" customHeight="1">
      <c r="A297" s="40"/>
      <c r="B297" s="41"/>
      <c r="C297" s="206" t="s">
        <v>567</v>
      </c>
      <c r="D297" s="206" t="s">
        <v>139</v>
      </c>
      <c r="E297" s="207" t="s">
        <v>568</v>
      </c>
      <c r="F297" s="208" t="s">
        <v>569</v>
      </c>
      <c r="G297" s="209" t="s">
        <v>162</v>
      </c>
      <c r="H297" s="210">
        <v>85.178</v>
      </c>
      <c r="I297" s="211"/>
      <c r="J297" s="212">
        <f>ROUND(I297*H297,2)</f>
        <v>0</v>
      </c>
      <c r="K297" s="208" t="s">
        <v>143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0.005</v>
      </c>
      <c r="T297" s="216">
        <f>S297*H297</f>
        <v>0.42589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229</v>
      </c>
      <c r="AT297" s="217" t="s">
        <v>139</v>
      </c>
      <c r="AU297" s="217" t="s">
        <v>81</v>
      </c>
      <c r="AY297" s="19" t="s">
        <v>137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77</v>
      </c>
      <c r="BK297" s="218">
        <f>ROUND(I297*H297,2)</f>
        <v>0</v>
      </c>
      <c r="BL297" s="19" t="s">
        <v>229</v>
      </c>
      <c r="BM297" s="217" t="s">
        <v>570</v>
      </c>
    </row>
    <row r="298" spans="1:47" s="2" customFormat="1" ht="12">
      <c r="A298" s="40"/>
      <c r="B298" s="41"/>
      <c r="C298" s="42"/>
      <c r="D298" s="219" t="s">
        <v>145</v>
      </c>
      <c r="E298" s="42"/>
      <c r="F298" s="220" t="s">
        <v>571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145</v>
      </c>
      <c r="AU298" s="19" t="s">
        <v>81</v>
      </c>
    </row>
    <row r="299" spans="1:51" s="13" customFormat="1" ht="12">
      <c r="A299" s="13"/>
      <c r="B299" s="224"/>
      <c r="C299" s="225"/>
      <c r="D299" s="226" t="s">
        <v>147</v>
      </c>
      <c r="E299" s="227" t="s">
        <v>19</v>
      </c>
      <c r="F299" s="228" t="s">
        <v>572</v>
      </c>
      <c r="G299" s="225"/>
      <c r="H299" s="229">
        <v>85.178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147</v>
      </c>
      <c r="AU299" s="235" t="s">
        <v>81</v>
      </c>
      <c r="AV299" s="13" t="s">
        <v>81</v>
      </c>
      <c r="AW299" s="13" t="s">
        <v>33</v>
      </c>
      <c r="AX299" s="13" t="s">
        <v>77</v>
      </c>
      <c r="AY299" s="235" t="s">
        <v>137</v>
      </c>
    </row>
    <row r="300" spans="1:65" s="2" customFormat="1" ht="14.4" customHeight="1">
      <c r="A300" s="40"/>
      <c r="B300" s="41"/>
      <c r="C300" s="206" t="s">
        <v>573</v>
      </c>
      <c r="D300" s="206" t="s">
        <v>139</v>
      </c>
      <c r="E300" s="207" t="s">
        <v>574</v>
      </c>
      <c r="F300" s="208" t="s">
        <v>575</v>
      </c>
      <c r="G300" s="209" t="s">
        <v>162</v>
      </c>
      <c r="H300" s="210">
        <v>85.178</v>
      </c>
      <c r="I300" s="211"/>
      <c r="J300" s="212">
        <f>ROUND(I300*H300,2)</f>
        <v>0</v>
      </c>
      <c r="K300" s="208" t="s">
        <v>143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0.002</v>
      </c>
      <c r="T300" s="216">
        <f>S300*H300</f>
        <v>0.170356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229</v>
      </c>
      <c r="AT300" s="217" t="s">
        <v>139</v>
      </c>
      <c r="AU300" s="217" t="s">
        <v>81</v>
      </c>
      <c r="AY300" s="19" t="s">
        <v>137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77</v>
      </c>
      <c r="BK300" s="218">
        <f>ROUND(I300*H300,2)</f>
        <v>0</v>
      </c>
      <c r="BL300" s="19" t="s">
        <v>229</v>
      </c>
      <c r="BM300" s="217" t="s">
        <v>576</v>
      </c>
    </row>
    <row r="301" spans="1:47" s="2" customFormat="1" ht="12">
      <c r="A301" s="40"/>
      <c r="B301" s="41"/>
      <c r="C301" s="42"/>
      <c r="D301" s="219" t="s">
        <v>145</v>
      </c>
      <c r="E301" s="42"/>
      <c r="F301" s="220" t="s">
        <v>577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145</v>
      </c>
      <c r="AU301" s="19" t="s">
        <v>81</v>
      </c>
    </row>
    <row r="302" spans="1:65" s="2" customFormat="1" ht="14.4" customHeight="1">
      <c r="A302" s="40"/>
      <c r="B302" s="41"/>
      <c r="C302" s="206" t="s">
        <v>578</v>
      </c>
      <c r="D302" s="206" t="s">
        <v>139</v>
      </c>
      <c r="E302" s="207" t="s">
        <v>579</v>
      </c>
      <c r="F302" s="208" t="s">
        <v>580</v>
      </c>
      <c r="G302" s="209" t="s">
        <v>162</v>
      </c>
      <c r="H302" s="210">
        <v>1.8</v>
      </c>
      <c r="I302" s="211"/>
      <c r="J302" s="212">
        <f>ROUND(I302*H302,2)</f>
        <v>0</v>
      </c>
      <c r="K302" s="208" t="s">
        <v>143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0.02</v>
      </c>
      <c r="T302" s="216">
        <f>S302*H302</f>
        <v>0.036000000000000004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229</v>
      </c>
      <c r="AT302" s="217" t="s">
        <v>139</v>
      </c>
      <c r="AU302" s="217" t="s">
        <v>81</v>
      </c>
      <c r="AY302" s="19" t="s">
        <v>137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77</v>
      </c>
      <c r="BK302" s="218">
        <f>ROUND(I302*H302,2)</f>
        <v>0</v>
      </c>
      <c r="BL302" s="19" t="s">
        <v>229</v>
      </c>
      <c r="BM302" s="217" t="s">
        <v>581</v>
      </c>
    </row>
    <row r="303" spans="1:47" s="2" customFormat="1" ht="12">
      <c r="A303" s="40"/>
      <c r="B303" s="41"/>
      <c r="C303" s="42"/>
      <c r="D303" s="219" t="s">
        <v>145</v>
      </c>
      <c r="E303" s="42"/>
      <c r="F303" s="220" t="s">
        <v>582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145</v>
      </c>
      <c r="AU303" s="19" t="s">
        <v>81</v>
      </c>
    </row>
    <row r="304" spans="1:51" s="13" customFormat="1" ht="12">
      <c r="A304" s="13"/>
      <c r="B304" s="224"/>
      <c r="C304" s="225"/>
      <c r="D304" s="226" t="s">
        <v>147</v>
      </c>
      <c r="E304" s="227" t="s">
        <v>19</v>
      </c>
      <c r="F304" s="228" t="s">
        <v>583</v>
      </c>
      <c r="G304" s="225"/>
      <c r="H304" s="229">
        <v>1.8</v>
      </c>
      <c r="I304" s="230"/>
      <c r="J304" s="225"/>
      <c r="K304" s="225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147</v>
      </c>
      <c r="AU304" s="235" t="s">
        <v>81</v>
      </c>
      <c r="AV304" s="13" t="s">
        <v>81</v>
      </c>
      <c r="AW304" s="13" t="s">
        <v>33</v>
      </c>
      <c r="AX304" s="13" t="s">
        <v>77</v>
      </c>
      <c r="AY304" s="235" t="s">
        <v>137</v>
      </c>
    </row>
    <row r="305" spans="1:65" s="2" customFormat="1" ht="14.4" customHeight="1">
      <c r="A305" s="40"/>
      <c r="B305" s="41"/>
      <c r="C305" s="206" t="s">
        <v>584</v>
      </c>
      <c r="D305" s="206" t="s">
        <v>139</v>
      </c>
      <c r="E305" s="207" t="s">
        <v>585</v>
      </c>
      <c r="F305" s="208" t="s">
        <v>586</v>
      </c>
      <c r="G305" s="209" t="s">
        <v>260</v>
      </c>
      <c r="H305" s="210">
        <v>1</v>
      </c>
      <c r="I305" s="211"/>
      <c r="J305" s="212">
        <f>ROUND(I305*H305,2)</f>
        <v>0</v>
      </c>
      <c r="K305" s="208" t="s">
        <v>19</v>
      </c>
      <c r="L305" s="46"/>
      <c r="M305" s="213" t="s">
        <v>19</v>
      </c>
      <c r="N305" s="214" t="s">
        <v>43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229</v>
      </c>
      <c r="AT305" s="217" t="s">
        <v>139</v>
      </c>
      <c r="AU305" s="217" t="s">
        <v>81</v>
      </c>
      <c r="AY305" s="19" t="s">
        <v>137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77</v>
      </c>
      <c r="BK305" s="218">
        <f>ROUND(I305*H305,2)</f>
        <v>0</v>
      </c>
      <c r="BL305" s="19" t="s">
        <v>229</v>
      </c>
      <c r="BM305" s="217" t="s">
        <v>587</v>
      </c>
    </row>
    <row r="306" spans="1:65" s="2" customFormat="1" ht="14.4" customHeight="1">
      <c r="A306" s="40"/>
      <c r="B306" s="41"/>
      <c r="C306" s="206" t="s">
        <v>588</v>
      </c>
      <c r="D306" s="206" t="s">
        <v>139</v>
      </c>
      <c r="E306" s="207" t="s">
        <v>589</v>
      </c>
      <c r="F306" s="208" t="s">
        <v>590</v>
      </c>
      <c r="G306" s="209" t="s">
        <v>260</v>
      </c>
      <c r="H306" s="210">
        <v>1</v>
      </c>
      <c r="I306" s="211"/>
      <c r="J306" s="212">
        <f>ROUND(I306*H306,2)</f>
        <v>0</v>
      </c>
      <c r="K306" s="208" t="s">
        <v>19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229</v>
      </c>
      <c r="AT306" s="217" t="s">
        <v>139</v>
      </c>
      <c r="AU306" s="217" t="s">
        <v>81</v>
      </c>
      <c r="AY306" s="19" t="s">
        <v>137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77</v>
      </c>
      <c r="BK306" s="218">
        <f>ROUND(I306*H306,2)</f>
        <v>0</v>
      </c>
      <c r="BL306" s="19" t="s">
        <v>229</v>
      </c>
      <c r="BM306" s="217" t="s">
        <v>591</v>
      </c>
    </row>
    <row r="307" spans="1:65" s="2" customFormat="1" ht="14.4" customHeight="1">
      <c r="A307" s="40"/>
      <c r="B307" s="41"/>
      <c r="C307" s="206" t="s">
        <v>592</v>
      </c>
      <c r="D307" s="206" t="s">
        <v>139</v>
      </c>
      <c r="E307" s="207" t="s">
        <v>593</v>
      </c>
      <c r="F307" s="208" t="s">
        <v>594</v>
      </c>
      <c r="G307" s="209" t="s">
        <v>142</v>
      </c>
      <c r="H307" s="210">
        <v>2</v>
      </c>
      <c r="I307" s="211"/>
      <c r="J307" s="212">
        <f>ROUND(I307*H307,2)</f>
        <v>0</v>
      </c>
      <c r="K307" s="208" t="s">
        <v>19</v>
      </c>
      <c r="L307" s="46"/>
      <c r="M307" s="213" t="s">
        <v>19</v>
      </c>
      <c r="N307" s="214" t="s">
        <v>43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229</v>
      </c>
      <c r="AT307" s="217" t="s">
        <v>139</v>
      </c>
      <c r="AU307" s="217" t="s">
        <v>81</v>
      </c>
      <c r="AY307" s="19" t="s">
        <v>137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77</v>
      </c>
      <c r="BK307" s="218">
        <f>ROUND(I307*H307,2)</f>
        <v>0</v>
      </c>
      <c r="BL307" s="19" t="s">
        <v>229</v>
      </c>
      <c r="BM307" s="217" t="s">
        <v>595</v>
      </c>
    </row>
    <row r="308" spans="1:65" s="2" customFormat="1" ht="14.4" customHeight="1">
      <c r="A308" s="40"/>
      <c r="B308" s="41"/>
      <c r="C308" s="206" t="s">
        <v>596</v>
      </c>
      <c r="D308" s="206" t="s">
        <v>139</v>
      </c>
      <c r="E308" s="207" t="s">
        <v>597</v>
      </c>
      <c r="F308" s="208" t="s">
        <v>598</v>
      </c>
      <c r="G308" s="209" t="s">
        <v>142</v>
      </c>
      <c r="H308" s="210">
        <v>1</v>
      </c>
      <c r="I308" s="211"/>
      <c r="J308" s="212">
        <f>ROUND(I308*H308,2)</f>
        <v>0</v>
      </c>
      <c r="K308" s="208" t="s">
        <v>19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229</v>
      </c>
      <c r="AT308" s="217" t="s">
        <v>139</v>
      </c>
      <c r="AU308" s="217" t="s">
        <v>81</v>
      </c>
      <c r="AY308" s="19" t="s">
        <v>137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77</v>
      </c>
      <c r="BK308" s="218">
        <f>ROUND(I308*H308,2)</f>
        <v>0</v>
      </c>
      <c r="BL308" s="19" t="s">
        <v>229</v>
      </c>
      <c r="BM308" s="217" t="s">
        <v>599</v>
      </c>
    </row>
    <row r="309" spans="1:65" s="2" customFormat="1" ht="14.4" customHeight="1">
      <c r="A309" s="40"/>
      <c r="B309" s="41"/>
      <c r="C309" s="206" t="s">
        <v>600</v>
      </c>
      <c r="D309" s="206" t="s">
        <v>139</v>
      </c>
      <c r="E309" s="207" t="s">
        <v>601</v>
      </c>
      <c r="F309" s="208" t="s">
        <v>602</v>
      </c>
      <c r="G309" s="209" t="s">
        <v>142</v>
      </c>
      <c r="H309" s="210">
        <v>4</v>
      </c>
      <c r="I309" s="211"/>
      <c r="J309" s="212">
        <f>ROUND(I309*H309,2)</f>
        <v>0</v>
      </c>
      <c r="K309" s="208" t="s">
        <v>19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229</v>
      </c>
      <c r="AT309" s="217" t="s">
        <v>139</v>
      </c>
      <c r="AU309" s="217" t="s">
        <v>81</v>
      </c>
      <c r="AY309" s="19" t="s">
        <v>137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77</v>
      </c>
      <c r="BK309" s="218">
        <f>ROUND(I309*H309,2)</f>
        <v>0</v>
      </c>
      <c r="BL309" s="19" t="s">
        <v>229</v>
      </c>
      <c r="BM309" s="217" t="s">
        <v>603</v>
      </c>
    </row>
    <row r="310" spans="1:65" s="2" customFormat="1" ht="14.4" customHeight="1">
      <c r="A310" s="40"/>
      <c r="B310" s="41"/>
      <c r="C310" s="206" t="s">
        <v>604</v>
      </c>
      <c r="D310" s="206" t="s">
        <v>139</v>
      </c>
      <c r="E310" s="207" t="s">
        <v>605</v>
      </c>
      <c r="F310" s="208" t="s">
        <v>606</v>
      </c>
      <c r="G310" s="209" t="s">
        <v>142</v>
      </c>
      <c r="H310" s="210">
        <v>1</v>
      </c>
      <c r="I310" s="211"/>
      <c r="J310" s="212">
        <f>ROUND(I310*H310,2)</f>
        <v>0</v>
      </c>
      <c r="K310" s="208" t="s">
        <v>19</v>
      </c>
      <c r="L310" s="46"/>
      <c r="M310" s="213" t="s">
        <v>19</v>
      </c>
      <c r="N310" s="214" t="s">
        <v>43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229</v>
      </c>
      <c r="AT310" s="217" t="s">
        <v>139</v>
      </c>
      <c r="AU310" s="217" t="s">
        <v>81</v>
      </c>
      <c r="AY310" s="19" t="s">
        <v>137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77</v>
      </c>
      <c r="BK310" s="218">
        <f>ROUND(I310*H310,2)</f>
        <v>0</v>
      </c>
      <c r="BL310" s="19" t="s">
        <v>229</v>
      </c>
      <c r="BM310" s="217" t="s">
        <v>607</v>
      </c>
    </row>
    <row r="311" spans="1:65" s="2" customFormat="1" ht="14.4" customHeight="1">
      <c r="A311" s="40"/>
      <c r="B311" s="41"/>
      <c r="C311" s="206" t="s">
        <v>608</v>
      </c>
      <c r="D311" s="206" t="s">
        <v>139</v>
      </c>
      <c r="E311" s="207" t="s">
        <v>609</v>
      </c>
      <c r="F311" s="208" t="s">
        <v>610</v>
      </c>
      <c r="G311" s="209" t="s">
        <v>173</v>
      </c>
      <c r="H311" s="210">
        <v>4.18</v>
      </c>
      <c r="I311" s="211"/>
      <c r="J311" s="212">
        <f>ROUND(I311*H311,2)</f>
        <v>0</v>
      </c>
      <c r="K311" s="208" t="s">
        <v>19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229</v>
      </c>
      <c r="AT311" s="217" t="s">
        <v>139</v>
      </c>
      <c r="AU311" s="217" t="s">
        <v>81</v>
      </c>
      <c r="AY311" s="19" t="s">
        <v>137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77</v>
      </c>
      <c r="BK311" s="218">
        <f>ROUND(I311*H311,2)</f>
        <v>0</v>
      </c>
      <c r="BL311" s="19" t="s">
        <v>229</v>
      </c>
      <c r="BM311" s="217" t="s">
        <v>611</v>
      </c>
    </row>
    <row r="312" spans="1:65" s="2" customFormat="1" ht="22.2" customHeight="1">
      <c r="A312" s="40"/>
      <c r="B312" s="41"/>
      <c r="C312" s="206" t="s">
        <v>612</v>
      </c>
      <c r="D312" s="206" t="s">
        <v>139</v>
      </c>
      <c r="E312" s="207" t="s">
        <v>613</v>
      </c>
      <c r="F312" s="208" t="s">
        <v>614</v>
      </c>
      <c r="G312" s="209" t="s">
        <v>142</v>
      </c>
      <c r="H312" s="210">
        <v>6</v>
      </c>
      <c r="I312" s="211"/>
      <c r="J312" s="212">
        <f>ROUND(I312*H312,2)</f>
        <v>0</v>
      </c>
      <c r="K312" s="208" t="s">
        <v>19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229</v>
      </c>
      <c r="AT312" s="217" t="s">
        <v>139</v>
      </c>
      <c r="AU312" s="217" t="s">
        <v>81</v>
      </c>
      <c r="AY312" s="19" t="s">
        <v>137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77</v>
      </c>
      <c r="BK312" s="218">
        <f>ROUND(I312*H312,2)</f>
        <v>0</v>
      </c>
      <c r="BL312" s="19" t="s">
        <v>229</v>
      </c>
      <c r="BM312" s="217" t="s">
        <v>615</v>
      </c>
    </row>
    <row r="313" spans="1:65" s="2" customFormat="1" ht="14.4" customHeight="1">
      <c r="A313" s="40"/>
      <c r="B313" s="41"/>
      <c r="C313" s="206" t="s">
        <v>616</v>
      </c>
      <c r="D313" s="206" t="s">
        <v>139</v>
      </c>
      <c r="E313" s="207" t="s">
        <v>617</v>
      </c>
      <c r="F313" s="208" t="s">
        <v>618</v>
      </c>
      <c r="G313" s="209" t="s">
        <v>260</v>
      </c>
      <c r="H313" s="210">
        <v>1</v>
      </c>
      <c r="I313" s="211"/>
      <c r="J313" s="212">
        <f>ROUND(I313*H313,2)</f>
        <v>0</v>
      </c>
      <c r="K313" s="208" t="s">
        <v>19</v>
      </c>
      <c r="L313" s="46"/>
      <c r="M313" s="213" t="s">
        <v>19</v>
      </c>
      <c r="N313" s="214" t="s">
        <v>43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229</v>
      </c>
      <c r="AT313" s="217" t="s">
        <v>139</v>
      </c>
      <c r="AU313" s="217" t="s">
        <v>81</v>
      </c>
      <c r="AY313" s="19" t="s">
        <v>137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77</v>
      </c>
      <c r="BK313" s="218">
        <f>ROUND(I313*H313,2)</f>
        <v>0</v>
      </c>
      <c r="BL313" s="19" t="s">
        <v>229</v>
      </c>
      <c r="BM313" s="217" t="s">
        <v>619</v>
      </c>
    </row>
    <row r="314" spans="1:65" s="2" customFormat="1" ht="14.4" customHeight="1">
      <c r="A314" s="40"/>
      <c r="B314" s="41"/>
      <c r="C314" s="206" t="s">
        <v>620</v>
      </c>
      <c r="D314" s="206" t="s">
        <v>139</v>
      </c>
      <c r="E314" s="207" t="s">
        <v>621</v>
      </c>
      <c r="F314" s="208" t="s">
        <v>622</v>
      </c>
      <c r="G314" s="209" t="s">
        <v>142</v>
      </c>
      <c r="H314" s="210">
        <v>4</v>
      </c>
      <c r="I314" s="211"/>
      <c r="J314" s="212">
        <f>ROUND(I314*H314,2)</f>
        <v>0</v>
      </c>
      <c r="K314" s="208" t="s">
        <v>19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229</v>
      </c>
      <c r="AT314" s="217" t="s">
        <v>139</v>
      </c>
      <c r="AU314" s="217" t="s">
        <v>81</v>
      </c>
      <c r="AY314" s="19" t="s">
        <v>137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77</v>
      </c>
      <c r="BK314" s="218">
        <f>ROUND(I314*H314,2)</f>
        <v>0</v>
      </c>
      <c r="BL314" s="19" t="s">
        <v>229</v>
      </c>
      <c r="BM314" s="217" t="s">
        <v>623</v>
      </c>
    </row>
    <row r="315" spans="1:65" s="2" customFormat="1" ht="14.4" customHeight="1">
      <c r="A315" s="40"/>
      <c r="B315" s="41"/>
      <c r="C315" s="206" t="s">
        <v>624</v>
      </c>
      <c r="D315" s="206" t="s">
        <v>139</v>
      </c>
      <c r="E315" s="207" t="s">
        <v>625</v>
      </c>
      <c r="F315" s="208" t="s">
        <v>626</v>
      </c>
      <c r="G315" s="209" t="s">
        <v>142</v>
      </c>
      <c r="H315" s="210">
        <v>1</v>
      </c>
      <c r="I315" s="211"/>
      <c r="J315" s="212">
        <f>ROUND(I315*H315,2)</f>
        <v>0</v>
      </c>
      <c r="K315" s="208" t="s">
        <v>19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229</v>
      </c>
      <c r="AT315" s="217" t="s">
        <v>139</v>
      </c>
      <c r="AU315" s="217" t="s">
        <v>81</v>
      </c>
      <c r="AY315" s="19" t="s">
        <v>137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77</v>
      </c>
      <c r="BK315" s="218">
        <f>ROUND(I315*H315,2)</f>
        <v>0</v>
      </c>
      <c r="BL315" s="19" t="s">
        <v>229</v>
      </c>
      <c r="BM315" s="217" t="s">
        <v>627</v>
      </c>
    </row>
    <row r="316" spans="1:65" s="2" customFormat="1" ht="22.2" customHeight="1">
      <c r="A316" s="40"/>
      <c r="B316" s="41"/>
      <c r="C316" s="206" t="s">
        <v>628</v>
      </c>
      <c r="D316" s="206" t="s">
        <v>139</v>
      </c>
      <c r="E316" s="207" t="s">
        <v>629</v>
      </c>
      <c r="F316" s="208" t="s">
        <v>630</v>
      </c>
      <c r="G316" s="209" t="s">
        <v>462</v>
      </c>
      <c r="H316" s="257"/>
      <c r="I316" s="211"/>
      <c r="J316" s="212">
        <f>ROUND(I316*H316,2)</f>
        <v>0</v>
      </c>
      <c r="K316" s="208" t="s">
        <v>143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229</v>
      </c>
      <c r="AT316" s="217" t="s">
        <v>139</v>
      </c>
      <c r="AU316" s="217" t="s">
        <v>81</v>
      </c>
      <c r="AY316" s="19" t="s">
        <v>137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77</v>
      </c>
      <c r="BK316" s="218">
        <f>ROUND(I316*H316,2)</f>
        <v>0</v>
      </c>
      <c r="BL316" s="19" t="s">
        <v>229</v>
      </c>
      <c r="BM316" s="217" t="s">
        <v>631</v>
      </c>
    </row>
    <row r="317" spans="1:47" s="2" customFormat="1" ht="12">
      <c r="A317" s="40"/>
      <c r="B317" s="41"/>
      <c r="C317" s="42"/>
      <c r="D317" s="219" t="s">
        <v>145</v>
      </c>
      <c r="E317" s="42"/>
      <c r="F317" s="220" t="s">
        <v>632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145</v>
      </c>
      <c r="AU317" s="19" t="s">
        <v>81</v>
      </c>
    </row>
    <row r="318" spans="1:63" s="12" customFormat="1" ht="22.8" customHeight="1">
      <c r="A318" s="12"/>
      <c r="B318" s="190"/>
      <c r="C318" s="191"/>
      <c r="D318" s="192" t="s">
        <v>71</v>
      </c>
      <c r="E318" s="204" t="s">
        <v>633</v>
      </c>
      <c r="F318" s="204" t="s">
        <v>634</v>
      </c>
      <c r="G318" s="191"/>
      <c r="H318" s="191"/>
      <c r="I318" s="194"/>
      <c r="J318" s="205">
        <f>BK318</f>
        <v>0</v>
      </c>
      <c r="K318" s="191"/>
      <c r="L318" s="196"/>
      <c r="M318" s="197"/>
      <c r="N318" s="198"/>
      <c r="O318" s="198"/>
      <c r="P318" s="199">
        <f>SUM(P319:P352)</f>
        <v>0</v>
      </c>
      <c r="Q318" s="198"/>
      <c r="R318" s="199">
        <f>SUM(R319:R352)</f>
        <v>1.4104862</v>
      </c>
      <c r="S318" s="198"/>
      <c r="T318" s="200">
        <f>SUM(T319:T352)</f>
        <v>0.204625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1" t="s">
        <v>81</v>
      </c>
      <c r="AT318" s="202" t="s">
        <v>71</v>
      </c>
      <c r="AU318" s="202" t="s">
        <v>77</v>
      </c>
      <c r="AY318" s="201" t="s">
        <v>137</v>
      </c>
      <c r="BK318" s="203">
        <f>SUM(BK319:BK352)</f>
        <v>0</v>
      </c>
    </row>
    <row r="319" spans="1:65" s="2" customFormat="1" ht="14.4" customHeight="1">
      <c r="A319" s="40"/>
      <c r="B319" s="41"/>
      <c r="C319" s="206" t="s">
        <v>635</v>
      </c>
      <c r="D319" s="206" t="s">
        <v>139</v>
      </c>
      <c r="E319" s="207" t="s">
        <v>636</v>
      </c>
      <c r="F319" s="208" t="s">
        <v>637</v>
      </c>
      <c r="G319" s="209" t="s">
        <v>162</v>
      </c>
      <c r="H319" s="210">
        <v>151.46</v>
      </c>
      <c r="I319" s="211"/>
      <c r="J319" s="212">
        <f>ROUND(I319*H319,2)</f>
        <v>0</v>
      </c>
      <c r="K319" s="208" t="s">
        <v>143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229</v>
      </c>
      <c r="AT319" s="217" t="s">
        <v>139</v>
      </c>
      <c r="AU319" s="217" t="s">
        <v>81</v>
      </c>
      <c r="AY319" s="19" t="s">
        <v>137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77</v>
      </c>
      <c r="BK319" s="218">
        <f>ROUND(I319*H319,2)</f>
        <v>0</v>
      </c>
      <c r="BL319" s="19" t="s">
        <v>229</v>
      </c>
      <c r="BM319" s="217" t="s">
        <v>638</v>
      </c>
    </row>
    <row r="320" spans="1:47" s="2" customFormat="1" ht="12">
      <c r="A320" s="40"/>
      <c r="B320" s="41"/>
      <c r="C320" s="42"/>
      <c r="D320" s="219" t="s">
        <v>145</v>
      </c>
      <c r="E320" s="42"/>
      <c r="F320" s="220" t="s">
        <v>639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145</v>
      </c>
      <c r="AU320" s="19" t="s">
        <v>81</v>
      </c>
    </row>
    <row r="321" spans="1:51" s="13" customFormat="1" ht="12">
      <c r="A321" s="13"/>
      <c r="B321" s="224"/>
      <c r="C321" s="225"/>
      <c r="D321" s="226" t="s">
        <v>147</v>
      </c>
      <c r="E321" s="227" t="s">
        <v>19</v>
      </c>
      <c r="F321" s="228" t="s">
        <v>640</v>
      </c>
      <c r="G321" s="225"/>
      <c r="H321" s="229">
        <v>27.72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147</v>
      </c>
      <c r="AU321" s="235" t="s">
        <v>81</v>
      </c>
      <c r="AV321" s="13" t="s">
        <v>81</v>
      </c>
      <c r="AW321" s="13" t="s">
        <v>33</v>
      </c>
      <c r="AX321" s="13" t="s">
        <v>72</v>
      </c>
      <c r="AY321" s="235" t="s">
        <v>137</v>
      </c>
    </row>
    <row r="322" spans="1:51" s="13" customFormat="1" ht="12">
      <c r="A322" s="13"/>
      <c r="B322" s="224"/>
      <c r="C322" s="225"/>
      <c r="D322" s="226" t="s">
        <v>147</v>
      </c>
      <c r="E322" s="227" t="s">
        <v>19</v>
      </c>
      <c r="F322" s="228" t="s">
        <v>641</v>
      </c>
      <c r="G322" s="225"/>
      <c r="H322" s="229">
        <v>123.74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147</v>
      </c>
      <c r="AU322" s="235" t="s">
        <v>81</v>
      </c>
      <c r="AV322" s="13" t="s">
        <v>81</v>
      </c>
      <c r="AW322" s="13" t="s">
        <v>33</v>
      </c>
      <c r="AX322" s="13" t="s">
        <v>72</v>
      </c>
      <c r="AY322" s="235" t="s">
        <v>137</v>
      </c>
    </row>
    <row r="323" spans="1:51" s="14" customFormat="1" ht="12">
      <c r="A323" s="14"/>
      <c r="B323" s="246"/>
      <c r="C323" s="247"/>
      <c r="D323" s="226" t="s">
        <v>147</v>
      </c>
      <c r="E323" s="248" t="s">
        <v>19</v>
      </c>
      <c r="F323" s="249" t="s">
        <v>328</v>
      </c>
      <c r="G323" s="247"/>
      <c r="H323" s="250">
        <v>151.46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147</v>
      </c>
      <c r="AU323" s="256" t="s">
        <v>81</v>
      </c>
      <c r="AV323" s="14" t="s">
        <v>87</v>
      </c>
      <c r="AW323" s="14" t="s">
        <v>33</v>
      </c>
      <c r="AX323" s="14" t="s">
        <v>77</v>
      </c>
      <c r="AY323" s="256" t="s">
        <v>137</v>
      </c>
    </row>
    <row r="324" spans="1:65" s="2" customFormat="1" ht="14.4" customHeight="1">
      <c r="A324" s="40"/>
      <c r="B324" s="41"/>
      <c r="C324" s="206" t="s">
        <v>642</v>
      </c>
      <c r="D324" s="206" t="s">
        <v>139</v>
      </c>
      <c r="E324" s="207" t="s">
        <v>643</v>
      </c>
      <c r="F324" s="208" t="s">
        <v>644</v>
      </c>
      <c r="G324" s="209" t="s">
        <v>162</v>
      </c>
      <c r="H324" s="210">
        <v>81.85</v>
      </c>
      <c r="I324" s="211"/>
      <c r="J324" s="212">
        <f>ROUND(I324*H324,2)</f>
        <v>0</v>
      </c>
      <c r="K324" s="208" t="s">
        <v>143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229</v>
      </c>
      <c r="AT324" s="217" t="s">
        <v>139</v>
      </c>
      <c r="AU324" s="217" t="s">
        <v>81</v>
      </c>
      <c r="AY324" s="19" t="s">
        <v>137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77</v>
      </c>
      <c r="BK324" s="218">
        <f>ROUND(I324*H324,2)</f>
        <v>0</v>
      </c>
      <c r="BL324" s="19" t="s">
        <v>229</v>
      </c>
      <c r="BM324" s="217" t="s">
        <v>645</v>
      </c>
    </row>
    <row r="325" spans="1:47" s="2" customFormat="1" ht="12">
      <c r="A325" s="40"/>
      <c r="B325" s="41"/>
      <c r="C325" s="42"/>
      <c r="D325" s="219" t="s">
        <v>145</v>
      </c>
      <c r="E325" s="42"/>
      <c r="F325" s="220" t="s">
        <v>646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145</v>
      </c>
      <c r="AU325" s="19" t="s">
        <v>81</v>
      </c>
    </row>
    <row r="326" spans="1:51" s="13" customFormat="1" ht="12">
      <c r="A326" s="13"/>
      <c r="B326" s="224"/>
      <c r="C326" s="225"/>
      <c r="D326" s="226" t="s">
        <v>147</v>
      </c>
      <c r="E326" s="227" t="s">
        <v>19</v>
      </c>
      <c r="F326" s="228" t="s">
        <v>647</v>
      </c>
      <c r="G326" s="225"/>
      <c r="H326" s="229">
        <v>81.85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147</v>
      </c>
      <c r="AU326" s="235" t="s">
        <v>81</v>
      </c>
      <c r="AV326" s="13" t="s">
        <v>81</v>
      </c>
      <c r="AW326" s="13" t="s">
        <v>33</v>
      </c>
      <c r="AX326" s="13" t="s">
        <v>77</v>
      </c>
      <c r="AY326" s="235" t="s">
        <v>137</v>
      </c>
    </row>
    <row r="327" spans="1:65" s="2" customFormat="1" ht="19.8" customHeight="1">
      <c r="A327" s="40"/>
      <c r="B327" s="41"/>
      <c r="C327" s="206" t="s">
        <v>648</v>
      </c>
      <c r="D327" s="206" t="s">
        <v>139</v>
      </c>
      <c r="E327" s="207" t="s">
        <v>649</v>
      </c>
      <c r="F327" s="208" t="s">
        <v>650</v>
      </c>
      <c r="G327" s="209" t="s">
        <v>162</v>
      </c>
      <c r="H327" s="210">
        <v>0.6</v>
      </c>
      <c r="I327" s="211"/>
      <c r="J327" s="212">
        <f>ROUND(I327*H327,2)</f>
        <v>0</v>
      </c>
      <c r="K327" s="208" t="s">
        <v>143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229</v>
      </c>
      <c r="AT327" s="217" t="s">
        <v>139</v>
      </c>
      <c r="AU327" s="217" t="s">
        <v>81</v>
      </c>
      <c r="AY327" s="19" t="s">
        <v>137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77</v>
      </c>
      <c r="BK327" s="218">
        <f>ROUND(I327*H327,2)</f>
        <v>0</v>
      </c>
      <c r="BL327" s="19" t="s">
        <v>229</v>
      </c>
      <c r="BM327" s="217" t="s">
        <v>651</v>
      </c>
    </row>
    <row r="328" spans="1:47" s="2" customFormat="1" ht="12">
      <c r="A328" s="40"/>
      <c r="B328" s="41"/>
      <c r="C328" s="42"/>
      <c r="D328" s="219" t="s">
        <v>145</v>
      </c>
      <c r="E328" s="42"/>
      <c r="F328" s="220" t="s">
        <v>652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145</v>
      </c>
      <c r="AU328" s="19" t="s">
        <v>81</v>
      </c>
    </row>
    <row r="329" spans="1:51" s="13" customFormat="1" ht="12">
      <c r="A329" s="13"/>
      <c r="B329" s="224"/>
      <c r="C329" s="225"/>
      <c r="D329" s="226" t="s">
        <v>147</v>
      </c>
      <c r="E329" s="227" t="s">
        <v>19</v>
      </c>
      <c r="F329" s="228" t="s">
        <v>653</v>
      </c>
      <c r="G329" s="225"/>
      <c r="H329" s="229">
        <v>0.6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147</v>
      </c>
      <c r="AU329" s="235" t="s">
        <v>81</v>
      </c>
      <c r="AV329" s="13" t="s">
        <v>81</v>
      </c>
      <c r="AW329" s="13" t="s">
        <v>33</v>
      </c>
      <c r="AX329" s="13" t="s">
        <v>77</v>
      </c>
      <c r="AY329" s="235" t="s">
        <v>137</v>
      </c>
    </row>
    <row r="330" spans="1:65" s="2" customFormat="1" ht="14.4" customHeight="1">
      <c r="A330" s="40"/>
      <c r="B330" s="41"/>
      <c r="C330" s="206" t="s">
        <v>654</v>
      </c>
      <c r="D330" s="206" t="s">
        <v>139</v>
      </c>
      <c r="E330" s="207" t="s">
        <v>655</v>
      </c>
      <c r="F330" s="208" t="s">
        <v>656</v>
      </c>
      <c r="G330" s="209" t="s">
        <v>162</v>
      </c>
      <c r="H330" s="210">
        <v>123.74</v>
      </c>
      <c r="I330" s="211"/>
      <c r="J330" s="212">
        <f>ROUND(I330*H330,2)</f>
        <v>0</v>
      </c>
      <c r="K330" s="208" t="s">
        <v>143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0.0002</v>
      </c>
      <c r="R330" s="215">
        <f>Q330*H330</f>
        <v>0.024748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229</v>
      </c>
      <c r="AT330" s="217" t="s">
        <v>139</v>
      </c>
      <c r="AU330" s="217" t="s">
        <v>81</v>
      </c>
      <c r="AY330" s="19" t="s">
        <v>137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77</v>
      </c>
      <c r="BK330" s="218">
        <f>ROUND(I330*H330,2)</f>
        <v>0</v>
      </c>
      <c r="BL330" s="19" t="s">
        <v>229</v>
      </c>
      <c r="BM330" s="217" t="s">
        <v>657</v>
      </c>
    </row>
    <row r="331" spans="1:47" s="2" customFormat="1" ht="12">
      <c r="A331" s="40"/>
      <c r="B331" s="41"/>
      <c r="C331" s="42"/>
      <c r="D331" s="219" t="s">
        <v>145</v>
      </c>
      <c r="E331" s="42"/>
      <c r="F331" s="220" t="s">
        <v>658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145</v>
      </c>
      <c r="AU331" s="19" t="s">
        <v>81</v>
      </c>
    </row>
    <row r="332" spans="1:51" s="13" customFormat="1" ht="12">
      <c r="A332" s="13"/>
      <c r="B332" s="224"/>
      <c r="C332" s="225"/>
      <c r="D332" s="226" t="s">
        <v>147</v>
      </c>
      <c r="E332" s="227" t="s">
        <v>19</v>
      </c>
      <c r="F332" s="228" t="s">
        <v>641</v>
      </c>
      <c r="G332" s="225"/>
      <c r="H332" s="229">
        <v>123.74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147</v>
      </c>
      <c r="AU332" s="235" t="s">
        <v>81</v>
      </c>
      <c r="AV332" s="13" t="s">
        <v>81</v>
      </c>
      <c r="AW332" s="13" t="s">
        <v>33</v>
      </c>
      <c r="AX332" s="13" t="s">
        <v>77</v>
      </c>
      <c r="AY332" s="235" t="s">
        <v>137</v>
      </c>
    </row>
    <row r="333" spans="1:65" s="2" customFormat="1" ht="19.8" customHeight="1">
      <c r="A333" s="40"/>
      <c r="B333" s="41"/>
      <c r="C333" s="206" t="s">
        <v>659</v>
      </c>
      <c r="D333" s="206" t="s">
        <v>139</v>
      </c>
      <c r="E333" s="207" t="s">
        <v>660</v>
      </c>
      <c r="F333" s="208" t="s">
        <v>661</v>
      </c>
      <c r="G333" s="209" t="s">
        <v>162</v>
      </c>
      <c r="H333" s="210">
        <v>123.74</v>
      </c>
      <c r="I333" s="211"/>
      <c r="J333" s="212">
        <f>ROUND(I333*H333,2)</f>
        <v>0</v>
      </c>
      <c r="K333" s="208" t="s">
        <v>143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0.0075</v>
      </c>
      <c r="R333" s="215">
        <f>Q333*H333</f>
        <v>0.9280499999999999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229</v>
      </c>
      <c r="AT333" s="217" t="s">
        <v>139</v>
      </c>
      <c r="AU333" s="217" t="s">
        <v>81</v>
      </c>
      <c r="AY333" s="19" t="s">
        <v>137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77</v>
      </c>
      <c r="BK333" s="218">
        <f>ROUND(I333*H333,2)</f>
        <v>0</v>
      </c>
      <c r="BL333" s="19" t="s">
        <v>229</v>
      </c>
      <c r="BM333" s="217" t="s">
        <v>662</v>
      </c>
    </row>
    <row r="334" spans="1:47" s="2" customFormat="1" ht="12">
      <c r="A334" s="40"/>
      <c r="B334" s="41"/>
      <c r="C334" s="42"/>
      <c r="D334" s="219" t="s">
        <v>145</v>
      </c>
      <c r="E334" s="42"/>
      <c r="F334" s="220" t="s">
        <v>663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145</v>
      </c>
      <c r="AU334" s="19" t="s">
        <v>81</v>
      </c>
    </row>
    <row r="335" spans="1:51" s="13" customFormat="1" ht="12">
      <c r="A335" s="13"/>
      <c r="B335" s="224"/>
      <c r="C335" s="225"/>
      <c r="D335" s="226" t="s">
        <v>147</v>
      </c>
      <c r="E335" s="227" t="s">
        <v>19</v>
      </c>
      <c r="F335" s="228" t="s">
        <v>641</v>
      </c>
      <c r="G335" s="225"/>
      <c r="H335" s="229">
        <v>123.74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81</v>
      </c>
      <c r="AV335" s="13" t="s">
        <v>81</v>
      </c>
      <c r="AW335" s="13" t="s">
        <v>33</v>
      </c>
      <c r="AX335" s="13" t="s">
        <v>77</v>
      </c>
      <c r="AY335" s="235" t="s">
        <v>137</v>
      </c>
    </row>
    <row r="336" spans="1:65" s="2" customFormat="1" ht="14.4" customHeight="1">
      <c r="A336" s="40"/>
      <c r="B336" s="41"/>
      <c r="C336" s="206" t="s">
        <v>664</v>
      </c>
      <c r="D336" s="206" t="s">
        <v>139</v>
      </c>
      <c r="E336" s="207" t="s">
        <v>665</v>
      </c>
      <c r="F336" s="208" t="s">
        <v>666</v>
      </c>
      <c r="G336" s="209" t="s">
        <v>162</v>
      </c>
      <c r="H336" s="210">
        <v>81.85</v>
      </c>
      <c r="I336" s="211"/>
      <c r="J336" s="212">
        <f>ROUND(I336*H336,2)</f>
        <v>0</v>
      </c>
      <c r="K336" s="208" t="s">
        <v>143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0.0025</v>
      </c>
      <c r="T336" s="216">
        <f>S336*H336</f>
        <v>0.204625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229</v>
      </c>
      <c r="AT336" s="217" t="s">
        <v>139</v>
      </c>
      <c r="AU336" s="217" t="s">
        <v>81</v>
      </c>
      <c r="AY336" s="19" t="s">
        <v>137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77</v>
      </c>
      <c r="BK336" s="218">
        <f>ROUND(I336*H336,2)</f>
        <v>0</v>
      </c>
      <c r="BL336" s="19" t="s">
        <v>229</v>
      </c>
      <c r="BM336" s="217" t="s">
        <v>667</v>
      </c>
    </row>
    <row r="337" spans="1:47" s="2" customFormat="1" ht="12">
      <c r="A337" s="40"/>
      <c r="B337" s="41"/>
      <c r="C337" s="42"/>
      <c r="D337" s="219" t="s">
        <v>145</v>
      </c>
      <c r="E337" s="42"/>
      <c r="F337" s="220" t="s">
        <v>668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145</v>
      </c>
      <c r="AU337" s="19" t="s">
        <v>81</v>
      </c>
    </row>
    <row r="338" spans="1:51" s="13" customFormat="1" ht="12">
      <c r="A338" s="13"/>
      <c r="B338" s="224"/>
      <c r="C338" s="225"/>
      <c r="D338" s="226" t="s">
        <v>147</v>
      </c>
      <c r="E338" s="227" t="s">
        <v>19</v>
      </c>
      <c r="F338" s="228" t="s">
        <v>647</v>
      </c>
      <c r="G338" s="225"/>
      <c r="H338" s="229">
        <v>81.85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147</v>
      </c>
      <c r="AU338" s="235" t="s">
        <v>81</v>
      </c>
      <c r="AV338" s="13" t="s">
        <v>81</v>
      </c>
      <c r="AW338" s="13" t="s">
        <v>33</v>
      </c>
      <c r="AX338" s="13" t="s">
        <v>77</v>
      </c>
      <c r="AY338" s="235" t="s">
        <v>137</v>
      </c>
    </row>
    <row r="339" spans="1:65" s="2" customFormat="1" ht="14.4" customHeight="1">
      <c r="A339" s="40"/>
      <c r="B339" s="41"/>
      <c r="C339" s="206" t="s">
        <v>669</v>
      </c>
      <c r="D339" s="206" t="s">
        <v>139</v>
      </c>
      <c r="E339" s="207" t="s">
        <v>670</v>
      </c>
      <c r="F339" s="208" t="s">
        <v>671</v>
      </c>
      <c r="G339" s="209" t="s">
        <v>162</v>
      </c>
      <c r="H339" s="210">
        <v>123.74</v>
      </c>
      <c r="I339" s="211"/>
      <c r="J339" s="212">
        <f>ROUND(I339*H339,2)</f>
        <v>0</v>
      </c>
      <c r="K339" s="208" t="s">
        <v>143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0.0004</v>
      </c>
      <c r="R339" s="215">
        <f>Q339*H339</f>
        <v>0.049496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229</v>
      </c>
      <c r="AT339" s="217" t="s">
        <v>139</v>
      </c>
      <c r="AU339" s="217" t="s">
        <v>81</v>
      </c>
      <c r="AY339" s="19" t="s">
        <v>137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77</v>
      </c>
      <c r="BK339" s="218">
        <f>ROUND(I339*H339,2)</f>
        <v>0</v>
      </c>
      <c r="BL339" s="19" t="s">
        <v>229</v>
      </c>
      <c r="BM339" s="217" t="s">
        <v>672</v>
      </c>
    </row>
    <row r="340" spans="1:47" s="2" customFormat="1" ht="12">
      <c r="A340" s="40"/>
      <c r="B340" s="41"/>
      <c r="C340" s="42"/>
      <c r="D340" s="219" t="s">
        <v>145</v>
      </c>
      <c r="E340" s="42"/>
      <c r="F340" s="220" t="s">
        <v>673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145</v>
      </c>
      <c r="AU340" s="19" t="s">
        <v>81</v>
      </c>
    </row>
    <row r="341" spans="1:51" s="13" customFormat="1" ht="12">
      <c r="A341" s="13"/>
      <c r="B341" s="224"/>
      <c r="C341" s="225"/>
      <c r="D341" s="226" t="s">
        <v>147</v>
      </c>
      <c r="E341" s="227" t="s">
        <v>19</v>
      </c>
      <c r="F341" s="228" t="s">
        <v>641</v>
      </c>
      <c r="G341" s="225"/>
      <c r="H341" s="229">
        <v>123.74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147</v>
      </c>
      <c r="AU341" s="235" t="s">
        <v>81</v>
      </c>
      <c r="AV341" s="13" t="s">
        <v>81</v>
      </c>
      <c r="AW341" s="13" t="s">
        <v>33</v>
      </c>
      <c r="AX341" s="13" t="s">
        <v>77</v>
      </c>
      <c r="AY341" s="235" t="s">
        <v>137</v>
      </c>
    </row>
    <row r="342" spans="1:65" s="2" customFormat="1" ht="14.4" customHeight="1">
      <c r="A342" s="40"/>
      <c r="B342" s="41"/>
      <c r="C342" s="236" t="s">
        <v>674</v>
      </c>
      <c r="D342" s="236" t="s">
        <v>247</v>
      </c>
      <c r="E342" s="237" t="s">
        <v>675</v>
      </c>
      <c r="F342" s="238" t="s">
        <v>676</v>
      </c>
      <c r="G342" s="239" t="s">
        <v>162</v>
      </c>
      <c r="H342" s="240">
        <v>136.114</v>
      </c>
      <c r="I342" s="241"/>
      <c r="J342" s="242">
        <f>ROUND(I342*H342,2)</f>
        <v>0</v>
      </c>
      <c r="K342" s="238" t="s">
        <v>19</v>
      </c>
      <c r="L342" s="243"/>
      <c r="M342" s="244" t="s">
        <v>19</v>
      </c>
      <c r="N342" s="245" t="s">
        <v>43</v>
      </c>
      <c r="O342" s="86"/>
      <c r="P342" s="215">
        <f>O342*H342</f>
        <v>0</v>
      </c>
      <c r="Q342" s="215">
        <v>0.0029</v>
      </c>
      <c r="R342" s="215">
        <f>Q342*H342</f>
        <v>0.3947306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314</v>
      </c>
      <c r="AT342" s="217" t="s">
        <v>247</v>
      </c>
      <c r="AU342" s="217" t="s">
        <v>81</v>
      </c>
      <c r="AY342" s="19" t="s">
        <v>137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77</v>
      </c>
      <c r="BK342" s="218">
        <f>ROUND(I342*H342,2)</f>
        <v>0</v>
      </c>
      <c r="BL342" s="19" t="s">
        <v>229</v>
      </c>
      <c r="BM342" s="217" t="s">
        <v>677</v>
      </c>
    </row>
    <row r="343" spans="1:51" s="13" customFormat="1" ht="12">
      <c r="A343" s="13"/>
      <c r="B343" s="224"/>
      <c r="C343" s="225"/>
      <c r="D343" s="226" t="s">
        <v>147</v>
      </c>
      <c r="E343" s="225"/>
      <c r="F343" s="228" t="s">
        <v>678</v>
      </c>
      <c r="G343" s="225"/>
      <c r="H343" s="229">
        <v>136.114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147</v>
      </c>
      <c r="AU343" s="235" t="s">
        <v>81</v>
      </c>
      <c r="AV343" s="13" t="s">
        <v>81</v>
      </c>
      <c r="AW343" s="13" t="s">
        <v>4</v>
      </c>
      <c r="AX343" s="13" t="s">
        <v>77</v>
      </c>
      <c r="AY343" s="235" t="s">
        <v>137</v>
      </c>
    </row>
    <row r="344" spans="1:65" s="2" customFormat="1" ht="14.4" customHeight="1">
      <c r="A344" s="40"/>
      <c r="B344" s="41"/>
      <c r="C344" s="206" t="s">
        <v>679</v>
      </c>
      <c r="D344" s="206" t="s">
        <v>139</v>
      </c>
      <c r="E344" s="207" t="s">
        <v>680</v>
      </c>
      <c r="F344" s="208" t="s">
        <v>681</v>
      </c>
      <c r="G344" s="209" t="s">
        <v>173</v>
      </c>
      <c r="H344" s="210">
        <v>42.6</v>
      </c>
      <c r="I344" s="211"/>
      <c r="J344" s="212">
        <f>ROUND(I344*H344,2)</f>
        <v>0</v>
      </c>
      <c r="K344" s="208" t="s">
        <v>143</v>
      </c>
      <c r="L344" s="46"/>
      <c r="M344" s="213" t="s">
        <v>19</v>
      </c>
      <c r="N344" s="214" t="s">
        <v>43</v>
      </c>
      <c r="O344" s="86"/>
      <c r="P344" s="215">
        <f>O344*H344</f>
        <v>0</v>
      </c>
      <c r="Q344" s="215">
        <v>1E-05</v>
      </c>
      <c r="R344" s="215">
        <f>Q344*H344</f>
        <v>0.00042600000000000005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229</v>
      </c>
      <c r="AT344" s="217" t="s">
        <v>139</v>
      </c>
      <c r="AU344" s="217" t="s">
        <v>81</v>
      </c>
      <c r="AY344" s="19" t="s">
        <v>137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77</v>
      </c>
      <c r="BK344" s="218">
        <f>ROUND(I344*H344,2)</f>
        <v>0</v>
      </c>
      <c r="BL344" s="19" t="s">
        <v>229</v>
      </c>
      <c r="BM344" s="217" t="s">
        <v>682</v>
      </c>
    </row>
    <row r="345" spans="1:47" s="2" customFormat="1" ht="12">
      <c r="A345" s="40"/>
      <c r="B345" s="41"/>
      <c r="C345" s="42"/>
      <c r="D345" s="219" t="s">
        <v>145</v>
      </c>
      <c r="E345" s="42"/>
      <c r="F345" s="220" t="s">
        <v>683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145</v>
      </c>
      <c r="AU345" s="19" t="s">
        <v>81</v>
      </c>
    </row>
    <row r="346" spans="1:51" s="13" customFormat="1" ht="12">
      <c r="A346" s="13"/>
      <c r="B346" s="224"/>
      <c r="C346" s="225"/>
      <c r="D346" s="226" t="s">
        <v>147</v>
      </c>
      <c r="E346" s="227" t="s">
        <v>19</v>
      </c>
      <c r="F346" s="228" t="s">
        <v>684</v>
      </c>
      <c r="G346" s="225"/>
      <c r="H346" s="229">
        <v>40.4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147</v>
      </c>
      <c r="AU346" s="235" t="s">
        <v>81</v>
      </c>
      <c r="AV346" s="13" t="s">
        <v>81</v>
      </c>
      <c r="AW346" s="13" t="s">
        <v>33</v>
      </c>
      <c r="AX346" s="13" t="s">
        <v>72</v>
      </c>
      <c r="AY346" s="235" t="s">
        <v>137</v>
      </c>
    </row>
    <row r="347" spans="1:51" s="13" customFormat="1" ht="12">
      <c r="A347" s="13"/>
      <c r="B347" s="224"/>
      <c r="C347" s="225"/>
      <c r="D347" s="226" t="s">
        <v>147</v>
      </c>
      <c r="E347" s="227" t="s">
        <v>19</v>
      </c>
      <c r="F347" s="228" t="s">
        <v>685</v>
      </c>
      <c r="G347" s="225"/>
      <c r="H347" s="229">
        <v>2.2</v>
      </c>
      <c r="I347" s="230"/>
      <c r="J347" s="225"/>
      <c r="K347" s="225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147</v>
      </c>
      <c r="AU347" s="235" t="s">
        <v>81</v>
      </c>
      <c r="AV347" s="13" t="s">
        <v>81</v>
      </c>
      <c r="AW347" s="13" t="s">
        <v>33</v>
      </c>
      <c r="AX347" s="13" t="s">
        <v>72</v>
      </c>
      <c r="AY347" s="235" t="s">
        <v>137</v>
      </c>
    </row>
    <row r="348" spans="1:51" s="14" customFormat="1" ht="12">
      <c r="A348" s="14"/>
      <c r="B348" s="246"/>
      <c r="C348" s="247"/>
      <c r="D348" s="226" t="s">
        <v>147</v>
      </c>
      <c r="E348" s="248" t="s">
        <v>19</v>
      </c>
      <c r="F348" s="249" t="s">
        <v>328</v>
      </c>
      <c r="G348" s="247"/>
      <c r="H348" s="250">
        <v>42.6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147</v>
      </c>
      <c r="AU348" s="256" t="s">
        <v>81</v>
      </c>
      <c r="AV348" s="14" t="s">
        <v>87</v>
      </c>
      <c r="AW348" s="14" t="s">
        <v>33</v>
      </c>
      <c r="AX348" s="14" t="s">
        <v>77</v>
      </c>
      <c r="AY348" s="256" t="s">
        <v>137</v>
      </c>
    </row>
    <row r="349" spans="1:65" s="2" customFormat="1" ht="14.4" customHeight="1">
      <c r="A349" s="40"/>
      <c r="B349" s="41"/>
      <c r="C349" s="236" t="s">
        <v>686</v>
      </c>
      <c r="D349" s="236" t="s">
        <v>247</v>
      </c>
      <c r="E349" s="237" t="s">
        <v>687</v>
      </c>
      <c r="F349" s="238" t="s">
        <v>688</v>
      </c>
      <c r="G349" s="239" t="s">
        <v>173</v>
      </c>
      <c r="H349" s="240">
        <v>43.452</v>
      </c>
      <c r="I349" s="241"/>
      <c r="J349" s="242">
        <f>ROUND(I349*H349,2)</f>
        <v>0</v>
      </c>
      <c r="K349" s="238" t="s">
        <v>143</v>
      </c>
      <c r="L349" s="243"/>
      <c r="M349" s="244" t="s">
        <v>19</v>
      </c>
      <c r="N349" s="245" t="s">
        <v>43</v>
      </c>
      <c r="O349" s="86"/>
      <c r="P349" s="215">
        <f>O349*H349</f>
        <v>0</v>
      </c>
      <c r="Q349" s="215">
        <v>0.0003</v>
      </c>
      <c r="R349" s="215">
        <f>Q349*H349</f>
        <v>0.013035599999999998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314</v>
      </c>
      <c r="AT349" s="217" t="s">
        <v>247</v>
      </c>
      <c r="AU349" s="217" t="s">
        <v>81</v>
      </c>
      <c r="AY349" s="19" t="s">
        <v>137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77</v>
      </c>
      <c r="BK349" s="218">
        <f>ROUND(I349*H349,2)</f>
        <v>0</v>
      </c>
      <c r="BL349" s="19" t="s">
        <v>229</v>
      </c>
      <c r="BM349" s="217" t="s">
        <v>689</v>
      </c>
    </row>
    <row r="350" spans="1:51" s="13" customFormat="1" ht="12">
      <c r="A350" s="13"/>
      <c r="B350" s="224"/>
      <c r="C350" s="225"/>
      <c r="D350" s="226" t="s">
        <v>147</v>
      </c>
      <c r="E350" s="225"/>
      <c r="F350" s="228" t="s">
        <v>690</v>
      </c>
      <c r="G350" s="225"/>
      <c r="H350" s="229">
        <v>43.452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147</v>
      </c>
      <c r="AU350" s="235" t="s">
        <v>81</v>
      </c>
      <c r="AV350" s="13" t="s">
        <v>81</v>
      </c>
      <c r="AW350" s="13" t="s">
        <v>4</v>
      </c>
      <c r="AX350" s="13" t="s">
        <v>77</v>
      </c>
      <c r="AY350" s="235" t="s">
        <v>137</v>
      </c>
    </row>
    <row r="351" spans="1:65" s="2" customFormat="1" ht="22.2" customHeight="1">
      <c r="A351" s="40"/>
      <c r="B351" s="41"/>
      <c r="C351" s="206" t="s">
        <v>691</v>
      </c>
      <c r="D351" s="206" t="s">
        <v>139</v>
      </c>
      <c r="E351" s="207" t="s">
        <v>692</v>
      </c>
      <c r="F351" s="208" t="s">
        <v>693</v>
      </c>
      <c r="G351" s="209" t="s">
        <v>462</v>
      </c>
      <c r="H351" s="257"/>
      <c r="I351" s="211"/>
      <c r="J351" s="212">
        <f>ROUND(I351*H351,2)</f>
        <v>0</v>
      </c>
      <c r="K351" s="208" t="s">
        <v>143</v>
      </c>
      <c r="L351" s="46"/>
      <c r="M351" s="213" t="s">
        <v>19</v>
      </c>
      <c r="N351" s="214" t="s">
        <v>43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229</v>
      </c>
      <c r="AT351" s="217" t="s">
        <v>139</v>
      </c>
      <c r="AU351" s="217" t="s">
        <v>81</v>
      </c>
      <c r="AY351" s="19" t="s">
        <v>137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77</v>
      </c>
      <c r="BK351" s="218">
        <f>ROUND(I351*H351,2)</f>
        <v>0</v>
      </c>
      <c r="BL351" s="19" t="s">
        <v>229</v>
      </c>
      <c r="BM351" s="217" t="s">
        <v>694</v>
      </c>
    </row>
    <row r="352" spans="1:47" s="2" customFormat="1" ht="12">
      <c r="A352" s="40"/>
      <c r="B352" s="41"/>
      <c r="C352" s="42"/>
      <c r="D352" s="219" t="s">
        <v>145</v>
      </c>
      <c r="E352" s="42"/>
      <c r="F352" s="220" t="s">
        <v>695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145</v>
      </c>
      <c r="AU352" s="19" t="s">
        <v>81</v>
      </c>
    </row>
    <row r="353" spans="1:63" s="12" customFormat="1" ht="22.8" customHeight="1">
      <c r="A353" s="12"/>
      <c r="B353" s="190"/>
      <c r="C353" s="191"/>
      <c r="D353" s="192" t="s">
        <v>71</v>
      </c>
      <c r="E353" s="204" t="s">
        <v>696</v>
      </c>
      <c r="F353" s="204" t="s">
        <v>697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SUM(P354:P365)</f>
        <v>0</v>
      </c>
      <c r="Q353" s="198"/>
      <c r="R353" s="199">
        <f>SUM(R354:R365)</f>
        <v>0.13518120000000003</v>
      </c>
      <c r="S353" s="198"/>
      <c r="T353" s="200">
        <f>SUM(T354:T365)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81</v>
      </c>
      <c r="AT353" s="202" t="s">
        <v>71</v>
      </c>
      <c r="AU353" s="202" t="s">
        <v>77</v>
      </c>
      <c r="AY353" s="201" t="s">
        <v>137</v>
      </c>
      <c r="BK353" s="203">
        <f>SUM(BK354:BK365)</f>
        <v>0</v>
      </c>
    </row>
    <row r="354" spans="1:65" s="2" customFormat="1" ht="14.4" customHeight="1">
      <c r="A354" s="40"/>
      <c r="B354" s="41"/>
      <c r="C354" s="206" t="s">
        <v>698</v>
      </c>
      <c r="D354" s="206" t="s">
        <v>139</v>
      </c>
      <c r="E354" s="207" t="s">
        <v>699</v>
      </c>
      <c r="F354" s="208" t="s">
        <v>700</v>
      </c>
      <c r="G354" s="209" t="s">
        <v>162</v>
      </c>
      <c r="H354" s="210">
        <v>33.88</v>
      </c>
      <c r="I354" s="211"/>
      <c r="J354" s="212">
        <f>ROUND(I354*H354,2)</f>
        <v>0</v>
      </c>
      <c r="K354" s="208" t="s">
        <v>143</v>
      </c>
      <c r="L354" s="46"/>
      <c r="M354" s="213" t="s">
        <v>19</v>
      </c>
      <c r="N354" s="214" t="s">
        <v>43</v>
      </c>
      <c r="O354" s="86"/>
      <c r="P354" s="215">
        <f>O354*H354</f>
        <v>0</v>
      </c>
      <c r="Q354" s="215">
        <v>0.00055</v>
      </c>
      <c r="R354" s="215">
        <f>Q354*H354</f>
        <v>0.018634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229</v>
      </c>
      <c r="AT354" s="217" t="s">
        <v>139</v>
      </c>
      <c r="AU354" s="217" t="s">
        <v>81</v>
      </c>
      <c r="AY354" s="19" t="s">
        <v>137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77</v>
      </c>
      <c r="BK354" s="218">
        <f>ROUND(I354*H354,2)</f>
        <v>0</v>
      </c>
      <c r="BL354" s="19" t="s">
        <v>229</v>
      </c>
      <c r="BM354" s="217" t="s">
        <v>701</v>
      </c>
    </row>
    <row r="355" spans="1:47" s="2" customFormat="1" ht="12">
      <c r="A355" s="40"/>
      <c r="B355" s="41"/>
      <c r="C355" s="42"/>
      <c r="D355" s="219" t="s">
        <v>145</v>
      </c>
      <c r="E355" s="42"/>
      <c r="F355" s="220" t="s">
        <v>702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145</v>
      </c>
      <c r="AU355" s="19" t="s">
        <v>81</v>
      </c>
    </row>
    <row r="356" spans="1:51" s="13" customFormat="1" ht="12">
      <c r="A356" s="13"/>
      <c r="B356" s="224"/>
      <c r="C356" s="225"/>
      <c r="D356" s="226" t="s">
        <v>147</v>
      </c>
      <c r="E356" s="227" t="s">
        <v>19</v>
      </c>
      <c r="F356" s="228" t="s">
        <v>640</v>
      </c>
      <c r="G356" s="225"/>
      <c r="H356" s="229">
        <v>27.72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147</v>
      </c>
      <c r="AU356" s="235" t="s">
        <v>81</v>
      </c>
      <c r="AV356" s="13" t="s">
        <v>81</v>
      </c>
      <c r="AW356" s="13" t="s">
        <v>33</v>
      </c>
      <c r="AX356" s="13" t="s">
        <v>72</v>
      </c>
      <c r="AY356" s="235" t="s">
        <v>137</v>
      </c>
    </row>
    <row r="357" spans="1:51" s="13" customFormat="1" ht="12">
      <c r="A357" s="13"/>
      <c r="B357" s="224"/>
      <c r="C357" s="225"/>
      <c r="D357" s="226" t="s">
        <v>147</v>
      </c>
      <c r="E357" s="227" t="s">
        <v>19</v>
      </c>
      <c r="F357" s="228" t="s">
        <v>703</v>
      </c>
      <c r="G357" s="225"/>
      <c r="H357" s="229">
        <v>2.9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147</v>
      </c>
      <c r="AU357" s="235" t="s">
        <v>81</v>
      </c>
      <c r="AV357" s="13" t="s">
        <v>81</v>
      </c>
      <c r="AW357" s="13" t="s">
        <v>33</v>
      </c>
      <c r="AX357" s="13" t="s">
        <v>72</v>
      </c>
      <c r="AY357" s="235" t="s">
        <v>137</v>
      </c>
    </row>
    <row r="358" spans="1:51" s="13" customFormat="1" ht="12">
      <c r="A358" s="13"/>
      <c r="B358" s="224"/>
      <c r="C358" s="225"/>
      <c r="D358" s="226" t="s">
        <v>147</v>
      </c>
      <c r="E358" s="227" t="s">
        <v>19</v>
      </c>
      <c r="F358" s="228" t="s">
        <v>704</v>
      </c>
      <c r="G358" s="225"/>
      <c r="H358" s="229">
        <v>3.26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147</v>
      </c>
      <c r="AU358" s="235" t="s">
        <v>81</v>
      </c>
      <c r="AV358" s="13" t="s">
        <v>81</v>
      </c>
      <c r="AW358" s="13" t="s">
        <v>33</v>
      </c>
      <c r="AX358" s="13" t="s">
        <v>72</v>
      </c>
      <c r="AY358" s="235" t="s">
        <v>137</v>
      </c>
    </row>
    <row r="359" spans="1:51" s="14" customFormat="1" ht="12">
      <c r="A359" s="14"/>
      <c r="B359" s="246"/>
      <c r="C359" s="247"/>
      <c r="D359" s="226" t="s">
        <v>147</v>
      </c>
      <c r="E359" s="248" t="s">
        <v>19</v>
      </c>
      <c r="F359" s="249" t="s">
        <v>328</v>
      </c>
      <c r="G359" s="247"/>
      <c r="H359" s="250">
        <v>33.88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6" t="s">
        <v>147</v>
      </c>
      <c r="AU359" s="256" t="s">
        <v>81</v>
      </c>
      <c r="AV359" s="14" t="s">
        <v>87</v>
      </c>
      <c r="AW359" s="14" t="s">
        <v>33</v>
      </c>
      <c r="AX359" s="14" t="s">
        <v>77</v>
      </c>
      <c r="AY359" s="256" t="s">
        <v>137</v>
      </c>
    </row>
    <row r="360" spans="1:65" s="2" customFormat="1" ht="14.4" customHeight="1">
      <c r="A360" s="40"/>
      <c r="B360" s="41"/>
      <c r="C360" s="206" t="s">
        <v>705</v>
      </c>
      <c r="D360" s="206" t="s">
        <v>139</v>
      </c>
      <c r="E360" s="207" t="s">
        <v>706</v>
      </c>
      <c r="F360" s="208" t="s">
        <v>707</v>
      </c>
      <c r="G360" s="209" t="s">
        <v>162</v>
      </c>
      <c r="H360" s="210">
        <v>33.88</v>
      </c>
      <c r="I360" s="211"/>
      <c r="J360" s="212">
        <f>ROUND(I360*H360,2)</f>
        <v>0</v>
      </c>
      <c r="K360" s="208" t="s">
        <v>143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0.0032</v>
      </c>
      <c r="R360" s="215">
        <f>Q360*H360</f>
        <v>0.10841600000000001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229</v>
      </c>
      <c r="AT360" s="217" t="s">
        <v>139</v>
      </c>
      <c r="AU360" s="217" t="s">
        <v>81</v>
      </c>
      <c r="AY360" s="19" t="s">
        <v>137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77</v>
      </c>
      <c r="BK360" s="218">
        <f>ROUND(I360*H360,2)</f>
        <v>0</v>
      </c>
      <c r="BL360" s="19" t="s">
        <v>229</v>
      </c>
      <c r="BM360" s="217" t="s">
        <v>708</v>
      </c>
    </row>
    <row r="361" spans="1:47" s="2" customFormat="1" ht="12">
      <c r="A361" s="40"/>
      <c r="B361" s="41"/>
      <c r="C361" s="42"/>
      <c r="D361" s="219" t="s">
        <v>145</v>
      </c>
      <c r="E361" s="42"/>
      <c r="F361" s="220" t="s">
        <v>709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145</v>
      </c>
      <c r="AU361" s="19" t="s">
        <v>81</v>
      </c>
    </row>
    <row r="362" spans="1:65" s="2" customFormat="1" ht="14.4" customHeight="1">
      <c r="A362" s="40"/>
      <c r="B362" s="41"/>
      <c r="C362" s="206" t="s">
        <v>710</v>
      </c>
      <c r="D362" s="206" t="s">
        <v>139</v>
      </c>
      <c r="E362" s="207" t="s">
        <v>711</v>
      </c>
      <c r="F362" s="208" t="s">
        <v>712</v>
      </c>
      <c r="G362" s="209" t="s">
        <v>162</v>
      </c>
      <c r="H362" s="210">
        <v>33.88</v>
      </c>
      <c r="I362" s="211"/>
      <c r="J362" s="212">
        <f>ROUND(I362*H362,2)</f>
        <v>0</v>
      </c>
      <c r="K362" s="208" t="s">
        <v>143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0.00024</v>
      </c>
      <c r="R362" s="215">
        <f>Q362*H362</f>
        <v>0.008131200000000002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229</v>
      </c>
      <c r="AT362" s="217" t="s">
        <v>139</v>
      </c>
      <c r="AU362" s="217" t="s">
        <v>81</v>
      </c>
      <c r="AY362" s="19" t="s">
        <v>137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77</v>
      </c>
      <c r="BK362" s="218">
        <f>ROUND(I362*H362,2)</f>
        <v>0</v>
      </c>
      <c r="BL362" s="19" t="s">
        <v>229</v>
      </c>
      <c r="BM362" s="217" t="s">
        <v>713</v>
      </c>
    </row>
    <row r="363" spans="1:47" s="2" customFormat="1" ht="12">
      <c r="A363" s="40"/>
      <c r="B363" s="41"/>
      <c r="C363" s="42"/>
      <c r="D363" s="219" t="s">
        <v>145</v>
      </c>
      <c r="E363" s="42"/>
      <c r="F363" s="220" t="s">
        <v>714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145</v>
      </c>
      <c r="AU363" s="19" t="s">
        <v>81</v>
      </c>
    </row>
    <row r="364" spans="1:65" s="2" customFormat="1" ht="22.2" customHeight="1">
      <c r="A364" s="40"/>
      <c r="B364" s="41"/>
      <c r="C364" s="206" t="s">
        <v>715</v>
      </c>
      <c r="D364" s="206" t="s">
        <v>139</v>
      </c>
      <c r="E364" s="207" t="s">
        <v>716</v>
      </c>
      <c r="F364" s="208" t="s">
        <v>717</v>
      </c>
      <c r="G364" s="209" t="s">
        <v>462</v>
      </c>
      <c r="H364" s="257"/>
      <c r="I364" s="211"/>
      <c r="J364" s="212">
        <f>ROUND(I364*H364,2)</f>
        <v>0</v>
      </c>
      <c r="K364" s="208" t="s">
        <v>143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229</v>
      </c>
      <c r="AT364" s="217" t="s">
        <v>139</v>
      </c>
      <c r="AU364" s="217" t="s">
        <v>81</v>
      </c>
      <c r="AY364" s="19" t="s">
        <v>137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77</v>
      </c>
      <c r="BK364" s="218">
        <f>ROUND(I364*H364,2)</f>
        <v>0</v>
      </c>
      <c r="BL364" s="19" t="s">
        <v>229</v>
      </c>
      <c r="BM364" s="217" t="s">
        <v>718</v>
      </c>
    </row>
    <row r="365" spans="1:47" s="2" customFormat="1" ht="12">
      <c r="A365" s="40"/>
      <c r="B365" s="41"/>
      <c r="C365" s="42"/>
      <c r="D365" s="219" t="s">
        <v>145</v>
      </c>
      <c r="E365" s="42"/>
      <c r="F365" s="220" t="s">
        <v>719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145</v>
      </c>
      <c r="AU365" s="19" t="s">
        <v>81</v>
      </c>
    </row>
    <row r="366" spans="1:63" s="12" customFormat="1" ht="22.8" customHeight="1">
      <c r="A366" s="12"/>
      <c r="B366" s="190"/>
      <c r="C366" s="191"/>
      <c r="D366" s="192" t="s">
        <v>71</v>
      </c>
      <c r="E366" s="204" t="s">
        <v>720</v>
      </c>
      <c r="F366" s="204" t="s">
        <v>721</v>
      </c>
      <c r="G366" s="191"/>
      <c r="H366" s="191"/>
      <c r="I366" s="194"/>
      <c r="J366" s="205">
        <f>BK366</f>
        <v>0</v>
      </c>
      <c r="K366" s="191"/>
      <c r="L366" s="196"/>
      <c r="M366" s="197"/>
      <c r="N366" s="198"/>
      <c r="O366" s="198"/>
      <c r="P366" s="199">
        <f>SUM(P367:P385)</f>
        <v>0</v>
      </c>
      <c r="Q366" s="198"/>
      <c r="R366" s="199">
        <f>SUM(R367:R385)</f>
        <v>0.09886719999999999</v>
      </c>
      <c r="S366" s="198"/>
      <c r="T366" s="200">
        <f>SUM(T367:T385)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1" t="s">
        <v>81</v>
      </c>
      <c r="AT366" s="202" t="s">
        <v>71</v>
      </c>
      <c r="AU366" s="202" t="s">
        <v>77</v>
      </c>
      <c r="AY366" s="201" t="s">
        <v>137</v>
      </c>
      <c r="BK366" s="203">
        <f>SUM(BK367:BK385)</f>
        <v>0</v>
      </c>
    </row>
    <row r="367" spans="1:65" s="2" customFormat="1" ht="14.4" customHeight="1">
      <c r="A367" s="40"/>
      <c r="B367" s="41"/>
      <c r="C367" s="206" t="s">
        <v>722</v>
      </c>
      <c r="D367" s="206" t="s">
        <v>139</v>
      </c>
      <c r="E367" s="207" t="s">
        <v>723</v>
      </c>
      <c r="F367" s="208" t="s">
        <v>724</v>
      </c>
      <c r="G367" s="209" t="s">
        <v>162</v>
      </c>
      <c r="H367" s="210">
        <v>4.8</v>
      </c>
      <c r="I367" s="211"/>
      <c r="J367" s="212">
        <f>ROUND(I367*H367,2)</f>
        <v>0</v>
      </c>
      <c r="K367" s="208" t="s">
        <v>143</v>
      </c>
      <c r="L367" s="46"/>
      <c r="M367" s="213" t="s">
        <v>19</v>
      </c>
      <c r="N367" s="214" t="s">
        <v>43</v>
      </c>
      <c r="O367" s="86"/>
      <c r="P367" s="215">
        <f>O367*H367</f>
        <v>0</v>
      </c>
      <c r="Q367" s="215">
        <v>0.0003</v>
      </c>
      <c r="R367" s="215">
        <f>Q367*H367</f>
        <v>0.0014399999999999999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229</v>
      </c>
      <c r="AT367" s="217" t="s">
        <v>139</v>
      </c>
      <c r="AU367" s="217" t="s">
        <v>81</v>
      </c>
      <c r="AY367" s="19" t="s">
        <v>137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77</v>
      </c>
      <c r="BK367" s="218">
        <f>ROUND(I367*H367,2)</f>
        <v>0</v>
      </c>
      <c r="BL367" s="19" t="s">
        <v>229</v>
      </c>
      <c r="BM367" s="217" t="s">
        <v>725</v>
      </c>
    </row>
    <row r="368" spans="1:47" s="2" customFormat="1" ht="12">
      <c r="A368" s="40"/>
      <c r="B368" s="41"/>
      <c r="C368" s="42"/>
      <c r="D368" s="219" t="s">
        <v>145</v>
      </c>
      <c r="E368" s="42"/>
      <c r="F368" s="220" t="s">
        <v>726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145</v>
      </c>
      <c r="AU368" s="19" t="s">
        <v>81</v>
      </c>
    </row>
    <row r="369" spans="1:51" s="13" customFormat="1" ht="12">
      <c r="A369" s="13"/>
      <c r="B369" s="224"/>
      <c r="C369" s="225"/>
      <c r="D369" s="226" t="s">
        <v>147</v>
      </c>
      <c r="E369" s="227" t="s">
        <v>19</v>
      </c>
      <c r="F369" s="228" t="s">
        <v>727</v>
      </c>
      <c r="G369" s="225"/>
      <c r="H369" s="229">
        <v>4.8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147</v>
      </c>
      <c r="AU369" s="235" t="s">
        <v>81</v>
      </c>
      <c r="AV369" s="13" t="s">
        <v>81</v>
      </c>
      <c r="AW369" s="13" t="s">
        <v>33</v>
      </c>
      <c r="AX369" s="13" t="s">
        <v>77</v>
      </c>
      <c r="AY369" s="235" t="s">
        <v>137</v>
      </c>
    </row>
    <row r="370" spans="1:65" s="2" customFormat="1" ht="22.2" customHeight="1">
      <c r="A370" s="40"/>
      <c r="B370" s="41"/>
      <c r="C370" s="206" t="s">
        <v>728</v>
      </c>
      <c r="D370" s="206" t="s">
        <v>139</v>
      </c>
      <c r="E370" s="207" t="s">
        <v>729</v>
      </c>
      <c r="F370" s="208" t="s">
        <v>730</v>
      </c>
      <c r="G370" s="209" t="s">
        <v>162</v>
      </c>
      <c r="H370" s="210">
        <v>4.8</v>
      </c>
      <c r="I370" s="211"/>
      <c r="J370" s="212">
        <f>ROUND(I370*H370,2)</f>
        <v>0</v>
      </c>
      <c r="K370" s="208" t="s">
        <v>143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0.00605</v>
      </c>
      <c r="R370" s="215">
        <f>Q370*H370</f>
        <v>0.029039999999999996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229</v>
      </c>
      <c r="AT370" s="217" t="s">
        <v>139</v>
      </c>
      <c r="AU370" s="217" t="s">
        <v>81</v>
      </c>
      <c r="AY370" s="19" t="s">
        <v>137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77</v>
      </c>
      <c r="BK370" s="218">
        <f>ROUND(I370*H370,2)</f>
        <v>0</v>
      </c>
      <c r="BL370" s="19" t="s">
        <v>229</v>
      </c>
      <c r="BM370" s="217" t="s">
        <v>731</v>
      </c>
    </row>
    <row r="371" spans="1:47" s="2" customFormat="1" ht="12">
      <c r="A371" s="40"/>
      <c r="B371" s="41"/>
      <c r="C371" s="42"/>
      <c r="D371" s="219" t="s">
        <v>145</v>
      </c>
      <c r="E371" s="42"/>
      <c r="F371" s="220" t="s">
        <v>732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145</v>
      </c>
      <c r="AU371" s="19" t="s">
        <v>81</v>
      </c>
    </row>
    <row r="372" spans="1:65" s="2" customFormat="1" ht="14.4" customHeight="1">
      <c r="A372" s="40"/>
      <c r="B372" s="41"/>
      <c r="C372" s="236" t="s">
        <v>733</v>
      </c>
      <c r="D372" s="236" t="s">
        <v>247</v>
      </c>
      <c r="E372" s="237" t="s">
        <v>734</v>
      </c>
      <c r="F372" s="238" t="s">
        <v>735</v>
      </c>
      <c r="G372" s="239" t="s">
        <v>162</v>
      </c>
      <c r="H372" s="240">
        <v>5.28</v>
      </c>
      <c r="I372" s="241"/>
      <c r="J372" s="242">
        <f>ROUND(I372*H372,2)</f>
        <v>0</v>
      </c>
      <c r="K372" s="238" t="s">
        <v>143</v>
      </c>
      <c r="L372" s="243"/>
      <c r="M372" s="244" t="s">
        <v>19</v>
      </c>
      <c r="N372" s="245" t="s">
        <v>43</v>
      </c>
      <c r="O372" s="86"/>
      <c r="P372" s="215">
        <f>O372*H372</f>
        <v>0</v>
      </c>
      <c r="Q372" s="215">
        <v>0.01232</v>
      </c>
      <c r="R372" s="215">
        <f>Q372*H372</f>
        <v>0.0650496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314</v>
      </c>
      <c r="AT372" s="217" t="s">
        <v>247</v>
      </c>
      <c r="AU372" s="217" t="s">
        <v>81</v>
      </c>
      <c r="AY372" s="19" t="s">
        <v>137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77</v>
      </c>
      <c r="BK372" s="218">
        <f>ROUND(I372*H372,2)</f>
        <v>0</v>
      </c>
      <c r="BL372" s="19" t="s">
        <v>229</v>
      </c>
      <c r="BM372" s="217" t="s">
        <v>736</v>
      </c>
    </row>
    <row r="373" spans="1:51" s="13" customFormat="1" ht="12">
      <c r="A373" s="13"/>
      <c r="B373" s="224"/>
      <c r="C373" s="225"/>
      <c r="D373" s="226" t="s">
        <v>147</v>
      </c>
      <c r="E373" s="225"/>
      <c r="F373" s="228" t="s">
        <v>737</v>
      </c>
      <c r="G373" s="225"/>
      <c r="H373" s="229">
        <v>5.28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147</v>
      </c>
      <c r="AU373" s="235" t="s">
        <v>81</v>
      </c>
      <c r="AV373" s="13" t="s">
        <v>81</v>
      </c>
      <c r="AW373" s="13" t="s">
        <v>4</v>
      </c>
      <c r="AX373" s="13" t="s">
        <v>77</v>
      </c>
      <c r="AY373" s="235" t="s">
        <v>137</v>
      </c>
    </row>
    <row r="374" spans="1:65" s="2" customFormat="1" ht="14.4" customHeight="1">
      <c r="A374" s="40"/>
      <c r="B374" s="41"/>
      <c r="C374" s="206" t="s">
        <v>738</v>
      </c>
      <c r="D374" s="206" t="s">
        <v>139</v>
      </c>
      <c r="E374" s="207" t="s">
        <v>739</v>
      </c>
      <c r="F374" s="208" t="s">
        <v>740</v>
      </c>
      <c r="G374" s="209" t="s">
        <v>173</v>
      </c>
      <c r="H374" s="210">
        <v>3.2</v>
      </c>
      <c r="I374" s="211"/>
      <c r="J374" s="212">
        <f>ROUND(I374*H374,2)</f>
        <v>0</v>
      </c>
      <c r="K374" s="208" t="s">
        <v>143</v>
      </c>
      <c r="L374" s="46"/>
      <c r="M374" s="213" t="s">
        <v>19</v>
      </c>
      <c r="N374" s="214" t="s">
        <v>43</v>
      </c>
      <c r="O374" s="86"/>
      <c r="P374" s="215">
        <f>O374*H374</f>
        <v>0</v>
      </c>
      <c r="Q374" s="215">
        <v>0.0002</v>
      </c>
      <c r="R374" s="215">
        <f>Q374*H374</f>
        <v>0.00064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229</v>
      </c>
      <c r="AT374" s="217" t="s">
        <v>139</v>
      </c>
      <c r="AU374" s="217" t="s">
        <v>81</v>
      </c>
      <c r="AY374" s="19" t="s">
        <v>137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77</v>
      </c>
      <c r="BK374" s="218">
        <f>ROUND(I374*H374,2)</f>
        <v>0</v>
      </c>
      <c r="BL374" s="19" t="s">
        <v>229</v>
      </c>
      <c r="BM374" s="217" t="s">
        <v>741</v>
      </c>
    </row>
    <row r="375" spans="1:47" s="2" customFormat="1" ht="12">
      <c r="A375" s="40"/>
      <c r="B375" s="41"/>
      <c r="C375" s="42"/>
      <c r="D375" s="219" t="s">
        <v>145</v>
      </c>
      <c r="E375" s="42"/>
      <c r="F375" s="220" t="s">
        <v>742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145</v>
      </c>
      <c r="AU375" s="19" t="s">
        <v>81</v>
      </c>
    </row>
    <row r="376" spans="1:51" s="13" customFormat="1" ht="12">
      <c r="A376" s="13"/>
      <c r="B376" s="224"/>
      <c r="C376" s="225"/>
      <c r="D376" s="226" t="s">
        <v>147</v>
      </c>
      <c r="E376" s="227" t="s">
        <v>19</v>
      </c>
      <c r="F376" s="228" t="s">
        <v>743</v>
      </c>
      <c r="G376" s="225"/>
      <c r="H376" s="229">
        <v>3.2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147</v>
      </c>
      <c r="AU376" s="235" t="s">
        <v>81</v>
      </c>
      <c r="AV376" s="13" t="s">
        <v>81</v>
      </c>
      <c r="AW376" s="13" t="s">
        <v>33</v>
      </c>
      <c r="AX376" s="13" t="s">
        <v>77</v>
      </c>
      <c r="AY376" s="235" t="s">
        <v>137</v>
      </c>
    </row>
    <row r="377" spans="1:65" s="2" customFormat="1" ht="14.4" customHeight="1">
      <c r="A377" s="40"/>
      <c r="B377" s="41"/>
      <c r="C377" s="236" t="s">
        <v>744</v>
      </c>
      <c r="D377" s="236" t="s">
        <v>247</v>
      </c>
      <c r="E377" s="237" t="s">
        <v>745</v>
      </c>
      <c r="F377" s="238" t="s">
        <v>746</v>
      </c>
      <c r="G377" s="239" t="s">
        <v>173</v>
      </c>
      <c r="H377" s="240">
        <v>3.36</v>
      </c>
      <c r="I377" s="241"/>
      <c r="J377" s="242">
        <f>ROUND(I377*H377,2)</f>
        <v>0</v>
      </c>
      <c r="K377" s="238" t="s">
        <v>143</v>
      </c>
      <c r="L377" s="243"/>
      <c r="M377" s="244" t="s">
        <v>19</v>
      </c>
      <c r="N377" s="245" t="s">
        <v>43</v>
      </c>
      <c r="O377" s="86"/>
      <c r="P377" s="215">
        <f>O377*H377</f>
        <v>0</v>
      </c>
      <c r="Q377" s="215">
        <v>8E-05</v>
      </c>
      <c r="R377" s="215">
        <f>Q377*H377</f>
        <v>0.00026880000000000003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314</v>
      </c>
      <c r="AT377" s="217" t="s">
        <v>247</v>
      </c>
      <c r="AU377" s="217" t="s">
        <v>81</v>
      </c>
      <c r="AY377" s="19" t="s">
        <v>137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77</v>
      </c>
      <c r="BK377" s="218">
        <f>ROUND(I377*H377,2)</f>
        <v>0</v>
      </c>
      <c r="BL377" s="19" t="s">
        <v>229</v>
      </c>
      <c r="BM377" s="217" t="s">
        <v>747</v>
      </c>
    </row>
    <row r="378" spans="1:51" s="13" customFormat="1" ht="12">
      <c r="A378" s="13"/>
      <c r="B378" s="224"/>
      <c r="C378" s="225"/>
      <c r="D378" s="226" t="s">
        <v>147</v>
      </c>
      <c r="E378" s="225"/>
      <c r="F378" s="228" t="s">
        <v>748</v>
      </c>
      <c r="G378" s="225"/>
      <c r="H378" s="229">
        <v>3.36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147</v>
      </c>
      <c r="AU378" s="235" t="s">
        <v>81</v>
      </c>
      <c r="AV378" s="13" t="s">
        <v>81</v>
      </c>
      <c r="AW378" s="13" t="s">
        <v>4</v>
      </c>
      <c r="AX378" s="13" t="s">
        <v>77</v>
      </c>
      <c r="AY378" s="235" t="s">
        <v>137</v>
      </c>
    </row>
    <row r="379" spans="1:65" s="2" customFormat="1" ht="14.4" customHeight="1">
      <c r="A379" s="40"/>
      <c r="B379" s="41"/>
      <c r="C379" s="206" t="s">
        <v>749</v>
      </c>
      <c r="D379" s="206" t="s">
        <v>139</v>
      </c>
      <c r="E379" s="207" t="s">
        <v>750</v>
      </c>
      <c r="F379" s="208" t="s">
        <v>751</v>
      </c>
      <c r="G379" s="209" t="s">
        <v>173</v>
      </c>
      <c r="H379" s="210">
        <v>9.2</v>
      </c>
      <c r="I379" s="211"/>
      <c r="J379" s="212">
        <f>ROUND(I379*H379,2)</f>
        <v>0</v>
      </c>
      <c r="K379" s="208" t="s">
        <v>143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0.00018</v>
      </c>
      <c r="R379" s="215">
        <f>Q379*H379</f>
        <v>0.001656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229</v>
      </c>
      <c r="AT379" s="217" t="s">
        <v>139</v>
      </c>
      <c r="AU379" s="217" t="s">
        <v>81</v>
      </c>
      <c r="AY379" s="19" t="s">
        <v>137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77</v>
      </c>
      <c r="BK379" s="218">
        <f>ROUND(I379*H379,2)</f>
        <v>0</v>
      </c>
      <c r="BL379" s="19" t="s">
        <v>229</v>
      </c>
      <c r="BM379" s="217" t="s">
        <v>752</v>
      </c>
    </row>
    <row r="380" spans="1:47" s="2" customFormat="1" ht="12">
      <c r="A380" s="40"/>
      <c r="B380" s="41"/>
      <c r="C380" s="42"/>
      <c r="D380" s="219" t="s">
        <v>145</v>
      </c>
      <c r="E380" s="42"/>
      <c r="F380" s="220" t="s">
        <v>753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145</v>
      </c>
      <c r="AU380" s="19" t="s">
        <v>81</v>
      </c>
    </row>
    <row r="381" spans="1:51" s="13" customFormat="1" ht="12">
      <c r="A381" s="13"/>
      <c r="B381" s="224"/>
      <c r="C381" s="225"/>
      <c r="D381" s="226" t="s">
        <v>147</v>
      </c>
      <c r="E381" s="227" t="s">
        <v>19</v>
      </c>
      <c r="F381" s="228" t="s">
        <v>754</v>
      </c>
      <c r="G381" s="225"/>
      <c r="H381" s="229">
        <v>9.2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147</v>
      </c>
      <c r="AU381" s="235" t="s">
        <v>81</v>
      </c>
      <c r="AV381" s="13" t="s">
        <v>81</v>
      </c>
      <c r="AW381" s="13" t="s">
        <v>33</v>
      </c>
      <c r="AX381" s="13" t="s">
        <v>77</v>
      </c>
      <c r="AY381" s="235" t="s">
        <v>137</v>
      </c>
    </row>
    <row r="382" spans="1:65" s="2" customFormat="1" ht="14.4" customHeight="1">
      <c r="A382" s="40"/>
      <c r="B382" s="41"/>
      <c r="C382" s="236" t="s">
        <v>755</v>
      </c>
      <c r="D382" s="236" t="s">
        <v>247</v>
      </c>
      <c r="E382" s="237" t="s">
        <v>745</v>
      </c>
      <c r="F382" s="238" t="s">
        <v>746</v>
      </c>
      <c r="G382" s="239" t="s">
        <v>173</v>
      </c>
      <c r="H382" s="240">
        <v>9.66</v>
      </c>
      <c r="I382" s="241"/>
      <c r="J382" s="242">
        <f>ROUND(I382*H382,2)</f>
        <v>0</v>
      </c>
      <c r="K382" s="238" t="s">
        <v>143</v>
      </c>
      <c r="L382" s="243"/>
      <c r="M382" s="244" t="s">
        <v>19</v>
      </c>
      <c r="N382" s="245" t="s">
        <v>43</v>
      </c>
      <c r="O382" s="86"/>
      <c r="P382" s="215">
        <f>O382*H382</f>
        <v>0</v>
      </c>
      <c r="Q382" s="215">
        <v>8E-05</v>
      </c>
      <c r="R382" s="215">
        <f>Q382*H382</f>
        <v>0.0007728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314</v>
      </c>
      <c r="AT382" s="217" t="s">
        <v>247</v>
      </c>
      <c r="AU382" s="217" t="s">
        <v>81</v>
      </c>
      <c r="AY382" s="19" t="s">
        <v>137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77</v>
      </c>
      <c r="BK382" s="218">
        <f>ROUND(I382*H382,2)</f>
        <v>0</v>
      </c>
      <c r="BL382" s="19" t="s">
        <v>229</v>
      </c>
      <c r="BM382" s="217" t="s">
        <v>756</v>
      </c>
    </row>
    <row r="383" spans="1:51" s="13" customFormat="1" ht="12">
      <c r="A383" s="13"/>
      <c r="B383" s="224"/>
      <c r="C383" s="225"/>
      <c r="D383" s="226" t="s">
        <v>147</v>
      </c>
      <c r="E383" s="225"/>
      <c r="F383" s="228" t="s">
        <v>757</v>
      </c>
      <c r="G383" s="225"/>
      <c r="H383" s="229">
        <v>9.66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147</v>
      </c>
      <c r="AU383" s="235" t="s">
        <v>81</v>
      </c>
      <c r="AV383" s="13" t="s">
        <v>81</v>
      </c>
      <c r="AW383" s="13" t="s">
        <v>4</v>
      </c>
      <c r="AX383" s="13" t="s">
        <v>77</v>
      </c>
      <c r="AY383" s="235" t="s">
        <v>137</v>
      </c>
    </row>
    <row r="384" spans="1:65" s="2" customFormat="1" ht="22.2" customHeight="1">
      <c r="A384" s="40"/>
      <c r="B384" s="41"/>
      <c r="C384" s="206" t="s">
        <v>758</v>
      </c>
      <c r="D384" s="206" t="s">
        <v>139</v>
      </c>
      <c r="E384" s="207" t="s">
        <v>759</v>
      </c>
      <c r="F384" s="208" t="s">
        <v>760</v>
      </c>
      <c r="G384" s="209" t="s">
        <v>462</v>
      </c>
      <c r="H384" s="257"/>
      <c r="I384" s="211"/>
      <c r="J384" s="212">
        <f>ROUND(I384*H384,2)</f>
        <v>0</v>
      </c>
      <c r="K384" s="208" t="s">
        <v>143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229</v>
      </c>
      <c r="AT384" s="217" t="s">
        <v>139</v>
      </c>
      <c r="AU384" s="217" t="s">
        <v>81</v>
      </c>
      <c r="AY384" s="19" t="s">
        <v>137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77</v>
      </c>
      <c r="BK384" s="218">
        <f>ROUND(I384*H384,2)</f>
        <v>0</v>
      </c>
      <c r="BL384" s="19" t="s">
        <v>229</v>
      </c>
      <c r="BM384" s="217" t="s">
        <v>761</v>
      </c>
    </row>
    <row r="385" spans="1:47" s="2" customFormat="1" ht="12">
      <c r="A385" s="40"/>
      <c r="B385" s="41"/>
      <c r="C385" s="42"/>
      <c r="D385" s="219" t="s">
        <v>145</v>
      </c>
      <c r="E385" s="42"/>
      <c r="F385" s="220" t="s">
        <v>762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145</v>
      </c>
      <c r="AU385" s="19" t="s">
        <v>81</v>
      </c>
    </row>
    <row r="386" spans="1:63" s="12" customFormat="1" ht="22.8" customHeight="1">
      <c r="A386" s="12"/>
      <c r="B386" s="190"/>
      <c r="C386" s="191"/>
      <c r="D386" s="192" t="s">
        <v>71</v>
      </c>
      <c r="E386" s="204" t="s">
        <v>763</v>
      </c>
      <c r="F386" s="204" t="s">
        <v>764</v>
      </c>
      <c r="G386" s="191"/>
      <c r="H386" s="191"/>
      <c r="I386" s="194"/>
      <c r="J386" s="205">
        <f>BK386</f>
        <v>0</v>
      </c>
      <c r="K386" s="191"/>
      <c r="L386" s="196"/>
      <c r="M386" s="197"/>
      <c r="N386" s="198"/>
      <c r="O386" s="198"/>
      <c r="P386" s="199">
        <f>SUM(P387:P400)</f>
        <v>0</v>
      </c>
      <c r="Q386" s="198"/>
      <c r="R386" s="199">
        <f>SUM(R387:R400)</f>
        <v>0.0087756</v>
      </c>
      <c r="S386" s="198"/>
      <c r="T386" s="200">
        <f>SUM(T387:T400)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1" t="s">
        <v>81</v>
      </c>
      <c r="AT386" s="202" t="s">
        <v>71</v>
      </c>
      <c r="AU386" s="202" t="s">
        <v>77</v>
      </c>
      <c r="AY386" s="201" t="s">
        <v>137</v>
      </c>
      <c r="BK386" s="203">
        <f>SUM(BK387:BK400)</f>
        <v>0</v>
      </c>
    </row>
    <row r="387" spans="1:65" s="2" customFormat="1" ht="19.8" customHeight="1">
      <c r="A387" s="40"/>
      <c r="B387" s="41"/>
      <c r="C387" s="206" t="s">
        <v>765</v>
      </c>
      <c r="D387" s="206" t="s">
        <v>139</v>
      </c>
      <c r="E387" s="207" t="s">
        <v>766</v>
      </c>
      <c r="F387" s="208" t="s">
        <v>767</v>
      </c>
      <c r="G387" s="209" t="s">
        <v>162</v>
      </c>
      <c r="H387" s="210">
        <v>8.76</v>
      </c>
      <c r="I387" s="211"/>
      <c r="J387" s="212">
        <f>ROUND(I387*H387,2)</f>
        <v>0</v>
      </c>
      <c r="K387" s="208" t="s">
        <v>143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7E-05</v>
      </c>
      <c r="R387" s="215">
        <f>Q387*H387</f>
        <v>0.0006131999999999999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229</v>
      </c>
      <c r="AT387" s="217" t="s">
        <v>139</v>
      </c>
      <c r="AU387" s="217" t="s">
        <v>81</v>
      </c>
      <c r="AY387" s="19" t="s">
        <v>137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77</v>
      </c>
      <c r="BK387" s="218">
        <f>ROUND(I387*H387,2)</f>
        <v>0</v>
      </c>
      <c r="BL387" s="19" t="s">
        <v>229</v>
      </c>
      <c r="BM387" s="217" t="s">
        <v>768</v>
      </c>
    </row>
    <row r="388" spans="1:47" s="2" customFormat="1" ht="12">
      <c r="A388" s="40"/>
      <c r="B388" s="41"/>
      <c r="C388" s="42"/>
      <c r="D388" s="219" t="s">
        <v>145</v>
      </c>
      <c r="E388" s="42"/>
      <c r="F388" s="220" t="s">
        <v>769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145</v>
      </c>
      <c r="AU388" s="19" t="s">
        <v>81</v>
      </c>
    </row>
    <row r="389" spans="1:51" s="13" customFormat="1" ht="12">
      <c r="A389" s="13"/>
      <c r="B389" s="224"/>
      <c r="C389" s="225"/>
      <c r="D389" s="226" t="s">
        <v>147</v>
      </c>
      <c r="E389" s="227" t="s">
        <v>19</v>
      </c>
      <c r="F389" s="228" t="s">
        <v>770</v>
      </c>
      <c r="G389" s="225"/>
      <c r="H389" s="229">
        <v>1.08</v>
      </c>
      <c r="I389" s="230"/>
      <c r="J389" s="225"/>
      <c r="K389" s="225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147</v>
      </c>
      <c r="AU389" s="235" t="s">
        <v>81</v>
      </c>
      <c r="AV389" s="13" t="s">
        <v>81</v>
      </c>
      <c r="AW389" s="13" t="s">
        <v>33</v>
      </c>
      <c r="AX389" s="13" t="s">
        <v>72</v>
      </c>
      <c r="AY389" s="235" t="s">
        <v>137</v>
      </c>
    </row>
    <row r="390" spans="1:51" s="13" customFormat="1" ht="12">
      <c r="A390" s="13"/>
      <c r="B390" s="224"/>
      <c r="C390" s="225"/>
      <c r="D390" s="226" t="s">
        <v>147</v>
      </c>
      <c r="E390" s="227" t="s">
        <v>19</v>
      </c>
      <c r="F390" s="228" t="s">
        <v>771</v>
      </c>
      <c r="G390" s="225"/>
      <c r="H390" s="229">
        <v>7.68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147</v>
      </c>
      <c r="AU390" s="235" t="s">
        <v>81</v>
      </c>
      <c r="AV390" s="13" t="s">
        <v>81</v>
      </c>
      <c r="AW390" s="13" t="s">
        <v>33</v>
      </c>
      <c r="AX390" s="13" t="s">
        <v>72</v>
      </c>
      <c r="AY390" s="235" t="s">
        <v>137</v>
      </c>
    </row>
    <row r="391" spans="1:51" s="14" customFormat="1" ht="12">
      <c r="A391" s="14"/>
      <c r="B391" s="246"/>
      <c r="C391" s="247"/>
      <c r="D391" s="226" t="s">
        <v>147</v>
      </c>
      <c r="E391" s="248" t="s">
        <v>19</v>
      </c>
      <c r="F391" s="249" t="s">
        <v>328</v>
      </c>
      <c r="G391" s="247"/>
      <c r="H391" s="250">
        <v>8.76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147</v>
      </c>
      <c r="AU391" s="256" t="s">
        <v>81</v>
      </c>
      <c r="AV391" s="14" t="s">
        <v>87</v>
      </c>
      <c r="AW391" s="14" t="s">
        <v>33</v>
      </c>
      <c r="AX391" s="14" t="s">
        <v>77</v>
      </c>
      <c r="AY391" s="256" t="s">
        <v>137</v>
      </c>
    </row>
    <row r="392" spans="1:65" s="2" customFormat="1" ht="14.4" customHeight="1">
      <c r="A392" s="40"/>
      <c r="B392" s="41"/>
      <c r="C392" s="206" t="s">
        <v>772</v>
      </c>
      <c r="D392" s="206" t="s">
        <v>139</v>
      </c>
      <c r="E392" s="207" t="s">
        <v>773</v>
      </c>
      <c r="F392" s="208" t="s">
        <v>774</v>
      </c>
      <c r="G392" s="209" t="s">
        <v>162</v>
      </c>
      <c r="H392" s="210">
        <v>21.48</v>
      </c>
      <c r="I392" s="211"/>
      <c r="J392" s="212">
        <f>ROUND(I392*H392,2)</f>
        <v>0</v>
      </c>
      <c r="K392" s="208" t="s">
        <v>143</v>
      </c>
      <c r="L392" s="46"/>
      <c r="M392" s="213" t="s">
        <v>19</v>
      </c>
      <c r="N392" s="214" t="s">
        <v>43</v>
      </c>
      <c r="O392" s="86"/>
      <c r="P392" s="215">
        <f>O392*H392</f>
        <v>0</v>
      </c>
      <c r="Q392" s="215">
        <v>0.00014</v>
      </c>
      <c r="R392" s="215">
        <f>Q392*H392</f>
        <v>0.0030072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229</v>
      </c>
      <c r="AT392" s="217" t="s">
        <v>139</v>
      </c>
      <c r="AU392" s="217" t="s">
        <v>81</v>
      </c>
      <c r="AY392" s="19" t="s">
        <v>137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77</v>
      </c>
      <c r="BK392" s="218">
        <f>ROUND(I392*H392,2)</f>
        <v>0</v>
      </c>
      <c r="BL392" s="19" t="s">
        <v>229</v>
      </c>
      <c r="BM392" s="217" t="s">
        <v>775</v>
      </c>
    </row>
    <row r="393" spans="1:47" s="2" customFormat="1" ht="12">
      <c r="A393" s="40"/>
      <c r="B393" s="41"/>
      <c r="C393" s="42"/>
      <c r="D393" s="219" t="s">
        <v>145</v>
      </c>
      <c r="E393" s="42"/>
      <c r="F393" s="220" t="s">
        <v>776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145</v>
      </c>
      <c r="AU393" s="19" t="s">
        <v>81</v>
      </c>
    </row>
    <row r="394" spans="1:51" s="13" customFormat="1" ht="12">
      <c r="A394" s="13"/>
      <c r="B394" s="224"/>
      <c r="C394" s="225"/>
      <c r="D394" s="226" t="s">
        <v>147</v>
      </c>
      <c r="E394" s="227" t="s">
        <v>19</v>
      </c>
      <c r="F394" s="228" t="s">
        <v>770</v>
      </c>
      <c r="G394" s="225"/>
      <c r="H394" s="229">
        <v>1.08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147</v>
      </c>
      <c r="AU394" s="235" t="s">
        <v>81</v>
      </c>
      <c r="AV394" s="13" t="s">
        <v>81</v>
      </c>
      <c r="AW394" s="13" t="s">
        <v>33</v>
      </c>
      <c r="AX394" s="13" t="s">
        <v>72</v>
      </c>
      <c r="AY394" s="235" t="s">
        <v>137</v>
      </c>
    </row>
    <row r="395" spans="1:51" s="13" customFormat="1" ht="12">
      <c r="A395" s="13"/>
      <c r="B395" s="224"/>
      <c r="C395" s="225"/>
      <c r="D395" s="226" t="s">
        <v>147</v>
      </c>
      <c r="E395" s="227" t="s">
        <v>19</v>
      </c>
      <c r="F395" s="228" t="s">
        <v>771</v>
      </c>
      <c r="G395" s="225"/>
      <c r="H395" s="229">
        <v>7.68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147</v>
      </c>
      <c r="AU395" s="235" t="s">
        <v>81</v>
      </c>
      <c r="AV395" s="13" t="s">
        <v>81</v>
      </c>
      <c r="AW395" s="13" t="s">
        <v>33</v>
      </c>
      <c r="AX395" s="13" t="s">
        <v>72</v>
      </c>
      <c r="AY395" s="235" t="s">
        <v>137</v>
      </c>
    </row>
    <row r="396" spans="1:51" s="13" customFormat="1" ht="12">
      <c r="A396" s="13"/>
      <c r="B396" s="224"/>
      <c r="C396" s="225"/>
      <c r="D396" s="226" t="s">
        <v>147</v>
      </c>
      <c r="E396" s="227" t="s">
        <v>19</v>
      </c>
      <c r="F396" s="228" t="s">
        <v>777</v>
      </c>
      <c r="G396" s="225"/>
      <c r="H396" s="229">
        <v>12.72</v>
      </c>
      <c r="I396" s="230"/>
      <c r="J396" s="225"/>
      <c r="K396" s="225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147</v>
      </c>
      <c r="AU396" s="235" t="s">
        <v>81</v>
      </c>
      <c r="AV396" s="13" t="s">
        <v>81</v>
      </c>
      <c r="AW396" s="13" t="s">
        <v>33</v>
      </c>
      <c r="AX396" s="13" t="s">
        <v>72</v>
      </c>
      <c r="AY396" s="235" t="s">
        <v>137</v>
      </c>
    </row>
    <row r="397" spans="1:51" s="14" customFormat="1" ht="12">
      <c r="A397" s="14"/>
      <c r="B397" s="246"/>
      <c r="C397" s="247"/>
      <c r="D397" s="226" t="s">
        <v>147</v>
      </c>
      <c r="E397" s="248" t="s">
        <v>19</v>
      </c>
      <c r="F397" s="249" t="s">
        <v>328</v>
      </c>
      <c r="G397" s="247"/>
      <c r="H397" s="250">
        <v>21.48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6" t="s">
        <v>147</v>
      </c>
      <c r="AU397" s="256" t="s">
        <v>81</v>
      </c>
      <c r="AV397" s="14" t="s">
        <v>87</v>
      </c>
      <c r="AW397" s="14" t="s">
        <v>33</v>
      </c>
      <c r="AX397" s="14" t="s">
        <v>77</v>
      </c>
      <c r="AY397" s="256" t="s">
        <v>137</v>
      </c>
    </row>
    <row r="398" spans="1:65" s="2" customFormat="1" ht="14.4" customHeight="1">
      <c r="A398" s="40"/>
      <c r="B398" s="41"/>
      <c r="C398" s="206" t="s">
        <v>778</v>
      </c>
      <c r="D398" s="206" t="s">
        <v>139</v>
      </c>
      <c r="E398" s="207" t="s">
        <v>779</v>
      </c>
      <c r="F398" s="208" t="s">
        <v>780</v>
      </c>
      <c r="G398" s="209" t="s">
        <v>162</v>
      </c>
      <c r="H398" s="210">
        <v>42.96</v>
      </c>
      <c r="I398" s="211"/>
      <c r="J398" s="212">
        <f>ROUND(I398*H398,2)</f>
        <v>0</v>
      </c>
      <c r="K398" s="208" t="s">
        <v>143</v>
      </c>
      <c r="L398" s="46"/>
      <c r="M398" s="213" t="s">
        <v>19</v>
      </c>
      <c r="N398" s="214" t="s">
        <v>43</v>
      </c>
      <c r="O398" s="86"/>
      <c r="P398" s="215">
        <f>O398*H398</f>
        <v>0</v>
      </c>
      <c r="Q398" s="215">
        <v>0.00012</v>
      </c>
      <c r="R398" s="215">
        <f>Q398*H398</f>
        <v>0.0051552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229</v>
      </c>
      <c r="AT398" s="217" t="s">
        <v>139</v>
      </c>
      <c r="AU398" s="217" t="s">
        <v>81</v>
      </c>
      <c r="AY398" s="19" t="s">
        <v>137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77</v>
      </c>
      <c r="BK398" s="218">
        <f>ROUND(I398*H398,2)</f>
        <v>0</v>
      </c>
      <c r="BL398" s="19" t="s">
        <v>229</v>
      </c>
      <c r="BM398" s="217" t="s">
        <v>781</v>
      </c>
    </row>
    <row r="399" spans="1:47" s="2" customFormat="1" ht="12">
      <c r="A399" s="40"/>
      <c r="B399" s="41"/>
      <c r="C399" s="42"/>
      <c r="D399" s="219" t="s">
        <v>145</v>
      </c>
      <c r="E399" s="42"/>
      <c r="F399" s="220" t="s">
        <v>782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145</v>
      </c>
      <c r="AU399" s="19" t="s">
        <v>81</v>
      </c>
    </row>
    <row r="400" spans="1:51" s="13" customFormat="1" ht="12">
      <c r="A400" s="13"/>
      <c r="B400" s="224"/>
      <c r="C400" s="225"/>
      <c r="D400" s="226" t="s">
        <v>147</v>
      </c>
      <c r="E400" s="227" t="s">
        <v>19</v>
      </c>
      <c r="F400" s="228" t="s">
        <v>783</v>
      </c>
      <c r="G400" s="225"/>
      <c r="H400" s="229">
        <v>42.96</v>
      </c>
      <c r="I400" s="230"/>
      <c r="J400" s="225"/>
      <c r="K400" s="225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147</v>
      </c>
      <c r="AU400" s="235" t="s">
        <v>81</v>
      </c>
      <c r="AV400" s="13" t="s">
        <v>81</v>
      </c>
      <c r="AW400" s="13" t="s">
        <v>33</v>
      </c>
      <c r="AX400" s="13" t="s">
        <v>77</v>
      </c>
      <c r="AY400" s="235" t="s">
        <v>137</v>
      </c>
    </row>
    <row r="401" spans="1:63" s="12" customFormat="1" ht="22.8" customHeight="1">
      <c r="A401" s="12"/>
      <c r="B401" s="190"/>
      <c r="C401" s="191"/>
      <c r="D401" s="192" t="s">
        <v>71</v>
      </c>
      <c r="E401" s="204" t="s">
        <v>784</v>
      </c>
      <c r="F401" s="204" t="s">
        <v>785</v>
      </c>
      <c r="G401" s="191"/>
      <c r="H401" s="191"/>
      <c r="I401" s="194"/>
      <c r="J401" s="205">
        <f>BK401</f>
        <v>0</v>
      </c>
      <c r="K401" s="191"/>
      <c r="L401" s="196"/>
      <c r="M401" s="197"/>
      <c r="N401" s="198"/>
      <c r="O401" s="198"/>
      <c r="P401" s="199">
        <f>SUM(P402:P416)</f>
        <v>0</v>
      </c>
      <c r="Q401" s="198"/>
      <c r="R401" s="199">
        <f>SUM(R402:R416)</f>
        <v>1.0977761</v>
      </c>
      <c r="S401" s="198"/>
      <c r="T401" s="200">
        <f>SUM(T402:T416)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1" t="s">
        <v>81</v>
      </c>
      <c r="AT401" s="202" t="s">
        <v>71</v>
      </c>
      <c r="AU401" s="202" t="s">
        <v>77</v>
      </c>
      <c r="AY401" s="201" t="s">
        <v>137</v>
      </c>
      <c r="BK401" s="203">
        <f>SUM(BK402:BK416)</f>
        <v>0</v>
      </c>
    </row>
    <row r="402" spans="1:65" s="2" customFormat="1" ht="14.4" customHeight="1">
      <c r="A402" s="40"/>
      <c r="B402" s="41"/>
      <c r="C402" s="206" t="s">
        <v>786</v>
      </c>
      <c r="D402" s="206" t="s">
        <v>139</v>
      </c>
      <c r="E402" s="207" t="s">
        <v>787</v>
      </c>
      <c r="F402" s="208" t="s">
        <v>788</v>
      </c>
      <c r="G402" s="209" t="s">
        <v>162</v>
      </c>
      <c r="H402" s="210">
        <v>715.41</v>
      </c>
      <c r="I402" s="211"/>
      <c r="J402" s="212">
        <f>ROUND(I402*H402,2)</f>
        <v>0</v>
      </c>
      <c r="K402" s="208" t="s">
        <v>143</v>
      </c>
      <c r="L402" s="46"/>
      <c r="M402" s="213" t="s">
        <v>19</v>
      </c>
      <c r="N402" s="214" t="s">
        <v>43</v>
      </c>
      <c r="O402" s="86"/>
      <c r="P402" s="215">
        <f>O402*H402</f>
        <v>0</v>
      </c>
      <c r="Q402" s="215">
        <v>0.0002</v>
      </c>
      <c r="R402" s="215">
        <f>Q402*H402</f>
        <v>0.143082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229</v>
      </c>
      <c r="AT402" s="217" t="s">
        <v>139</v>
      </c>
      <c r="AU402" s="217" t="s">
        <v>81</v>
      </c>
      <c r="AY402" s="19" t="s">
        <v>137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77</v>
      </c>
      <c r="BK402" s="218">
        <f>ROUND(I402*H402,2)</f>
        <v>0</v>
      </c>
      <c r="BL402" s="19" t="s">
        <v>229</v>
      </c>
      <c r="BM402" s="217" t="s">
        <v>789</v>
      </c>
    </row>
    <row r="403" spans="1:47" s="2" customFormat="1" ht="12">
      <c r="A403" s="40"/>
      <c r="B403" s="41"/>
      <c r="C403" s="42"/>
      <c r="D403" s="219" t="s">
        <v>145</v>
      </c>
      <c r="E403" s="42"/>
      <c r="F403" s="220" t="s">
        <v>790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145</v>
      </c>
      <c r="AU403" s="19" t="s">
        <v>81</v>
      </c>
    </row>
    <row r="404" spans="1:51" s="13" customFormat="1" ht="12">
      <c r="A404" s="13"/>
      <c r="B404" s="224"/>
      <c r="C404" s="225"/>
      <c r="D404" s="226" t="s">
        <v>147</v>
      </c>
      <c r="E404" s="227" t="s">
        <v>19</v>
      </c>
      <c r="F404" s="228" t="s">
        <v>791</v>
      </c>
      <c r="G404" s="225"/>
      <c r="H404" s="229">
        <v>350.36</v>
      </c>
      <c r="I404" s="230"/>
      <c r="J404" s="225"/>
      <c r="K404" s="225"/>
      <c r="L404" s="231"/>
      <c r="M404" s="232"/>
      <c r="N404" s="233"/>
      <c r="O404" s="233"/>
      <c r="P404" s="233"/>
      <c r="Q404" s="233"/>
      <c r="R404" s="233"/>
      <c r="S404" s="233"/>
      <c r="T404" s="23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5" t="s">
        <v>147</v>
      </c>
      <c r="AU404" s="235" t="s">
        <v>81</v>
      </c>
      <c r="AV404" s="13" t="s">
        <v>81</v>
      </c>
      <c r="AW404" s="13" t="s">
        <v>33</v>
      </c>
      <c r="AX404" s="13" t="s">
        <v>72</v>
      </c>
      <c r="AY404" s="235" t="s">
        <v>137</v>
      </c>
    </row>
    <row r="405" spans="1:51" s="13" customFormat="1" ht="12">
      <c r="A405" s="13"/>
      <c r="B405" s="224"/>
      <c r="C405" s="225"/>
      <c r="D405" s="226" t="s">
        <v>147</v>
      </c>
      <c r="E405" s="227" t="s">
        <v>19</v>
      </c>
      <c r="F405" s="228" t="s">
        <v>792</v>
      </c>
      <c r="G405" s="225"/>
      <c r="H405" s="229">
        <v>365.05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147</v>
      </c>
      <c r="AU405" s="235" t="s">
        <v>81</v>
      </c>
      <c r="AV405" s="13" t="s">
        <v>81</v>
      </c>
      <c r="AW405" s="13" t="s">
        <v>33</v>
      </c>
      <c r="AX405" s="13" t="s">
        <v>72</v>
      </c>
      <c r="AY405" s="235" t="s">
        <v>137</v>
      </c>
    </row>
    <row r="406" spans="1:51" s="14" customFormat="1" ht="12">
      <c r="A406" s="14"/>
      <c r="B406" s="246"/>
      <c r="C406" s="247"/>
      <c r="D406" s="226" t="s">
        <v>147</v>
      </c>
      <c r="E406" s="248" t="s">
        <v>19</v>
      </c>
      <c r="F406" s="249" t="s">
        <v>328</v>
      </c>
      <c r="G406" s="247"/>
      <c r="H406" s="250">
        <v>715.41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147</v>
      </c>
      <c r="AU406" s="256" t="s">
        <v>81</v>
      </c>
      <c r="AV406" s="14" t="s">
        <v>87</v>
      </c>
      <c r="AW406" s="14" t="s">
        <v>33</v>
      </c>
      <c r="AX406" s="14" t="s">
        <v>77</v>
      </c>
      <c r="AY406" s="256" t="s">
        <v>137</v>
      </c>
    </row>
    <row r="407" spans="1:65" s="2" customFormat="1" ht="22.2" customHeight="1">
      <c r="A407" s="40"/>
      <c r="B407" s="41"/>
      <c r="C407" s="206" t="s">
        <v>793</v>
      </c>
      <c r="D407" s="206" t="s">
        <v>139</v>
      </c>
      <c r="E407" s="207" t="s">
        <v>794</v>
      </c>
      <c r="F407" s="208" t="s">
        <v>795</v>
      </c>
      <c r="G407" s="209" t="s">
        <v>162</v>
      </c>
      <c r="H407" s="210">
        <v>597.01</v>
      </c>
      <c r="I407" s="211"/>
      <c r="J407" s="212">
        <f>ROUND(I407*H407,2)</f>
        <v>0</v>
      </c>
      <c r="K407" s="208" t="s">
        <v>143</v>
      </c>
      <c r="L407" s="46"/>
      <c r="M407" s="213" t="s">
        <v>19</v>
      </c>
      <c r="N407" s="214" t="s">
        <v>43</v>
      </c>
      <c r="O407" s="86"/>
      <c r="P407" s="215">
        <f>O407*H407</f>
        <v>0</v>
      </c>
      <c r="Q407" s="215">
        <v>0.00026</v>
      </c>
      <c r="R407" s="215">
        <f>Q407*H407</f>
        <v>0.1552226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229</v>
      </c>
      <c r="AT407" s="217" t="s">
        <v>139</v>
      </c>
      <c r="AU407" s="217" t="s">
        <v>81</v>
      </c>
      <c r="AY407" s="19" t="s">
        <v>137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77</v>
      </c>
      <c r="BK407" s="218">
        <f>ROUND(I407*H407,2)</f>
        <v>0</v>
      </c>
      <c r="BL407" s="19" t="s">
        <v>229</v>
      </c>
      <c r="BM407" s="217" t="s">
        <v>796</v>
      </c>
    </row>
    <row r="408" spans="1:47" s="2" customFormat="1" ht="12">
      <c r="A408" s="40"/>
      <c r="B408" s="41"/>
      <c r="C408" s="42"/>
      <c r="D408" s="219" t="s">
        <v>145</v>
      </c>
      <c r="E408" s="42"/>
      <c r="F408" s="220" t="s">
        <v>797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145</v>
      </c>
      <c r="AU408" s="19" t="s">
        <v>81</v>
      </c>
    </row>
    <row r="409" spans="1:51" s="13" customFormat="1" ht="12">
      <c r="A409" s="13"/>
      <c r="B409" s="224"/>
      <c r="C409" s="225"/>
      <c r="D409" s="226" t="s">
        <v>147</v>
      </c>
      <c r="E409" s="227" t="s">
        <v>19</v>
      </c>
      <c r="F409" s="228" t="s">
        <v>791</v>
      </c>
      <c r="G409" s="225"/>
      <c r="H409" s="229">
        <v>350.36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147</v>
      </c>
      <c r="AU409" s="235" t="s">
        <v>81</v>
      </c>
      <c r="AV409" s="13" t="s">
        <v>81</v>
      </c>
      <c r="AW409" s="13" t="s">
        <v>33</v>
      </c>
      <c r="AX409" s="13" t="s">
        <v>72</v>
      </c>
      <c r="AY409" s="235" t="s">
        <v>137</v>
      </c>
    </row>
    <row r="410" spans="1:51" s="13" customFormat="1" ht="12">
      <c r="A410" s="13"/>
      <c r="B410" s="224"/>
      <c r="C410" s="225"/>
      <c r="D410" s="226" t="s">
        <v>147</v>
      </c>
      <c r="E410" s="227" t="s">
        <v>19</v>
      </c>
      <c r="F410" s="228" t="s">
        <v>798</v>
      </c>
      <c r="G410" s="225"/>
      <c r="H410" s="229">
        <v>246.65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147</v>
      </c>
      <c r="AU410" s="235" t="s">
        <v>81</v>
      </c>
      <c r="AV410" s="13" t="s">
        <v>81</v>
      </c>
      <c r="AW410" s="13" t="s">
        <v>33</v>
      </c>
      <c r="AX410" s="13" t="s">
        <v>72</v>
      </c>
      <c r="AY410" s="235" t="s">
        <v>137</v>
      </c>
    </row>
    <row r="411" spans="1:51" s="14" customFormat="1" ht="12">
      <c r="A411" s="14"/>
      <c r="B411" s="246"/>
      <c r="C411" s="247"/>
      <c r="D411" s="226" t="s">
        <v>147</v>
      </c>
      <c r="E411" s="248" t="s">
        <v>19</v>
      </c>
      <c r="F411" s="249" t="s">
        <v>328</v>
      </c>
      <c r="G411" s="247"/>
      <c r="H411" s="250">
        <v>597.01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147</v>
      </c>
      <c r="AU411" s="256" t="s">
        <v>81</v>
      </c>
      <c r="AV411" s="14" t="s">
        <v>87</v>
      </c>
      <c r="AW411" s="14" t="s">
        <v>33</v>
      </c>
      <c r="AX411" s="14" t="s">
        <v>77</v>
      </c>
      <c r="AY411" s="256" t="s">
        <v>137</v>
      </c>
    </row>
    <row r="412" spans="1:65" s="2" customFormat="1" ht="22.2" customHeight="1">
      <c r="A412" s="40"/>
      <c r="B412" s="41"/>
      <c r="C412" s="206" t="s">
        <v>799</v>
      </c>
      <c r="D412" s="206" t="s">
        <v>139</v>
      </c>
      <c r="E412" s="207" t="s">
        <v>800</v>
      </c>
      <c r="F412" s="208" t="s">
        <v>801</v>
      </c>
      <c r="G412" s="209" t="s">
        <v>162</v>
      </c>
      <c r="H412" s="210">
        <v>118.4</v>
      </c>
      <c r="I412" s="211"/>
      <c r="J412" s="212">
        <f>ROUND(I412*H412,2)</f>
        <v>0</v>
      </c>
      <c r="K412" s="208" t="s">
        <v>19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0.00026</v>
      </c>
      <c r="R412" s="215">
        <f>Q412*H412</f>
        <v>0.030784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229</v>
      </c>
      <c r="AT412" s="217" t="s">
        <v>139</v>
      </c>
      <c r="AU412" s="217" t="s">
        <v>81</v>
      </c>
      <c r="AY412" s="19" t="s">
        <v>137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77</v>
      </c>
      <c r="BK412" s="218">
        <f>ROUND(I412*H412,2)</f>
        <v>0</v>
      </c>
      <c r="BL412" s="19" t="s">
        <v>229</v>
      </c>
      <c r="BM412" s="217" t="s">
        <v>802</v>
      </c>
    </row>
    <row r="413" spans="1:51" s="13" customFormat="1" ht="12">
      <c r="A413" s="13"/>
      <c r="B413" s="224"/>
      <c r="C413" s="225"/>
      <c r="D413" s="226" t="s">
        <v>147</v>
      </c>
      <c r="E413" s="227" t="s">
        <v>19</v>
      </c>
      <c r="F413" s="228" t="s">
        <v>803</v>
      </c>
      <c r="G413" s="225"/>
      <c r="H413" s="229">
        <v>118.4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147</v>
      </c>
      <c r="AU413" s="235" t="s">
        <v>81</v>
      </c>
      <c r="AV413" s="13" t="s">
        <v>81</v>
      </c>
      <c r="AW413" s="13" t="s">
        <v>33</v>
      </c>
      <c r="AX413" s="13" t="s">
        <v>77</v>
      </c>
      <c r="AY413" s="235" t="s">
        <v>137</v>
      </c>
    </row>
    <row r="414" spans="1:65" s="2" customFormat="1" ht="14.4" customHeight="1">
      <c r="A414" s="40"/>
      <c r="B414" s="41"/>
      <c r="C414" s="206" t="s">
        <v>804</v>
      </c>
      <c r="D414" s="206" t="s">
        <v>139</v>
      </c>
      <c r="E414" s="207" t="s">
        <v>805</v>
      </c>
      <c r="F414" s="208" t="s">
        <v>806</v>
      </c>
      <c r="G414" s="209" t="s">
        <v>162</v>
      </c>
      <c r="H414" s="210">
        <v>87.85</v>
      </c>
      <c r="I414" s="211"/>
      <c r="J414" s="212">
        <f>ROUND(I414*H414,2)</f>
        <v>0</v>
      </c>
      <c r="K414" s="208" t="s">
        <v>143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0.00875</v>
      </c>
      <c r="R414" s="215">
        <f>Q414*H414</f>
        <v>0.7686875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229</v>
      </c>
      <c r="AT414" s="217" t="s">
        <v>139</v>
      </c>
      <c r="AU414" s="217" t="s">
        <v>81</v>
      </c>
      <c r="AY414" s="19" t="s">
        <v>137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77</v>
      </c>
      <c r="BK414" s="218">
        <f>ROUND(I414*H414,2)</f>
        <v>0</v>
      </c>
      <c r="BL414" s="19" t="s">
        <v>229</v>
      </c>
      <c r="BM414" s="217" t="s">
        <v>807</v>
      </c>
    </row>
    <row r="415" spans="1:47" s="2" customFormat="1" ht="12">
      <c r="A415" s="40"/>
      <c r="B415" s="41"/>
      <c r="C415" s="42"/>
      <c r="D415" s="219" t="s">
        <v>145</v>
      </c>
      <c r="E415" s="42"/>
      <c r="F415" s="220" t="s">
        <v>808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145</v>
      </c>
      <c r="AU415" s="19" t="s">
        <v>81</v>
      </c>
    </row>
    <row r="416" spans="1:51" s="13" customFormat="1" ht="12">
      <c r="A416" s="13"/>
      <c r="B416" s="224"/>
      <c r="C416" s="225"/>
      <c r="D416" s="226" t="s">
        <v>147</v>
      </c>
      <c r="E416" s="227" t="s">
        <v>19</v>
      </c>
      <c r="F416" s="228" t="s">
        <v>809</v>
      </c>
      <c r="G416" s="225"/>
      <c r="H416" s="229">
        <v>87.85</v>
      </c>
      <c r="I416" s="230"/>
      <c r="J416" s="225"/>
      <c r="K416" s="225"/>
      <c r="L416" s="231"/>
      <c r="M416" s="268"/>
      <c r="N416" s="269"/>
      <c r="O416" s="269"/>
      <c r="P416" s="269"/>
      <c r="Q416" s="269"/>
      <c r="R416" s="269"/>
      <c r="S416" s="269"/>
      <c r="T416" s="27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147</v>
      </c>
      <c r="AU416" s="235" t="s">
        <v>81</v>
      </c>
      <c r="AV416" s="13" t="s">
        <v>81</v>
      </c>
      <c r="AW416" s="13" t="s">
        <v>33</v>
      </c>
      <c r="AX416" s="13" t="s">
        <v>77</v>
      </c>
      <c r="AY416" s="235" t="s">
        <v>137</v>
      </c>
    </row>
    <row r="417" spans="1:31" s="2" customFormat="1" ht="6.95" customHeight="1">
      <c r="A417" s="40"/>
      <c r="B417" s="61"/>
      <c r="C417" s="62"/>
      <c r="D417" s="62"/>
      <c r="E417" s="62"/>
      <c r="F417" s="62"/>
      <c r="G417" s="62"/>
      <c r="H417" s="62"/>
      <c r="I417" s="62"/>
      <c r="J417" s="62"/>
      <c r="K417" s="62"/>
      <c r="L417" s="46"/>
      <c r="M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</row>
  </sheetData>
  <sheetProtection password="CC35" sheet="1" objects="1" scenarios="1" formatColumns="0" formatRows="0" autoFilter="0"/>
  <autoFilter ref="C94:K41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317142432"/>
    <hyperlink ref="F102" r:id="rId2" display="https://podminky.urs.cz/item/CS_URS_2024_01/317142442"/>
    <hyperlink ref="F105" r:id="rId3" display="https://podminky.urs.cz/item/CS_URS_2024_01/317944321"/>
    <hyperlink ref="F108" r:id="rId4" display="https://podminky.urs.cz/item/CS_URS_2024_01/342272235"/>
    <hyperlink ref="F111" r:id="rId5" display="https://podminky.urs.cz/item/CS_URS_2024_01/342272245"/>
    <hyperlink ref="F114" r:id="rId6" display="https://podminky.urs.cz/item/CS_URS_2024_01/342291121"/>
    <hyperlink ref="F117" r:id="rId7" display="https://podminky.urs.cz/item/CS_URS_2024_01/342291131"/>
    <hyperlink ref="F120" r:id="rId8" display="https://podminky.urs.cz/item/CS_URS_2024_01/346244381"/>
    <hyperlink ref="F124" r:id="rId9" display="https://podminky.urs.cz/item/CS_URS_2024_01/611325121"/>
    <hyperlink ref="F127" r:id="rId10" display="https://podminky.urs.cz/item/CS_URS_2024_01/612142001"/>
    <hyperlink ref="F130" r:id="rId11" display="https://podminky.urs.cz/item/CS_URS_2024_01/612321121"/>
    <hyperlink ref="F133" r:id="rId12" display="https://podminky.urs.cz/item/CS_URS_2024_01/612325121"/>
    <hyperlink ref="F136" r:id="rId13" display="https://podminky.urs.cz/item/CS_URS_2024_01/612325422"/>
    <hyperlink ref="F139" r:id="rId14" display="https://podminky.urs.cz/item/CS_URS_2024_01/612341131"/>
    <hyperlink ref="F142" r:id="rId15" display="https://podminky.urs.cz/item/CS_URS_2024_01/619991001"/>
    <hyperlink ref="F145" r:id="rId16" display="https://podminky.urs.cz/item/CS_URS_2024_01/619991011"/>
    <hyperlink ref="F148" r:id="rId17" display="https://podminky.urs.cz/item/CS_URS_2024_01/622151011"/>
    <hyperlink ref="F151" r:id="rId18" display="https://podminky.urs.cz/item/CS_URS_2024_01/622221001"/>
    <hyperlink ref="F156" r:id="rId19" display="https://podminky.urs.cz/item/CS_URS_2024_01/622521012"/>
    <hyperlink ref="F170" r:id="rId20" display="https://podminky.urs.cz/item/CS_URS_2024_01/941111122"/>
    <hyperlink ref="F173" r:id="rId21" display="https://podminky.urs.cz/item/CS_URS_2024_01/941111222"/>
    <hyperlink ref="F176" r:id="rId22" display="https://podminky.urs.cz/item/CS_URS_2024_01/941111822"/>
    <hyperlink ref="F178" r:id="rId23" display="https://podminky.urs.cz/item/CS_URS_2024_01/949101111"/>
    <hyperlink ref="F181" r:id="rId24" display="https://podminky.urs.cz/item/CS_URS_2024_01/952901111"/>
    <hyperlink ref="F183" r:id="rId25" display="https://podminky.urs.cz/item/CS_URS_2024_01/962031132"/>
    <hyperlink ref="F186" r:id="rId26" display="https://podminky.urs.cz/item/CS_URS_2024_01/962031133"/>
    <hyperlink ref="F192" r:id="rId27" display="https://podminky.urs.cz/item/CS_URS_2024_01/962032230"/>
    <hyperlink ref="F195" r:id="rId28" display="https://podminky.urs.cz/item/CS_URS_2024_01/968072455"/>
    <hyperlink ref="F198" r:id="rId29" display="https://podminky.urs.cz/item/CS_URS_2024_01/968072456"/>
    <hyperlink ref="F201" r:id="rId30" display="https://podminky.urs.cz/item/CS_URS_2024_01/968082018"/>
    <hyperlink ref="F204" r:id="rId31" display="https://podminky.urs.cz/item/CS_URS_2024_01/968082022"/>
    <hyperlink ref="F207" r:id="rId32" display="https://podminky.urs.cz/item/CS_URS_2024_01/971033631"/>
    <hyperlink ref="F210" r:id="rId33" display="https://podminky.urs.cz/item/CS_URS_2024_01/974031664"/>
    <hyperlink ref="F215" r:id="rId34" display="https://podminky.urs.cz/item/CS_URS_2024_01/976081111"/>
    <hyperlink ref="F218" r:id="rId35" display="https://podminky.urs.cz/item/CS_URS_2024_01/978013141"/>
    <hyperlink ref="F221" r:id="rId36" display="https://podminky.urs.cz/item/CS_URS_2024_01/978059541"/>
    <hyperlink ref="F224" r:id="rId37" display="https://podminky.urs.cz/item/CS_URS_2024_01/978071411"/>
    <hyperlink ref="F228" r:id="rId38" display="https://podminky.urs.cz/item/CS_URS_2024_01/997013153"/>
    <hyperlink ref="F230" r:id="rId39" display="https://podminky.urs.cz/item/CS_URS_2024_01/997013501"/>
    <hyperlink ref="F232" r:id="rId40" display="https://podminky.urs.cz/item/CS_URS_2024_01/997013509"/>
    <hyperlink ref="F235" r:id="rId41" display="https://podminky.urs.cz/item/CS_URS_2024_01/997013631"/>
    <hyperlink ref="F238" r:id="rId42" display="https://podminky.urs.cz/item/CS_URS_2024_01/998011002"/>
    <hyperlink ref="F242" r:id="rId43" display="https://podminky.urs.cz/item/CS_URS_2024_01/763131821"/>
    <hyperlink ref="F245" r:id="rId44" display="https://podminky.urs.cz/item/CS_URS_2024_01/763135101"/>
    <hyperlink ref="F252" r:id="rId45" display="https://podminky.urs.cz/item/CS_URS_2024_01/998763402"/>
    <hyperlink ref="F255" r:id="rId46" display="https://podminky.urs.cz/item/CS_URS_2024_01/764002851"/>
    <hyperlink ref="F257" r:id="rId47" display="https://podminky.urs.cz/item/CS_URS_2024_01/764226444"/>
    <hyperlink ref="F260" r:id="rId48" display="https://podminky.urs.cz/item/CS_URS_2024_01/764226465"/>
    <hyperlink ref="F262" r:id="rId49" display="https://podminky.urs.cz/item/CS_URS_2024_01/998764202"/>
    <hyperlink ref="F265" r:id="rId50" display="https://podminky.urs.cz/item/CS_URS_2024_01/766411811"/>
    <hyperlink ref="F272" r:id="rId51" display="https://podminky.urs.cz/item/CS_URS_2024_01/766411822"/>
    <hyperlink ref="F274" r:id="rId52" display="https://podminky.urs.cz/item/CS_URS_2024_01/766691914"/>
    <hyperlink ref="F277" r:id="rId53" display="https://podminky.urs.cz/item/CS_URS_2024_01/766694116"/>
    <hyperlink ref="F281" r:id="rId54" display="https://podminky.urs.cz/item/CS_URS_2024_01/766825811"/>
    <hyperlink ref="F284" r:id="rId55" display="https://podminky.urs.cz/item/CS_URS_2024_01/766825821"/>
    <hyperlink ref="F295" r:id="rId56" display="https://podminky.urs.cz/item/CS_URS_2024_01/998766202"/>
    <hyperlink ref="F298" r:id="rId57" display="https://podminky.urs.cz/item/CS_URS_2024_01/767581801"/>
    <hyperlink ref="F301" r:id="rId58" display="https://podminky.urs.cz/item/CS_URS_2024_01/767582800"/>
    <hyperlink ref="F303" r:id="rId59" display="https://podminky.urs.cz/item/CS_URS_2024_01/767661811"/>
    <hyperlink ref="F317" r:id="rId60" display="https://podminky.urs.cz/item/CS_URS_2024_01/998767202"/>
    <hyperlink ref="F320" r:id="rId61" display="https://podminky.urs.cz/item/CS_URS_2024_01/776111115"/>
    <hyperlink ref="F325" r:id="rId62" display="https://podminky.urs.cz/item/CS_URS_2024_01/776111116"/>
    <hyperlink ref="F328" r:id="rId63" display="https://podminky.urs.cz/item/CS_URS_2024_01/776111117"/>
    <hyperlink ref="F331" r:id="rId64" display="https://podminky.urs.cz/item/CS_URS_2024_01/776121321"/>
    <hyperlink ref="F334" r:id="rId65" display="https://podminky.urs.cz/item/CS_URS_2024_01/776141122"/>
    <hyperlink ref="F337" r:id="rId66" display="https://podminky.urs.cz/item/CS_URS_2024_01/776201811"/>
    <hyperlink ref="F340" r:id="rId67" display="https://podminky.urs.cz/item/CS_URS_2024_01/776221121"/>
    <hyperlink ref="F345" r:id="rId68" display="https://podminky.urs.cz/item/CS_URS_2024_01/776411111"/>
    <hyperlink ref="F352" r:id="rId69" display="https://podminky.urs.cz/item/CS_URS_2024_01/998776202"/>
    <hyperlink ref="F355" r:id="rId70" display="https://podminky.urs.cz/item/CS_URS_2024_01/777131111"/>
    <hyperlink ref="F361" r:id="rId71" display="https://podminky.urs.cz/item/CS_URS_2024_01/777511103"/>
    <hyperlink ref="F363" r:id="rId72" display="https://podminky.urs.cz/item/CS_URS_2024_01/777611101"/>
    <hyperlink ref="F365" r:id="rId73" display="https://podminky.urs.cz/item/CS_URS_2024_01/998777202"/>
    <hyperlink ref="F368" r:id="rId74" display="https://podminky.urs.cz/item/CS_URS_2024_01/781121011"/>
    <hyperlink ref="F371" r:id="rId75" display="https://podminky.urs.cz/item/CS_URS_2024_01/781474113"/>
    <hyperlink ref="F375" r:id="rId76" display="https://podminky.urs.cz/item/CS_URS_2024_01/781492211"/>
    <hyperlink ref="F380" r:id="rId77" display="https://podminky.urs.cz/item/CS_URS_2024_01/781492251"/>
    <hyperlink ref="F385" r:id="rId78" display="https://podminky.urs.cz/item/CS_URS_2024_01/998781202"/>
    <hyperlink ref="F388" r:id="rId79" display="https://podminky.urs.cz/item/CS_URS_2024_01/783301303"/>
    <hyperlink ref="F393" r:id="rId80" display="https://podminky.urs.cz/item/CS_URS_2024_01/783314101"/>
    <hyperlink ref="F399" r:id="rId81" display="https://podminky.urs.cz/item/CS_URS_2024_01/783317101"/>
    <hyperlink ref="F403" r:id="rId82" display="https://podminky.urs.cz/item/CS_URS_2024_01/784181121"/>
    <hyperlink ref="F408" r:id="rId83" display="https://podminky.urs.cz/item/CS_URS_2024_01/784211101"/>
    <hyperlink ref="F415" r:id="rId84" display="https://podminky.urs.cz/item/CS_URS_2024_01/78466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810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ROUND((SUM(BE91:BE275)),2)</f>
        <v>0</v>
      </c>
      <c r="G33" s="40"/>
      <c r="H33" s="40"/>
      <c r="I33" s="150">
        <v>0.21</v>
      </c>
      <c r="J33" s="149">
        <f>ROUND(((SUM(BE91:BE275))*I33),2)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ROUND((SUM(BF91:BF275)),2)</f>
        <v>0</v>
      </c>
      <c r="G34" s="40"/>
      <c r="H34" s="40"/>
      <c r="I34" s="150">
        <v>0.15</v>
      </c>
      <c r="J34" s="149">
        <f>ROUND(((SUM(BF91:BF275))*I34),2)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ROUND((SUM(BG91:BG275)),2)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ROUND((SUM(BH91:BH275)),2)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ROUND((SUM(BI91:BI275)),2)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2 - Přístupová rampa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106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811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812</v>
      </c>
      <c r="E62" s="176"/>
      <c r="F62" s="176"/>
      <c r="G62" s="176"/>
      <c r="H62" s="176"/>
      <c r="I62" s="176"/>
      <c r="J62" s="177">
        <f>J134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813</v>
      </c>
      <c r="E63" s="176"/>
      <c r="F63" s="176"/>
      <c r="G63" s="176"/>
      <c r="H63" s="176"/>
      <c r="I63" s="176"/>
      <c r="J63" s="177">
        <f>J161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814</v>
      </c>
      <c r="E64" s="176"/>
      <c r="F64" s="176"/>
      <c r="G64" s="176"/>
      <c r="H64" s="176"/>
      <c r="I64" s="176"/>
      <c r="J64" s="177">
        <f>J166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J179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J216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J241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111</v>
      </c>
      <c r="E68" s="176"/>
      <c r="F68" s="176"/>
      <c r="G68" s="176"/>
      <c r="H68" s="176"/>
      <c r="I68" s="176"/>
      <c r="J68" s="177">
        <f>J249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112</v>
      </c>
      <c r="E69" s="170"/>
      <c r="F69" s="170"/>
      <c r="G69" s="170"/>
      <c r="H69" s="170"/>
      <c r="I69" s="170"/>
      <c r="J69" s="171">
        <f>J252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116</v>
      </c>
      <c r="E70" s="176"/>
      <c r="F70" s="176"/>
      <c r="G70" s="176"/>
      <c r="H70" s="176"/>
      <c r="I70" s="176"/>
      <c r="J70" s="177">
        <f>J253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815</v>
      </c>
      <c r="E71" s="176"/>
      <c r="F71" s="176"/>
      <c r="G71" s="176"/>
      <c r="H71" s="176"/>
      <c r="I71" s="176"/>
      <c r="J71" s="177">
        <f>J260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122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4.4" customHeight="1">
      <c r="A81" s="40"/>
      <c r="B81" s="41"/>
      <c r="C81" s="42"/>
      <c r="D81" s="42"/>
      <c r="E81" s="162" t="str">
        <f>E7</f>
        <v>Karlovy Vary, ZŠ J.A.Komenského - učebna IT, kabinet, přístupová rampa a vnitřní plošina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100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6" customHeight="1">
      <c r="A83" s="40"/>
      <c r="B83" s="41"/>
      <c r="C83" s="42"/>
      <c r="D83" s="42"/>
      <c r="E83" s="71" t="str">
        <f>E9</f>
        <v>2 - Přístupová rampa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23. 1. 2024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34" t="s">
        <v>25</v>
      </c>
      <c r="D87" s="42"/>
      <c r="E87" s="42"/>
      <c r="F87" s="29" t="str">
        <f>E15</f>
        <v>Statutární město K.Vary</v>
      </c>
      <c r="G87" s="42"/>
      <c r="H87" s="42"/>
      <c r="I87" s="34" t="s">
        <v>31</v>
      </c>
      <c r="J87" s="38" t="str">
        <f>E21</f>
        <v>Porticus s.r.o. K.Vary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6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Šimková Dita, K.Vary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123</v>
      </c>
      <c r="D90" s="182" t="s">
        <v>57</v>
      </c>
      <c r="E90" s="182" t="s">
        <v>53</v>
      </c>
      <c r="F90" s="182" t="s">
        <v>54</v>
      </c>
      <c r="G90" s="182" t="s">
        <v>124</v>
      </c>
      <c r="H90" s="182" t="s">
        <v>125</v>
      </c>
      <c r="I90" s="182" t="s">
        <v>126</v>
      </c>
      <c r="J90" s="182" t="s">
        <v>104</v>
      </c>
      <c r="K90" s="183" t="s">
        <v>127</v>
      </c>
      <c r="L90" s="184"/>
      <c r="M90" s="94" t="s">
        <v>19</v>
      </c>
      <c r="N90" s="95" t="s">
        <v>42</v>
      </c>
      <c r="O90" s="95" t="s">
        <v>128</v>
      </c>
      <c r="P90" s="95" t="s">
        <v>129</v>
      </c>
      <c r="Q90" s="95" t="s">
        <v>130</v>
      </c>
      <c r="R90" s="95" t="s">
        <v>131</v>
      </c>
      <c r="S90" s="95" t="s">
        <v>132</v>
      </c>
      <c r="T90" s="96" t="s">
        <v>133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134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P92+P252</f>
        <v>0</v>
      </c>
      <c r="Q91" s="98"/>
      <c r="R91" s="187">
        <f>R92+R252</f>
        <v>39.13668990999999</v>
      </c>
      <c r="S91" s="98"/>
      <c r="T91" s="188">
        <f>T92+T252</f>
        <v>22.931925999999997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105</v>
      </c>
      <c r="BK91" s="189">
        <f>BK92+BK252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135</v>
      </c>
      <c r="F92" s="193" t="s">
        <v>136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P93+P134+P161+P166+P179+P216+P241+P249</f>
        <v>0</v>
      </c>
      <c r="Q92" s="198"/>
      <c r="R92" s="199">
        <f>R93+R134+R161+R166+R179+R216+R241+R249</f>
        <v>38.25351390999999</v>
      </c>
      <c r="S92" s="198"/>
      <c r="T92" s="200">
        <f>T93+T134+T161+T166+T179+T216+T241+T249</f>
        <v>22.931925999999997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77</v>
      </c>
      <c r="AT92" s="202" t="s">
        <v>71</v>
      </c>
      <c r="AU92" s="202" t="s">
        <v>72</v>
      </c>
      <c r="AY92" s="201" t="s">
        <v>137</v>
      </c>
      <c r="BK92" s="203">
        <f>BK93+BK134+BK161+BK166+BK179+BK216+BK241+BK249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77</v>
      </c>
      <c r="F93" s="204" t="s">
        <v>816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SUM(P94:P133)</f>
        <v>0</v>
      </c>
      <c r="Q93" s="198"/>
      <c r="R93" s="199">
        <f>SUM(R94:R133)</f>
        <v>0</v>
      </c>
      <c r="S93" s="198"/>
      <c r="T93" s="200">
        <f>SUM(T94:T133)</f>
        <v>16.772199999999998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71</v>
      </c>
      <c r="AU93" s="202" t="s">
        <v>77</v>
      </c>
      <c r="AY93" s="201" t="s">
        <v>137</v>
      </c>
      <c r="BK93" s="203">
        <f>SUM(BK94:BK133)</f>
        <v>0</v>
      </c>
    </row>
    <row r="94" spans="1:65" s="2" customFormat="1" ht="30" customHeight="1">
      <c r="A94" s="40"/>
      <c r="B94" s="41"/>
      <c r="C94" s="206" t="s">
        <v>77</v>
      </c>
      <c r="D94" s="206" t="s">
        <v>139</v>
      </c>
      <c r="E94" s="207" t="s">
        <v>817</v>
      </c>
      <c r="F94" s="208" t="s">
        <v>818</v>
      </c>
      <c r="G94" s="209" t="s">
        <v>162</v>
      </c>
      <c r="H94" s="210">
        <v>32.41</v>
      </c>
      <c r="I94" s="211"/>
      <c r="J94" s="212">
        <f>ROUND(I94*H94,2)</f>
        <v>0</v>
      </c>
      <c r="K94" s="208" t="s">
        <v>143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0.29</v>
      </c>
      <c r="T94" s="216">
        <f>S94*H94</f>
        <v>9.398899999999998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87</v>
      </c>
      <c r="AT94" s="217" t="s">
        <v>139</v>
      </c>
      <c r="AU94" s="217" t="s">
        <v>81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87</v>
      </c>
      <c r="BM94" s="217" t="s">
        <v>819</v>
      </c>
    </row>
    <row r="95" spans="1:47" s="2" customFormat="1" ht="12">
      <c r="A95" s="40"/>
      <c r="B95" s="41"/>
      <c r="C95" s="42"/>
      <c r="D95" s="219" t="s">
        <v>145</v>
      </c>
      <c r="E95" s="42"/>
      <c r="F95" s="220" t="s">
        <v>820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145</v>
      </c>
      <c r="AU95" s="19" t="s">
        <v>81</v>
      </c>
    </row>
    <row r="96" spans="1:51" s="13" customFormat="1" ht="12">
      <c r="A96" s="13"/>
      <c r="B96" s="224"/>
      <c r="C96" s="225"/>
      <c r="D96" s="226" t="s">
        <v>147</v>
      </c>
      <c r="E96" s="227" t="s">
        <v>19</v>
      </c>
      <c r="F96" s="228" t="s">
        <v>821</v>
      </c>
      <c r="G96" s="225"/>
      <c r="H96" s="229">
        <v>30.2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147</v>
      </c>
      <c r="AU96" s="235" t="s">
        <v>81</v>
      </c>
      <c r="AV96" s="13" t="s">
        <v>81</v>
      </c>
      <c r="AW96" s="13" t="s">
        <v>33</v>
      </c>
      <c r="AX96" s="13" t="s">
        <v>72</v>
      </c>
      <c r="AY96" s="235" t="s">
        <v>137</v>
      </c>
    </row>
    <row r="97" spans="1:51" s="13" customFormat="1" ht="12">
      <c r="A97" s="13"/>
      <c r="B97" s="224"/>
      <c r="C97" s="225"/>
      <c r="D97" s="226" t="s">
        <v>147</v>
      </c>
      <c r="E97" s="227" t="s">
        <v>19</v>
      </c>
      <c r="F97" s="228" t="s">
        <v>822</v>
      </c>
      <c r="G97" s="225"/>
      <c r="H97" s="229">
        <v>2.21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81</v>
      </c>
      <c r="AV97" s="13" t="s">
        <v>81</v>
      </c>
      <c r="AW97" s="13" t="s">
        <v>33</v>
      </c>
      <c r="AX97" s="13" t="s">
        <v>72</v>
      </c>
      <c r="AY97" s="235" t="s">
        <v>137</v>
      </c>
    </row>
    <row r="98" spans="1:51" s="14" customFormat="1" ht="12">
      <c r="A98" s="14"/>
      <c r="B98" s="246"/>
      <c r="C98" s="247"/>
      <c r="D98" s="226" t="s">
        <v>147</v>
      </c>
      <c r="E98" s="248" t="s">
        <v>19</v>
      </c>
      <c r="F98" s="249" t="s">
        <v>328</v>
      </c>
      <c r="G98" s="247"/>
      <c r="H98" s="250">
        <v>32.41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147</v>
      </c>
      <c r="AU98" s="256" t="s">
        <v>81</v>
      </c>
      <c r="AV98" s="14" t="s">
        <v>87</v>
      </c>
      <c r="AW98" s="14" t="s">
        <v>33</v>
      </c>
      <c r="AX98" s="14" t="s">
        <v>77</v>
      </c>
      <c r="AY98" s="256" t="s">
        <v>137</v>
      </c>
    </row>
    <row r="99" spans="1:65" s="2" customFormat="1" ht="30" customHeight="1">
      <c r="A99" s="40"/>
      <c r="B99" s="41"/>
      <c r="C99" s="206" t="s">
        <v>81</v>
      </c>
      <c r="D99" s="206" t="s">
        <v>139</v>
      </c>
      <c r="E99" s="207" t="s">
        <v>823</v>
      </c>
      <c r="F99" s="208" t="s">
        <v>824</v>
      </c>
      <c r="G99" s="209" t="s">
        <v>162</v>
      </c>
      <c r="H99" s="210">
        <v>2.21</v>
      </c>
      <c r="I99" s="211"/>
      <c r="J99" s="212">
        <f>ROUND(I99*H99,2)</f>
        <v>0</v>
      </c>
      <c r="K99" s="208" t="s">
        <v>143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0.33</v>
      </c>
      <c r="T99" s="216">
        <f>S99*H99</f>
        <v>0.7293000000000001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87</v>
      </c>
      <c r="AT99" s="217" t="s">
        <v>139</v>
      </c>
      <c r="AU99" s="217" t="s">
        <v>81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87</v>
      </c>
      <c r="BM99" s="217" t="s">
        <v>825</v>
      </c>
    </row>
    <row r="100" spans="1:47" s="2" customFormat="1" ht="12">
      <c r="A100" s="40"/>
      <c r="B100" s="41"/>
      <c r="C100" s="42"/>
      <c r="D100" s="219" t="s">
        <v>145</v>
      </c>
      <c r="E100" s="42"/>
      <c r="F100" s="220" t="s">
        <v>826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81</v>
      </c>
    </row>
    <row r="101" spans="1:51" s="13" customFormat="1" ht="12">
      <c r="A101" s="13"/>
      <c r="B101" s="224"/>
      <c r="C101" s="225"/>
      <c r="D101" s="226" t="s">
        <v>147</v>
      </c>
      <c r="E101" s="227" t="s">
        <v>19</v>
      </c>
      <c r="F101" s="228" t="s">
        <v>827</v>
      </c>
      <c r="G101" s="225"/>
      <c r="H101" s="229">
        <v>2.21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147</v>
      </c>
      <c r="AU101" s="235" t="s">
        <v>81</v>
      </c>
      <c r="AV101" s="13" t="s">
        <v>81</v>
      </c>
      <c r="AW101" s="13" t="s">
        <v>33</v>
      </c>
      <c r="AX101" s="13" t="s">
        <v>77</v>
      </c>
      <c r="AY101" s="235" t="s">
        <v>137</v>
      </c>
    </row>
    <row r="102" spans="1:65" s="2" customFormat="1" ht="30" customHeight="1">
      <c r="A102" s="40"/>
      <c r="B102" s="41"/>
      <c r="C102" s="206" t="s">
        <v>84</v>
      </c>
      <c r="D102" s="206" t="s">
        <v>139</v>
      </c>
      <c r="E102" s="207" t="s">
        <v>828</v>
      </c>
      <c r="F102" s="208" t="s">
        <v>829</v>
      </c>
      <c r="G102" s="209" t="s">
        <v>162</v>
      </c>
      <c r="H102" s="210">
        <v>30.2</v>
      </c>
      <c r="I102" s="211"/>
      <c r="J102" s="212">
        <f>ROUND(I102*H102,2)</f>
        <v>0</v>
      </c>
      <c r="K102" s="208" t="s">
        <v>143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0.22</v>
      </c>
      <c r="T102" s="216">
        <f>S102*H102</f>
        <v>6.644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87</v>
      </c>
      <c r="AT102" s="217" t="s">
        <v>139</v>
      </c>
      <c r="AU102" s="217" t="s">
        <v>81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87</v>
      </c>
      <c r="BM102" s="217" t="s">
        <v>830</v>
      </c>
    </row>
    <row r="103" spans="1:47" s="2" customFormat="1" ht="12">
      <c r="A103" s="40"/>
      <c r="B103" s="41"/>
      <c r="C103" s="42"/>
      <c r="D103" s="219" t="s">
        <v>145</v>
      </c>
      <c r="E103" s="42"/>
      <c r="F103" s="220" t="s">
        <v>831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81</v>
      </c>
    </row>
    <row r="104" spans="1:65" s="2" customFormat="1" ht="14.4" customHeight="1">
      <c r="A104" s="40"/>
      <c r="B104" s="41"/>
      <c r="C104" s="206" t="s">
        <v>87</v>
      </c>
      <c r="D104" s="206" t="s">
        <v>139</v>
      </c>
      <c r="E104" s="207" t="s">
        <v>832</v>
      </c>
      <c r="F104" s="208" t="s">
        <v>833</v>
      </c>
      <c r="G104" s="209" t="s">
        <v>332</v>
      </c>
      <c r="H104" s="210">
        <v>12</v>
      </c>
      <c r="I104" s="211"/>
      <c r="J104" s="212">
        <f>ROUND(I104*H104,2)</f>
        <v>0</v>
      </c>
      <c r="K104" s="208" t="s">
        <v>143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87</v>
      </c>
      <c r="AT104" s="217" t="s">
        <v>139</v>
      </c>
      <c r="AU104" s="217" t="s">
        <v>81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87</v>
      </c>
      <c r="BM104" s="217" t="s">
        <v>834</v>
      </c>
    </row>
    <row r="105" spans="1:47" s="2" customFormat="1" ht="12">
      <c r="A105" s="40"/>
      <c r="B105" s="41"/>
      <c r="C105" s="42"/>
      <c r="D105" s="219" t="s">
        <v>145</v>
      </c>
      <c r="E105" s="42"/>
      <c r="F105" s="220" t="s">
        <v>835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81</v>
      </c>
    </row>
    <row r="106" spans="1:51" s="13" customFormat="1" ht="12">
      <c r="A106" s="13"/>
      <c r="B106" s="224"/>
      <c r="C106" s="225"/>
      <c r="D106" s="226" t="s">
        <v>147</v>
      </c>
      <c r="E106" s="227" t="s">
        <v>19</v>
      </c>
      <c r="F106" s="228" t="s">
        <v>836</v>
      </c>
      <c r="G106" s="225"/>
      <c r="H106" s="229">
        <v>12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81</v>
      </c>
      <c r="AV106" s="13" t="s">
        <v>81</v>
      </c>
      <c r="AW106" s="13" t="s">
        <v>33</v>
      </c>
      <c r="AX106" s="13" t="s">
        <v>77</v>
      </c>
      <c r="AY106" s="235" t="s">
        <v>137</v>
      </c>
    </row>
    <row r="107" spans="1:65" s="2" customFormat="1" ht="19.8" customHeight="1">
      <c r="A107" s="40"/>
      <c r="B107" s="41"/>
      <c r="C107" s="206" t="s">
        <v>90</v>
      </c>
      <c r="D107" s="206" t="s">
        <v>139</v>
      </c>
      <c r="E107" s="207" t="s">
        <v>837</v>
      </c>
      <c r="F107" s="208" t="s">
        <v>838</v>
      </c>
      <c r="G107" s="209" t="s">
        <v>332</v>
      </c>
      <c r="H107" s="210">
        <v>12</v>
      </c>
      <c r="I107" s="211"/>
      <c r="J107" s="212">
        <f>ROUND(I107*H107,2)</f>
        <v>0</v>
      </c>
      <c r="K107" s="208" t="s">
        <v>143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87</v>
      </c>
      <c r="AT107" s="217" t="s">
        <v>139</v>
      </c>
      <c r="AU107" s="217" t="s">
        <v>81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87</v>
      </c>
      <c r="BM107" s="217" t="s">
        <v>839</v>
      </c>
    </row>
    <row r="108" spans="1:47" s="2" customFormat="1" ht="12">
      <c r="A108" s="40"/>
      <c r="B108" s="41"/>
      <c r="C108" s="42"/>
      <c r="D108" s="219" t="s">
        <v>145</v>
      </c>
      <c r="E108" s="42"/>
      <c r="F108" s="220" t="s">
        <v>840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147</v>
      </c>
      <c r="E109" s="227" t="s">
        <v>19</v>
      </c>
      <c r="F109" s="228" t="s">
        <v>841</v>
      </c>
      <c r="G109" s="225"/>
      <c r="H109" s="229">
        <v>12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81</v>
      </c>
      <c r="AV109" s="13" t="s">
        <v>81</v>
      </c>
      <c r="AW109" s="13" t="s">
        <v>33</v>
      </c>
      <c r="AX109" s="13" t="s">
        <v>77</v>
      </c>
      <c r="AY109" s="235" t="s">
        <v>137</v>
      </c>
    </row>
    <row r="110" spans="1:65" s="2" customFormat="1" ht="30" customHeight="1">
      <c r="A110" s="40"/>
      <c r="B110" s="41"/>
      <c r="C110" s="206" t="s">
        <v>93</v>
      </c>
      <c r="D110" s="206" t="s">
        <v>139</v>
      </c>
      <c r="E110" s="207" t="s">
        <v>842</v>
      </c>
      <c r="F110" s="208" t="s">
        <v>843</v>
      </c>
      <c r="G110" s="209" t="s">
        <v>332</v>
      </c>
      <c r="H110" s="210">
        <v>6.5</v>
      </c>
      <c r="I110" s="211"/>
      <c r="J110" s="212">
        <f>ROUND(I110*H110,2)</f>
        <v>0</v>
      </c>
      <c r="K110" s="208" t="s">
        <v>143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87</v>
      </c>
      <c r="AT110" s="217" t="s">
        <v>139</v>
      </c>
      <c r="AU110" s="217" t="s">
        <v>81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87</v>
      </c>
      <c r="BM110" s="217" t="s">
        <v>844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845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81</v>
      </c>
    </row>
    <row r="112" spans="1:65" s="2" customFormat="1" ht="34.8" customHeight="1">
      <c r="A112" s="40"/>
      <c r="B112" s="41"/>
      <c r="C112" s="206" t="s">
        <v>96</v>
      </c>
      <c r="D112" s="206" t="s">
        <v>139</v>
      </c>
      <c r="E112" s="207" t="s">
        <v>846</v>
      </c>
      <c r="F112" s="208" t="s">
        <v>847</v>
      </c>
      <c r="G112" s="209" t="s">
        <v>332</v>
      </c>
      <c r="H112" s="210">
        <v>97.5</v>
      </c>
      <c r="I112" s="211"/>
      <c r="J112" s="212">
        <f>ROUND(I112*H112,2)</f>
        <v>0</v>
      </c>
      <c r="K112" s="208" t="s">
        <v>143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87</v>
      </c>
      <c r="AT112" s="217" t="s">
        <v>139</v>
      </c>
      <c r="AU112" s="217" t="s">
        <v>81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87</v>
      </c>
      <c r="BM112" s="217" t="s">
        <v>848</v>
      </c>
    </row>
    <row r="113" spans="1:47" s="2" customFormat="1" ht="12">
      <c r="A113" s="40"/>
      <c r="B113" s="41"/>
      <c r="C113" s="42"/>
      <c r="D113" s="219" t="s">
        <v>145</v>
      </c>
      <c r="E113" s="42"/>
      <c r="F113" s="220" t="s">
        <v>849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145</v>
      </c>
      <c r="AU113" s="19" t="s">
        <v>81</v>
      </c>
    </row>
    <row r="114" spans="1:51" s="13" customFormat="1" ht="12">
      <c r="A114" s="13"/>
      <c r="B114" s="224"/>
      <c r="C114" s="225"/>
      <c r="D114" s="226" t="s">
        <v>147</v>
      </c>
      <c r="E114" s="227" t="s">
        <v>19</v>
      </c>
      <c r="F114" s="228" t="s">
        <v>850</v>
      </c>
      <c r="G114" s="225"/>
      <c r="H114" s="229">
        <v>97.5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81</v>
      </c>
      <c r="AV114" s="13" t="s">
        <v>81</v>
      </c>
      <c r="AW114" s="13" t="s">
        <v>33</v>
      </c>
      <c r="AX114" s="13" t="s">
        <v>77</v>
      </c>
      <c r="AY114" s="235" t="s">
        <v>137</v>
      </c>
    </row>
    <row r="115" spans="1:65" s="2" customFormat="1" ht="22.2" customHeight="1">
      <c r="A115" s="40"/>
      <c r="B115" s="41"/>
      <c r="C115" s="206" t="s">
        <v>182</v>
      </c>
      <c r="D115" s="206" t="s">
        <v>139</v>
      </c>
      <c r="E115" s="207" t="s">
        <v>851</v>
      </c>
      <c r="F115" s="208" t="s">
        <v>852</v>
      </c>
      <c r="G115" s="209" t="s">
        <v>332</v>
      </c>
      <c r="H115" s="210">
        <v>6.5</v>
      </c>
      <c r="I115" s="211"/>
      <c r="J115" s="212">
        <f>ROUND(I115*H115,2)</f>
        <v>0</v>
      </c>
      <c r="K115" s="208" t="s">
        <v>143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87</v>
      </c>
      <c r="AT115" s="217" t="s">
        <v>139</v>
      </c>
      <c r="AU115" s="217" t="s">
        <v>81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87</v>
      </c>
      <c r="BM115" s="217" t="s">
        <v>853</v>
      </c>
    </row>
    <row r="116" spans="1:47" s="2" customFormat="1" ht="12">
      <c r="A116" s="40"/>
      <c r="B116" s="41"/>
      <c r="C116" s="42"/>
      <c r="D116" s="219" t="s">
        <v>145</v>
      </c>
      <c r="E116" s="42"/>
      <c r="F116" s="220" t="s">
        <v>854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81</v>
      </c>
    </row>
    <row r="117" spans="1:51" s="13" customFormat="1" ht="12">
      <c r="A117" s="13"/>
      <c r="B117" s="224"/>
      <c r="C117" s="225"/>
      <c r="D117" s="226" t="s">
        <v>147</v>
      </c>
      <c r="E117" s="227" t="s">
        <v>19</v>
      </c>
      <c r="F117" s="228" t="s">
        <v>855</v>
      </c>
      <c r="G117" s="225"/>
      <c r="H117" s="229">
        <v>6.5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81</v>
      </c>
      <c r="AV117" s="13" t="s">
        <v>81</v>
      </c>
      <c r="AW117" s="13" t="s">
        <v>33</v>
      </c>
      <c r="AX117" s="13" t="s">
        <v>77</v>
      </c>
      <c r="AY117" s="235" t="s">
        <v>137</v>
      </c>
    </row>
    <row r="118" spans="1:65" s="2" customFormat="1" ht="22.2" customHeight="1">
      <c r="A118" s="40"/>
      <c r="B118" s="41"/>
      <c r="C118" s="206" t="s">
        <v>189</v>
      </c>
      <c r="D118" s="206" t="s">
        <v>139</v>
      </c>
      <c r="E118" s="207" t="s">
        <v>856</v>
      </c>
      <c r="F118" s="208" t="s">
        <v>857</v>
      </c>
      <c r="G118" s="209" t="s">
        <v>156</v>
      </c>
      <c r="H118" s="210">
        <v>11.7</v>
      </c>
      <c r="I118" s="211"/>
      <c r="J118" s="212">
        <f>ROUND(I118*H118,2)</f>
        <v>0</v>
      </c>
      <c r="K118" s="208" t="s">
        <v>143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87</v>
      </c>
      <c r="AT118" s="217" t="s">
        <v>139</v>
      </c>
      <c r="AU118" s="217" t="s">
        <v>81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87</v>
      </c>
      <c r="BM118" s="217" t="s">
        <v>858</v>
      </c>
    </row>
    <row r="119" spans="1:47" s="2" customFormat="1" ht="12">
      <c r="A119" s="40"/>
      <c r="B119" s="41"/>
      <c r="C119" s="42"/>
      <c r="D119" s="219" t="s">
        <v>145</v>
      </c>
      <c r="E119" s="42"/>
      <c r="F119" s="220" t="s">
        <v>859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145</v>
      </c>
      <c r="AU119" s="19" t="s">
        <v>81</v>
      </c>
    </row>
    <row r="120" spans="1:51" s="13" customFormat="1" ht="12">
      <c r="A120" s="13"/>
      <c r="B120" s="224"/>
      <c r="C120" s="225"/>
      <c r="D120" s="226" t="s">
        <v>147</v>
      </c>
      <c r="E120" s="227" t="s">
        <v>19</v>
      </c>
      <c r="F120" s="228" t="s">
        <v>860</v>
      </c>
      <c r="G120" s="225"/>
      <c r="H120" s="229">
        <v>11.7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147</v>
      </c>
      <c r="AU120" s="235" t="s">
        <v>81</v>
      </c>
      <c r="AV120" s="13" t="s">
        <v>81</v>
      </c>
      <c r="AW120" s="13" t="s">
        <v>33</v>
      </c>
      <c r="AX120" s="13" t="s">
        <v>77</v>
      </c>
      <c r="AY120" s="235" t="s">
        <v>137</v>
      </c>
    </row>
    <row r="121" spans="1:65" s="2" customFormat="1" ht="19.8" customHeight="1">
      <c r="A121" s="40"/>
      <c r="B121" s="41"/>
      <c r="C121" s="206" t="s">
        <v>195</v>
      </c>
      <c r="D121" s="206" t="s">
        <v>139</v>
      </c>
      <c r="E121" s="207" t="s">
        <v>861</v>
      </c>
      <c r="F121" s="208" t="s">
        <v>862</v>
      </c>
      <c r="G121" s="209" t="s">
        <v>332</v>
      </c>
      <c r="H121" s="210">
        <v>6.5</v>
      </c>
      <c r="I121" s="211"/>
      <c r="J121" s="212">
        <f>ROUND(I121*H121,2)</f>
        <v>0</v>
      </c>
      <c r="K121" s="208" t="s">
        <v>143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87</v>
      </c>
      <c r="AT121" s="217" t="s">
        <v>139</v>
      </c>
      <c r="AU121" s="217" t="s">
        <v>81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87</v>
      </c>
      <c r="BM121" s="217" t="s">
        <v>863</v>
      </c>
    </row>
    <row r="122" spans="1:47" s="2" customFormat="1" ht="12">
      <c r="A122" s="40"/>
      <c r="B122" s="41"/>
      <c r="C122" s="42"/>
      <c r="D122" s="219" t="s">
        <v>145</v>
      </c>
      <c r="E122" s="42"/>
      <c r="F122" s="220" t="s">
        <v>864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145</v>
      </c>
      <c r="AU122" s="19" t="s">
        <v>81</v>
      </c>
    </row>
    <row r="123" spans="1:65" s="2" customFormat="1" ht="22.2" customHeight="1">
      <c r="A123" s="40"/>
      <c r="B123" s="41"/>
      <c r="C123" s="206" t="s">
        <v>201</v>
      </c>
      <c r="D123" s="206" t="s">
        <v>139</v>
      </c>
      <c r="E123" s="207" t="s">
        <v>865</v>
      </c>
      <c r="F123" s="208" t="s">
        <v>866</v>
      </c>
      <c r="G123" s="209" t="s">
        <v>332</v>
      </c>
      <c r="H123" s="210">
        <v>8.75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87</v>
      </c>
      <c r="AT123" s="217" t="s">
        <v>139</v>
      </c>
      <c r="AU123" s="217" t="s">
        <v>81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87</v>
      </c>
      <c r="BM123" s="217" t="s">
        <v>867</v>
      </c>
    </row>
    <row r="124" spans="1:47" s="2" customFormat="1" ht="12">
      <c r="A124" s="40"/>
      <c r="B124" s="41"/>
      <c r="C124" s="42"/>
      <c r="D124" s="219" t="s">
        <v>145</v>
      </c>
      <c r="E124" s="42"/>
      <c r="F124" s="220" t="s">
        <v>868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81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869</v>
      </c>
      <c r="G125" s="225"/>
      <c r="H125" s="229">
        <v>8.75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81</v>
      </c>
      <c r="AV125" s="13" t="s">
        <v>81</v>
      </c>
      <c r="AW125" s="13" t="s">
        <v>33</v>
      </c>
      <c r="AX125" s="13" t="s">
        <v>77</v>
      </c>
      <c r="AY125" s="235" t="s">
        <v>137</v>
      </c>
    </row>
    <row r="126" spans="1:65" s="2" customFormat="1" ht="22.2" customHeight="1">
      <c r="A126" s="40"/>
      <c r="B126" s="41"/>
      <c r="C126" s="206" t="s">
        <v>207</v>
      </c>
      <c r="D126" s="206" t="s">
        <v>139</v>
      </c>
      <c r="E126" s="207" t="s">
        <v>870</v>
      </c>
      <c r="F126" s="208" t="s">
        <v>871</v>
      </c>
      <c r="G126" s="209" t="s">
        <v>332</v>
      </c>
      <c r="H126" s="210">
        <v>8.75</v>
      </c>
      <c r="I126" s="211"/>
      <c r="J126" s="212">
        <f>ROUND(I126*H126,2)</f>
        <v>0</v>
      </c>
      <c r="K126" s="208" t="s">
        <v>143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87</v>
      </c>
      <c r="AT126" s="217" t="s">
        <v>139</v>
      </c>
      <c r="AU126" s="217" t="s">
        <v>81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87</v>
      </c>
      <c r="BM126" s="217" t="s">
        <v>872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873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81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874</v>
      </c>
      <c r="G128" s="225"/>
      <c r="H128" s="229">
        <v>8.75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81</v>
      </c>
      <c r="AV128" s="13" t="s">
        <v>81</v>
      </c>
      <c r="AW128" s="13" t="s">
        <v>33</v>
      </c>
      <c r="AX128" s="13" t="s">
        <v>77</v>
      </c>
      <c r="AY128" s="235" t="s">
        <v>137</v>
      </c>
    </row>
    <row r="129" spans="1:65" s="2" customFormat="1" ht="19.8" customHeight="1">
      <c r="A129" s="40"/>
      <c r="B129" s="41"/>
      <c r="C129" s="206" t="s">
        <v>213</v>
      </c>
      <c r="D129" s="206" t="s">
        <v>139</v>
      </c>
      <c r="E129" s="207" t="s">
        <v>875</v>
      </c>
      <c r="F129" s="208" t="s">
        <v>876</v>
      </c>
      <c r="G129" s="209" t="s">
        <v>162</v>
      </c>
      <c r="H129" s="210">
        <v>34.14</v>
      </c>
      <c r="I129" s="211"/>
      <c r="J129" s="212">
        <f>ROUND(I129*H129,2)</f>
        <v>0</v>
      </c>
      <c r="K129" s="208" t="s">
        <v>143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87</v>
      </c>
      <c r="AT129" s="217" t="s">
        <v>139</v>
      </c>
      <c r="AU129" s="217" t="s">
        <v>81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87</v>
      </c>
      <c r="BM129" s="217" t="s">
        <v>877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878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81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879</v>
      </c>
      <c r="G131" s="225"/>
      <c r="H131" s="229">
        <v>15.6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81</v>
      </c>
      <c r="AV131" s="13" t="s">
        <v>81</v>
      </c>
      <c r="AW131" s="13" t="s">
        <v>33</v>
      </c>
      <c r="AX131" s="13" t="s">
        <v>72</v>
      </c>
      <c r="AY131" s="235" t="s">
        <v>137</v>
      </c>
    </row>
    <row r="132" spans="1:51" s="13" customFormat="1" ht="12">
      <c r="A132" s="13"/>
      <c r="B132" s="224"/>
      <c r="C132" s="225"/>
      <c r="D132" s="226" t="s">
        <v>147</v>
      </c>
      <c r="E132" s="227" t="s">
        <v>19</v>
      </c>
      <c r="F132" s="228" t="s">
        <v>880</v>
      </c>
      <c r="G132" s="225"/>
      <c r="H132" s="229">
        <v>18.54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147</v>
      </c>
      <c r="AU132" s="235" t="s">
        <v>81</v>
      </c>
      <c r="AV132" s="13" t="s">
        <v>81</v>
      </c>
      <c r="AW132" s="13" t="s">
        <v>33</v>
      </c>
      <c r="AX132" s="13" t="s">
        <v>72</v>
      </c>
      <c r="AY132" s="235" t="s">
        <v>137</v>
      </c>
    </row>
    <row r="133" spans="1:51" s="14" customFormat="1" ht="12">
      <c r="A133" s="14"/>
      <c r="B133" s="246"/>
      <c r="C133" s="247"/>
      <c r="D133" s="226" t="s">
        <v>147</v>
      </c>
      <c r="E133" s="248" t="s">
        <v>19</v>
      </c>
      <c r="F133" s="249" t="s">
        <v>328</v>
      </c>
      <c r="G133" s="247"/>
      <c r="H133" s="250">
        <v>34.14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147</v>
      </c>
      <c r="AU133" s="256" t="s">
        <v>81</v>
      </c>
      <c r="AV133" s="14" t="s">
        <v>87</v>
      </c>
      <c r="AW133" s="14" t="s">
        <v>33</v>
      </c>
      <c r="AX133" s="14" t="s">
        <v>77</v>
      </c>
      <c r="AY133" s="256" t="s">
        <v>137</v>
      </c>
    </row>
    <row r="134" spans="1:63" s="12" customFormat="1" ht="22.8" customHeight="1">
      <c r="A134" s="12"/>
      <c r="B134" s="190"/>
      <c r="C134" s="191"/>
      <c r="D134" s="192" t="s">
        <v>71</v>
      </c>
      <c r="E134" s="204" t="s">
        <v>81</v>
      </c>
      <c r="F134" s="204" t="s">
        <v>881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SUM(P135:P160)</f>
        <v>0</v>
      </c>
      <c r="Q134" s="198"/>
      <c r="R134" s="199">
        <f>SUM(R135:R160)</f>
        <v>37.881872109999996</v>
      </c>
      <c r="S134" s="198"/>
      <c r="T134" s="200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77</v>
      </c>
      <c r="AT134" s="202" t="s">
        <v>71</v>
      </c>
      <c r="AU134" s="202" t="s">
        <v>77</v>
      </c>
      <c r="AY134" s="201" t="s">
        <v>137</v>
      </c>
      <c r="BK134" s="203">
        <f>SUM(BK135:BK160)</f>
        <v>0</v>
      </c>
    </row>
    <row r="135" spans="1:65" s="2" customFormat="1" ht="14.4" customHeight="1">
      <c r="A135" s="40"/>
      <c r="B135" s="41"/>
      <c r="C135" s="206" t="s">
        <v>219</v>
      </c>
      <c r="D135" s="206" t="s">
        <v>139</v>
      </c>
      <c r="E135" s="207" t="s">
        <v>882</v>
      </c>
      <c r="F135" s="208" t="s">
        <v>883</v>
      </c>
      <c r="G135" s="209" t="s">
        <v>332</v>
      </c>
      <c r="H135" s="210">
        <v>1.405</v>
      </c>
      <c r="I135" s="211"/>
      <c r="J135" s="212">
        <f>ROUND(I135*H135,2)</f>
        <v>0</v>
      </c>
      <c r="K135" s="208" t="s">
        <v>143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2.50187</v>
      </c>
      <c r="R135" s="215">
        <f>Q135*H135</f>
        <v>3.5151273499999998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87</v>
      </c>
      <c r="AT135" s="217" t="s">
        <v>139</v>
      </c>
      <c r="AU135" s="217" t="s">
        <v>81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87</v>
      </c>
      <c r="BM135" s="217" t="s">
        <v>884</v>
      </c>
    </row>
    <row r="136" spans="1:47" s="2" customFormat="1" ht="12">
      <c r="A136" s="40"/>
      <c r="B136" s="41"/>
      <c r="C136" s="42"/>
      <c r="D136" s="219" t="s">
        <v>145</v>
      </c>
      <c r="E136" s="42"/>
      <c r="F136" s="220" t="s">
        <v>885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81</v>
      </c>
    </row>
    <row r="137" spans="1:51" s="13" customFormat="1" ht="12">
      <c r="A137" s="13"/>
      <c r="B137" s="224"/>
      <c r="C137" s="225"/>
      <c r="D137" s="226" t="s">
        <v>147</v>
      </c>
      <c r="E137" s="227" t="s">
        <v>19</v>
      </c>
      <c r="F137" s="228" t="s">
        <v>886</v>
      </c>
      <c r="G137" s="225"/>
      <c r="H137" s="229">
        <v>1.405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81</v>
      </c>
      <c r="AV137" s="13" t="s">
        <v>81</v>
      </c>
      <c r="AW137" s="13" t="s">
        <v>33</v>
      </c>
      <c r="AX137" s="13" t="s">
        <v>77</v>
      </c>
      <c r="AY137" s="235" t="s">
        <v>137</v>
      </c>
    </row>
    <row r="138" spans="1:65" s="2" customFormat="1" ht="19.8" customHeight="1">
      <c r="A138" s="40"/>
      <c r="B138" s="41"/>
      <c r="C138" s="206" t="s">
        <v>8</v>
      </c>
      <c r="D138" s="206" t="s">
        <v>139</v>
      </c>
      <c r="E138" s="207" t="s">
        <v>887</v>
      </c>
      <c r="F138" s="208" t="s">
        <v>888</v>
      </c>
      <c r="G138" s="209" t="s">
        <v>332</v>
      </c>
      <c r="H138" s="210">
        <v>3.57</v>
      </c>
      <c r="I138" s="211"/>
      <c r="J138" s="212">
        <f>ROUND(I138*H138,2)</f>
        <v>0</v>
      </c>
      <c r="K138" s="208" t="s">
        <v>143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2.50187</v>
      </c>
      <c r="R138" s="215">
        <f>Q138*H138</f>
        <v>8.931675899999998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87</v>
      </c>
      <c r="AT138" s="217" t="s">
        <v>139</v>
      </c>
      <c r="AU138" s="217" t="s">
        <v>81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87</v>
      </c>
      <c r="BM138" s="217" t="s">
        <v>889</v>
      </c>
    </row>
    <row r="139" spans="1:47" s="2" customFormat="1" ht="12">
      <c r="A139" s="40"/>
      <c r="B139" s="41"/>
      <c r="C139" s="42"/>
      <c r="D139" s="219" t="s">
        <v>145</v>
      </c>
      <c r="E139" s="42"/>
      <c r="F139" s="220" t="s">
        <v>890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145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147</v>
      </c>
      <c r="E140" s="227" t="s">
        <v>19</v>
      </c>
      <c r="F140" s="228" t="s">
        <v>891</v>
      </c>
      <c r="G140" s="225"/>
      <c r="H140" s="229">
        <v>3.57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81</v>
      </c>
      <c r="AV140" s="13" t="s">
        <v>81</v>
      </c>
      <c r="AW140" s="13" t="s">
        <v>33</v>
      </c>
      <c r="AX140" s="13" t="s">
        <v>77</v>
      </c>
      <c r="AY140" s="235" t="s">
        <v>137</v>
      </c>
    </row>
    <row r="141" spans="1:65" s="2" customFormat="1" ht="14.4" customHeight="1">
      <c r="A141" s="40"/>
      <c r="B141" s="41"/>
      <c r="C141" s="206" t="s">
        <v>229</v>
      </c>
      <c r="D141" s="206" t="s">
        <v>139</v>
      </c>
      <c r="E141" s="207" t="s">
        <v>892</v>
      </c>
      <c r="F141" s="208" t="s">
        <v>893</v>
      </c>
      <c r="G141" s="209" t="s">
        <v>162</v>
      </c>
      <c r="H141" s="210">
        <v>6.58</v>
      </c>
      <c r="I141" s="211"/>
      <c r="J141" s="212">
        <f>ROUND(I141*H141,2)</f>
        <v>0</v>
      </c>
      <c r="K141" s="208" t="s">
        <v>143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0.00247</v>
      </c>
      <c r="R141" s="215">
        <f>Q141*H141</f>
        <v>0.0162526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87</v>
      </c>
      <c r="AT141" s="217" t="s">
        <v>139</v>
      </c>
      <c r="AU141" s="217" t="s">
        <v>81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87</v>
      </c>
      <c r="BM141" s="217" t="s">
        <v>894</v>
      </c>
    </row>
    <row r="142" spans="1:47" s="2" customFormat="1" ht="12">
      <c r="A142" s="40"/>
      <c r="B142" s="41"/>
      <c r="C142" s="42"/>
      <c r="D142" s="219" t="s">
        <v>145</v>
      </c>
      <c r="E142" s="42"/>
      <c r="F142" s="220" t="s">
        <v>895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81</v>
      </c>
    </row>
    <row r="143" spans="1:51" s="13" customFormat="1" ht="12">
      <c r="A143" s="13"/>
      <c r="B143" s="224"/>
      <c r="C143" s="225"/>
      <c r="D143" s="226" t="s">
        <v>147</v>
      </c>
      <c r="E143" s="227" t="s">
        <v>19</v>
      </c>
      <c r="F143" s="228" t="s">
        <v>896</v>
      </c>
      <c r="G143" s="225"/>
      <c r="H143" s="229">
        <v>6.58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81</v>
      </c>
      <c r="AV143" s="13" t="s">
        <v>81</v>
      </c>
      <c r="AW143" s="13" t="s">
        <v>33</v>
      </c>
      <c r="AX143" s="13" t="s">
        <v>77</v>
      </c>
      <c r="AY143" s="235" t="s">
        <v>137</v>
      </c>
    </row>
    <row r="144" spans="1:65" s="2" customFormat="1" ht="14.4" customHeight="1">
      <c r="A144" s="40"/>
      <c r="B144" s="41"/>
      <c r="C144" s="206" t="s">
        <v>235</v>
      </c>
      <c r="D144" s="206" t="s">
        <v>139</v>
      </c>
      <c r="E144" s="207" t="s">
        <v>897</v>
      </c>
      <c r="F144" s="208" t="s">
        <v>898</v>
      </c>
      <c r="G144" s="209" t="s">
        <v>162</v>
      </c>
      <c r="H144" s="210">
        <v>6.58</v>
      </c>
      <c r="I144" s="211"/>
      <c r="J144" s="212">
        <f>ROUND(I144*H144,2)</f>
        <v>0</v>
      </c>
      <c r="K144" s="208" t="s">
        <v>143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87</v>
      </c>
      <c r="AT144" s="217" t="s">
        <v>139</v>
      </c>
      <c r="AU144" s="217" t="s">
        <v>81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87</v>
      </c>
      <c r="BM144" s="217" t="s">
        <v>899</v>
      </c>
    </row>
    <row r="145" spans="1:47" s="2" customFormat="1" ht="12">
      <c r="A145" s="40"/>
      <c r="B145" s="41"/>
      <c r="C145" s="42"/>
      <c r="D145" s="219" t="s">
        <v>145</v>
      </c>
      <c r="E145" s="42"/>
      <c r="F145" s="220" t="s">
        <v>900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145</v>
      </c>
      <c r="AU145" s="19" t="s">
        <v>81</v>
      </c>
    </row>
    <row r="146" spans="1:65" s="2" customFormat="1" ht="14.4" customHeight="1">
      <c r="A146" s="40"/>
      <c r="B146" s="41"/>
      <c r="C146" s="206" t="s">
        <v>241</v>
      </c>
      <c r="D146" s="206" t="s">
        <v>139</v>
      </c>
      <c r="E146" s="207" t="s">
        <v>901</v>
      </c>
      <c r="F146" s="208" t="s">
        <v>902</v>
      </c>
      <c r="G146" s="209" t="s">
        <v>156</v>
      </c>
      <c r="H146" s="210">
        <v>0.132</v>
      </c>
      <c r="I146" s="211"/>
      <c r="J146" s="212">
        <f>ROUND(I146*H146,2)</f>
        <v>0</v>
      </c>
      <c r="K146" s="208" t="s">
        <v>143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1.06062</v>
      </c>
      <c r="R146" s="215">
        <f>Q146*H146</f>
        <v>0.14000184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87</v>
      </c>
      <c r="AT146" s="217" t="s">
        <v>139</v>
      </c>
      <c r="AU146" s="217" t="s">
        <v>81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87</v>
      </c>
      <c r="BM146" s="217" t="s">
        <v>903</v>
      </c>
    </row>
    <row r="147" spans="1:47" s="2" customFormat="1" ht="12">
      <c r="A147" s="40"/>
      <c r="B147" s="41"/>
      <c r="C147" s="42"/>
      <c r="D147" s="219" t="s">
        <v>145</v>
      </c>
      <c r="E147" s="42"/>
      <c r="F147" s="220" t="s">
        <v>904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145</v>
      </c>
      <c r="AU147" s="19" t="s">
        <v>81</v>
      </c>
    </row>
    <row r="148" spans="1:51" s="13" customFormat="1" ht="12">
      <c r="A148" s="13"/>
      <c r="B148" s="224"/>
      <c r="C148" s="225"/>
      <c r="D148" s="226" t="s">
        <v>147</v>
      </c>
      <c r="E148" s="227" t="s">
        <v>19</v>
      </c>
      <c r="F148" s="228" t="s">
        <v>905</v>
      </c>
      <c r="G148" s="225"/>
      <c r="H148" s="229">
        <v>0.132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147</v>
      </c>
      <c r="AU148" s="235" t="s">
        <v>81</v>
      </c>
      <c r="AV148" s="13" t="s">
        <v>81</v>
      </c>
      <c r="AW148" s="13" t="s">
        <v>33</v>
      </c>
      <c r="AX148" s="13" t="s">
        <v>77</v>
      </c>
      <c r="AY148" s="235" t="s">
        <v>137</v>
      </c>
    </row>
    <row r="149" spans="1:65" s="2" customFormat="1" ht="14.4" customHeight="1">
      <c r="A149" s="40"/>
      <c r="B149" s="41"/>
      <c r="C149" s="206" t="s">
        <v>246</v>
      </c>
      <c r="D149" s="206" t="s">
        <v>139</v>
      </c>
      <c r="E149" s="207" t="s">
        <v>906</v>
      </c>
      <c r="F149" s="208" t="s">
        <v>907</v>
      </c>
      <c r="G149" s="209" t="s">
        <v>156</v>
      </c>
      <c r="H149" s="210">
        <v>0.259</v>
      </c>
      <c r="I149" s="211"/>
      <c r="J149" s="212">
        <f>ROUND(I149*H149,2)</f>
        <v>0</v>
      </c>
      <c r="K149" s="208" t="s">
        <v>143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1.06277</v>
      </c>
      <c r="R149" s="215">
        <f>Q149*H149</f>
        <v>0.27525743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87</v>
      </c>
      <c r="AT149" s="217" t="s">
        <v>139</v>
      </c>
      <c r="AU149" s="217" t="s">
        <v>81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87</v>
      </c>
      <c r="BM149" s="217" t="s">
        <v>908</v>
      </c>
    </row>
    <row r="150" spans="1:47" s="2" customFormat="1" ht="12">
      <c r="A150" s="40"/>
      <c r="B150" s="41"/>
      <c r="C150" s="42"/>
      <c r="D150" s="219" t="s">
        <v>145</v>
      </c>
      <c r="E150" s="42"/>
      <c r="F150" s="220" t="s">
        <v>909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145</v>
      </c>
      <c r="AU150" s="19" t="s">
        <v>81</v>
      </c>
    </row>
    <row r="151" spans="1:51" s="13" customFormat="1" ht="12">
      <c r="A151" s="13"/>
      <c r="B151" s="224"/>
      <c r="C151" s="225"/>
      <c r="D151" s="226" t="s">
        <v>147</v>
      </c>
      <c r="E151" s="227" t="s">
        <v>19</v>
      </c>
      <c r="F151" s="228" t="s">
        <v>910</v>
      </c>
      <c r="G151" s="225"/>
      <c r="H151" s="229">
        <v>0.259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147</v>
      </c>
      <c r="AU151" s="235" t="s">
        <v>81</v>
      </c>
      <c r="AV151" s="13" t="s">
        <v>81</v>
      </c>
      <c r="AW151" s="13" t="s">
        <v>33</v>
      </c>
      <c r="AX151" s="13" t="s">
        <v>77</v>
      </c>
      <c r="AY151" s="235" t="s">
        <v>137</v>
      </c>
    </row>
    <row r="152" spans="1:65" s="2" customFormat="1" ht="14.4" customHeight="1">
      <c r="A152" s="40"/>
      <c r="B152" s="41"/>
      <c r="C152" s="206" t="s">
        <v>252</v>
      </c>
      <c r="D152" s="206" t="s">
        <v>139</v>
      </c>
      <c r="E152" s="207" t="s">
        <v>911</v>
      </c>
      <c r="F152" s="208" t="s">
        <v>912</v>
      </c>
      <c r="G152" s="209" t="s">
        <v>332</v>
      </c>
      <c r="H152" s="210">
        <v>9.957</v>
      </c>
      <c r="I152" s="211"/>
      <c r="J152" s="212">
        <f>ROUND(I152*H152,2)</f>
        <v>0</v>
      </c>
      <c r="K152" s="208" t="s">
        <v>143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2.50187</v>
      </c>
      <c r="R152" s="215">
        <f>Q152*H152</f>
        <v>24.91111959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87</v>
      </c>
      <c r="AT152" s="217" t="s">
        <v>139</v>
      </c>
      <c r="AU152" s="217" t="s">
        <v>81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87</v>
      </c>
      <c r="BM152" s="217" t="s">
        <v>913</v>
      </c>
    </row>
    <row r="153" spans="1:47" s="2" customFormat="1" ht="12">
      <c r="A153" s="40"/>
      <c r="B153" s="41"/>
      <c r="C153" s="42"/>
      <c r="D153" s="219" t="s">
        <v>145</v>
      </c>
      <c r="E153" s="42"/>
      <c r="F153" s="220" t="s">
        <v>914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145</v>
      </c>
      <c r="AU153" s="19" t="s">
        <v>81</v>
      </c>
    </row>
    <row r="154" spans="1:51" s="13" customFormat="1" ht="12">
      <c r="A154" s="13"/>
      <c r="B154" s="224"/>
      <c r="C154" s="225"/>
      <c r="D154" s="226" t="s">
        <v>147</v>
      </c>
      <c r="E154" s="227" t="s">
        <v>19</v>
      </c>
      <c r="F154" s="228" t="s">
        <v>915</v>
      </c>
      <c r="G154" s="225"/>
      <c r="H154" s="229">
        <v>9.957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81</v>
      </c>
      <c r="AV154" s="13" t="s">
        <v>81</v>
      </c>
      <c r="AW154" s="13" t="s">
        <v>33</v>
      </c>
      <c r="AX154" s="13" t="s">
        <v>77</v>
      </c>
      <c r="AY154" s="235" t="s">
        <v>137</v>
      </c>
    </row>
    <row r="155" spans="1:65" s="2" customFormat="1" ht="14.4" customHeight="1">
      <c r="A155" s="40"/>
      <c r="B155" s="41"/>
      <c r="C155" s="206" t="s">
        <v>7</v>
      </c>
      <c r="D155" s="206" t="s">
        <v>139</v>
      </c>
      <c r="E155" s="207" t="s">
        <v>916</v>
      </c>
      <c r="F155" s="208" t="s">
        <v>917</v>
      </c>
      <c r="G155" s="209" t="s">
        <v>162</v>
      </c>
      <c r="H155" s="210">
        <v>33.46</v>
      </c>
      <c r="I155" s="211"/>
      <c r="J155" s="212">
        <f>ROUND(I155*H155,2)</f>
        <v>0</v>
      </c>
      <c r="K155" s="208" t="s">
        <v>143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0.00269</v>
      </c>
      <c r="R155" s="215">
        <f>Q155*H155</f>
        <v>0.0900074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87</v>
      </c>
      <c r="AT155" s="217" t="s">
        <v>139</v>
      </c>
      <c r="AU155" s="217" t="s">
        <v>81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87</v>
      </c>
      <c r="BM155" s="217" t="s">
        <v>918</v>
      </c>
    </row>
    <row r="156" spans="1:47" s="2" customFormat="1" ht="12">
      <c r="A156" s="40"/>
      <c r="B156" s="41"/>
      <c r="C156" s="42"/>
      <c r="D156" s="219" t="s">
        <v>145</v>
      </c>
      <c r="E156" s="42"/>
      <c r="F156" s="220" t="s">
        <v>919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145</v>
      </c>
      <c r="AU156" s="19" t="s">
        <v>81</v>
      </c>
    </row>
    <row r="157" spans="1:51" s="13" customFormat="1" ht="12">
      <c r="A157" s="13"/>
      <c r="B157" s="224"/>
      <c r="C157" s="225"/>
      <c r="D157" s="226" t="s">
        <v>147</v>
      </c>
      <c r="E157" s="227" t="s">
        <v>19</v>
      </c>
      <c r="F157" s="228" t="s">
        <v>920</v>
      </c>
      <c r="G157" s="225"/>
      <c r="H157" s="229">
        <v>33.46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147</v>
      </c>
      <c r="AU157" s="235" t="s">
        <v>81</v>
      </c>
      <c r="AV157" s="13" t="s">
        <v>81</v>
      </c>
      <c r="AW157" s="13" t="s">
        <v>33</v>
      </c>
      <c r="AX157" s="13" t="s">
        <v>77</v>
      </c>
      <c r="AY157" s="235" t="s">
        <v>137</v>
      </c>
    </row>
    <row r="158" spans="1:65" s="2" customFormat="1" ht="14.4" customHeight="1">
      <c r="A158" s="40"/>
      <c r="B158" s="41"/>
      <c r="C158" s="206" t="s">
        <v>262</v>
      </c>
      <c r="D158" s="206" t="s">
        <v>139</v>
      </c>
      <c r="E158" s="207" t="s">
        <v>921</v>
      </c>
      <c r="F158" s="208" t="s">
        <v>922</v>
      </c>
      <c r="G158" s="209" t="s">
        <v>162</v>
      </c>
      <c r="H158" s="210">
        <v>33.46</v>
      </c>
      <c r="I158" s="211"/>
      <c r="J158" s="212">
        <f>ROUND(I158*H158,2)</f>
        <v>0</v>
      </c>
      <c r="K158" s="208" t="s">
        <v>143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87</v>
      </c>
      <c r="AT158" s="217" t="s">
        <v>139</v>
      </c>
      <c r="AU158" s="217" t="s">
        <v>81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87</v>
      </c>
      <c r="BM158" s="217" t="s">
        <v>923</v>
      </c>
    </row>
    <row r="159" spans="1:47" s="2" customFormat="1" ht="12">
      <c r="A159" s="40"/>
      <c r="B159" s="41"/>
      <c r="C159" s="42"/>
      <c r="D159" s="219" t="s">
        <v>145</v>
      </c>
      <c r="E159" s="42"/>
      <c r="F159" s="220" t="s">
        <v>924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145</v>
      </c>
      <c r="AU159" s="19" t="s">
        <v>81</v>
      </c>
    </row>
    <row r="160" spans="1:65" s="2" customFormat="1" ht="14.4" customHeight="1">
      <c r="A160" s="40"/>
      <c r="B160" s="41"/>
      <c r="C160" s="206" t="s">
        <v>266</v>
      </c>
      <c r="D160" s="206" t="s">
        <v>139</v>
      </c>
      <c r="E160" s="207" t="s">
        <v>925</v>
      </c>
      <c r="F160" s="208" t="s">
        <v>926</v>
      </c>
      <c r="G160" s="209" t="s">
        <v>173</v>
      </c>
      <c r="H160" s="210">
        <v>3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0.00081</v>
      </c>
      <c r="R160" s="215">
        <f>Q160*H160</f>
        <v>0.00243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87</v>
      </c>
      <c r="AT160" s="217" t="s">
        <v>139</v>
      </c>
      <c r="AU160" s="217" t="s">
        <v>81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87</v>
      </c>
      <c r="BM160" s="217" t="s">
        <v>927</v>
      </c>
    </row>
    <row r="161" spans="1:63" s="12" customFormat="1" ht="22.8" customHeight="1">
      <c r="A161" s="12"/>
      <c r="B161" s="190"/>
      <c r="C161" s="191"/>
      <c r="D161" s="192" t="s">
        <v>71</v>
      </c>
      <c r="E161" s="204" t="s">
        <v>87</v>
      </c>
      <c r="F161" s="204" t="s">
        <v>928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SUM(P162:P165)</f>
        <v>0</v>
      </c>
      <c r="Q161" s="198"/>
      <c r="R161" s="199">
        <f>SUM(R162:R165)</f>
        <v>0.20096999999999998</v>
      </c>
      <c r="S161" s="198"/>
      <c r="T161" s="20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77</v>
      </c>
      <c r="AT161" s="202" t="s">
        <v>71</v>
      </c>
      <c r="AU161" s="202" t="s">
        <v>77</v>
      </c>
      <c r="AY161" s="201" t="s">
        <v>137</v>
      </c>
      <c r="BK161" s="203">
        <f>SUM(BK162:BK165)</f>
        <v>0</v>
      </c>
    </row>
    <row r="162" spans="1:65" s="2" customFormat="1" ht="22.2" customHeight="1">
      <c r="A162" s="40"/>
      <c r="B162" s="41"/>
      <c r="C162" s="206" t="s">
        <v>271</v>
      </c>
      <c r="D162" s="206" t="s">
        <v>139</v>
      </c>
      <c r="E162" s="207" t="s">
        <v>929</v>
      </c>
      <c r="F162" s="208" t="s">
        <v>930</v>
      </c>
      <c r="G162" s="209" t="s">
        <v>173</v>
      </c>
      <c r="H162" s="210">
        <v>5.8</v>
      </c>
      <c r="I162" s="211"/>
      <c r="J162" s="212">
        <f>ROUND(I162*H162,2)</f>
        <v>0</v>
      </c>
      <c r="K162" s="208" t="s">
        <v>143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0.03465</v>
      </c>
      <c r="R162" s="215">
        <f>Q162*H162</f>
        <v>0.20096999999999998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87</v>
      </c>
      <c r="AT162" s="217" t="s">
        <v>139</v>
      </c>
      <c r="AU162" s="217" t="s">
        <v>81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87</v>
      </c>
      <c r="BM162" s="217" t="s">
        <v>931</v>
      </c>
    </row>
    <row r="163" spans="1:47" s="2" customFormat="1" ht="12">
      <c r="A163" s="40"/>
      <c r="B163" s="41"/>
      <c r="C163" s="42"/>
      <c r="D163" s="219" t="s">
        <v>145</v>
      </c>
      <c r="E163" s="42"/>
      <c r="F163" s="220" t="s">
        <v>932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145</v>
      </c>
      <c r="AU163" s="19" t="s">
        <v>81</v>
      </c>
    </row>
    <row r="164" spans="1:51" s="13" customFormat="1" ht="12">
      <c r="A164" s="13"/>
      <c r="B164" s="224"/>
      <c r="C164" s="225"/>
      <c r="D164" s="226" t="s">
        <v>147</v>
      </c>
      <c r="E164" s="227" t="s">
        <v>19</v>
      </c>
      <c r="F164" s="228" t="s">
        <v>933</v>
      </c>
      <c r="G164" s="225"/>
      <c r="H164" s="229">
        <v>5.8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81</v>
      </c>
      <c r="AV164" s="13" t="s">
        <v>81</v>
      </c>
      <c r="AW164" s="13" t="s">
        <v>33</v>
      </c>
      <c r="AX164" s="13" t="s">
        <v>77</v>
      </c>
      <c r="AY164" s="235" t="s">
        <v>137</v>
      </c>
    </row>
    <row r="165" spans="1:65" s="2" customFormat="1" ht="14.4" customHeight="1">
      <c r="A165" s="40"/>
      <c r="B165" s="41"/>
      <c r="C165" s="206" t="s">
        <v>276</v>
      </c>
      <c r="D165" s="206" t="s">
        <v>139</v>
      </c>
      <c r="E165" s="207" t="s">
        <v>934</v>
      </c>
      <c r="F165" s="208" t="s">
        <v>935</v>
      </c>
      <c r="G165" s="209" t="s">
        <v>173</v>
      </c>
      <c r="H165" s="210">
        <v>5.8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87</v>
      </c>
      <c r="AT165" s="217" t="s">
        <v>139</v>
      </c>
      <c r="AU165" s="217" t="s">
        <v>81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87</v>
      </c>
      <c r="BM165" s="217" t="s">
        <v>936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90</v>
      </c>
      <c r="F166" s="204" t="s">
        <v>937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SUM(P167:P178)</f>
        <v>0</v>
      </c>
      <c r="Q166" s="198"/>
      <c r="R166" s="199">
        <f>SUM(R167:R178)</f>
        <v>0.04698</v>
      </c>
      <c r="S166" s="198"/>
      <c r="T166" s="200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77</v>
      </c>
      <c r="AT166" s="202" t="s">
        <v>71</v>
      </c>
      <c r="AU166" s="202" t="s">
        <v>77</v>
      </c>
      <c r="AY166" s="201" t="s">
        <v>137</v>
      </c>
      <c r="BK166" s="203">
        <f>SUM(BK167:BK178)</f>
        <v>0</v>
      </c>
    </row>
    <row r="167" spans="1:65" s="2" customFormat="1" ht="19.8" customHeight="1">
      <c r="A167" s="40"/>
      <c r="B167" s="41"/>
      <c r="C167" s="206" t="s">
        <v>281</v>
      </c>
      <c r="D167" s="206" t="s">
        <v>139</v>
      </c>
      <c r="E167" s="207" t="s">
        <v>938</v>
      </c>
      <c r="F167" s="208" t="s">
        <v>939</v>
      </c>
      <c r="G167" s="209" t="s">
        <v>162</v>
      </c>
      <c r="H167" s="210">
        <v>15.6</v>
      </c>
      <c r="I167" s="211"/>
      <c r="J167" s="212">
        <f>ROUND(I167*H167,2)</f>
        <v>0</v>
      </c>
      <c r="K167" s="208" t="s">
        <v>143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87</v>
      </c>
      <c r="AT167" s="217" t="s">
        <v>139</v>
      </c>
      <c r="AU167" s="217" t="s">
        <v>81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87</v>
      </c>
      <c r="BM167" s="217" t="s">
        <v>940</v>
      </c>
    </row>
    <row r="168" spans="1:47" s="2" customFormat="1" ht="12">
      <c r="A168" s="40"/>
      <c r="B168" s="41"/>
      <c r="C168" s="42"/>
      <c r="D168" s="219" t="s">
        <v>145</v>
      </c>
      <c r="E168" s="42"/>
      <c r="F168" s="220" t="s">
        <v>941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145</v>
      </c>
      <c r="AU168" s="19" t="s">
        <v>81</v>
      </c>
    </row>
    <row r="169" spans="1:51" s="13" customFormat="1" ht="12">
      <c r="A169" s="13"/>
      <c r="B169" s="224"/>
      <c r="C169" s="225"/>
      <c r="D169" s="226" t="s">
        <v>147</v>
      </c>
      <c r="E169" s="227" t="s">
        <v>19</v>
      </c>
      <c r="F169" s="228" t="s">
        <v>879</v>
      </c>
      <c r="G169" s="225"/>
      <c r="H169" s="229">
        <v>15.6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81</v>
      </c>
      <c r="AV169" s="13" t="s">
        <v>81</v>
      </c>
      <c r="AW169" s="13" t="s">
        <v>33</v>
      </c>
      <c r="AX169" s="13" t="s">
        <v>77</v>
      </c>
      <c r="AY169" s="235" t="s">
        <v>137</v>
      </c>
    </row>
    <row r="170" spans="1:65" s="2" customFormat="1" ht="22.2" customHeight="1">
      <c r="A170" s="40"/>
      <c r="B170" s="41"/>
      <c r="C170" s="206" t="s">
        <v>286</v>
      </c>
      <c r="D170" s="206" t="s">
        <v>139</v>
      </c>
      <c r="E170" s="207" t="s">
        <v>942</v>
      </c>
      <c r="F170" s="208" t="s">
        <v>943</v>
      </c>
      <c r="G170" s="209" t="s">
        <v>162</v>
      </c>
      <c r="H170" s="210">
        <v>15.6</v>
      </c>
      <c r="I170" s="211"/>
      <c r="J170" s="212">
        <f>ROUND(I170*H170,2)</f>
        <v>0</v>
      </c>
      <c r="K170" s="208" t="s">
        <v>143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87</v>
      </c>
      <c r="AT170" s="217" t="s">
        <v>139</v>
      </c>
      <c r="AU170" s="217" t="s">
        <v>81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87</v>
      </c>
      <c r="BM170" s="217" t="s">
        <v>944</v>
      </c>
    </row>
    <row r="171" spans="1:47" s="2" customFormat="1" ht="12">
      <c r="A171" s="40"/>
      <c r="B171" s="41"/>
      <c r="C171" s="42"/>
      <c r="D171" s="219" t="s">
        <v>145</v>
      </c>
      <c r="E171" s="42"/>
      <c r="F171" s="220" t="s">
        <v>945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145</v>
      </c>
      <c r="AU171" s="19" t="s">
        <v>81</v>
      </c>
    </row>
    <row r="172" spans="1:51" s="13" customFormat="1" ht="12">
      <c r="A172" s="13"/>
      <c r="B172" s="224"/>
      <c r="C172" s="225"/>
      <c r="D172" s="226" t="s">
        <v>147</v>
      </c>
      <c r="E172" s="227" t="s">
        <v>19</v>
      </c>
      <c r="F172" s="228" t="s">
        <v>879</v>
      </c>
      <c r="G172" s="225"/>
      <c r="H172" s="229">
        <v>15.6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147</v>
      </c>
      <c r="AU172" s="235" t="s">
        <v>81</v>
      </c>
      <c r="AV172" s="13" t="s">
        <v>81</v>
      </c>
      <c r="AW172" s="13" t="s">
        <v>33</v>
      </c>
      <c r="AX172" s="13" t="s">
        <v>77</v>
      </c>
      <c r="AY172" s="235" t="s">
        <v>137</v>
      </c>
    </row>
    <row r="173" spans="1:65" s="2" customFormat="1" ht="22.2" customHeight="1">
      <c r="A173" s="40"/>
      <c r="B173" s="41"/>
      <c r="C173" s="206" t="s">
        <v>292</v>
      </c>
      <c r="D173" s="206" t="s">
        <v>139</v>
      </c>
      <c r="E173" s="207" t="s">
        <v>946</v>
      </c>
      <c r="F173" s="208" t="s">
        <v>947</v>
      </c>
      <c r="G173" s="209" t="s">
        <v>162</v>
      </c>
      <c r="H173" s="210">
        <v>15.6</v>
      </c>
      <c r="I173" s="211"/>
      <c r="J173" s="212">
        <f>ROUND(I173*H173,2)</f>
        <v>0</v>
      </c>
      <c r="K173" s="208" t="s">
        <v>143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87</v>
      </c>
      <c r="AT173" s="217" t="s">
        <v>139</v>
      </c>
      <c r="AU173" s="217" t="s">
        <v>81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87</v>
      </c>
      <c r="BM173" s="217" t="s">
        <v>948</v>
      </c>
    </row>
    <row r="174" spans="1:47" s="2" customFormat="1" ht="12">
      <c r="A174" s="40"/>
      <c r="B174" s="41"/>
      <c r="C174" s="42"/>
      <c r="D174" s="219" t="s">
        <v>145</v>
      </c>
      <c r="E174" s="42"/>
      <c r="F174" s="220" t="s">
        <v>949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145</v>
      </c>
      <c r="AU174" s="19" t="s">
        <v>81</v>
      </c>
    </row>
    <row r="175" spans="1:51" s="13" customFormat="1" ht="12">
      <c r="A175" s="13"/>
      <c r="B175" s="224"/>
      <c r="C175" s="225"/>
      <c r="D175" s="226" t="s">
        <v>147</v>
      </c>
      <c r="E175" s="227" t="s">
        <v>19</v>
      </c>
      <c r="F175" s="228" t="s">
        <v>879</v>
      </c>
      <c r="G175" s="225"/>
      <c r="H175" s="229">
        <v>15.6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147</v>
      </c>
      <c r="AU175" s="235" t="s">
        <v>81</v>
      </c>
      <c r="AV175" s="13" t="s">
        <v>81</v>
      </c>
      <c r="AW175" s="13" t="s">
        <v>33</v>
      </c>
      <c r="AX175" s="13" t="s">
        <v>77</v>
      </c>
      <c r="AY175" s="235" t="s">
        <v>137</v>
      </c>
    </row>
    <row r="176" spans="1:65" s="2" customFormat="1" ht="14.4" customHeight="1">
      <c r="A176" s="40"/>
      <c r="B176" s="41"/>
      <c r="C176" s="206" t="s">
        <v>298</v>
      </c>
      <c r="D176" s="206" t="s">
        <v>139</v>
      </c>
      <c r="E176" s="207" t="s">
        <v>950</v>
      </c>
      <c r="F176" s="208" t="s">
        <v>951</v>
      </c>
      <c r="G176" s="209" t="s">
        <v>173</v>
      </c>
      <c r="H176" s="210">
        <v>13.05</v>
      </c>
      <c r="I176" s="211"/>
      <c r="J176" s="212">
        <f>ROUND(I176*H176,2)</f>
        <v>0</v>
      </c>
      <c r="K176" s="208" t="s">
        <v>143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0.0036</v>
      </c>
      <c r="R176" s="215">
        <f>Q176*H176</f>
        <v>0.04698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87</v>
      </c>
      <c r="AT176" s="217" t="s">
        <v>139</v>
      </c>
      <c r="AU176" s="217" t="s">
        <v>81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77</v>
      </c>
      <c r="BK176" s="218">
        <f>ROUND(I176*H176,2)</f>
        <v>0</v>
      </c>
      <c r="BL176" s="19" t="s">
        <v>87</v>
      </c>
      <c r="BM176" s="217" t="s">
        <v>952</v>
      </c>
    </row>
    <row r="177" spans="1:47" s="2" customFormat="1" ht="12">
      <c r="A177" s="40"/>
      <c r="B177" s="41"/>
      <c r="C177" s="42"/>
      <c r="D177" s="219" t="s">
        <v>145</v>
      </c>
      <c r="E177" s="42"/>
      <c r="F177" s="220" t="s">
        <v>953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145</v>
      </c>
      <c r="AU177" s="19" t="s">
        <v>81</v>
      </c>
    </row>
    <row r="178" spans="1:51" s="13" customFormat="1" ht="12">
      <c r="A178" s="13"/>
      <c r="B178" s="224"/>
      <c r="C178" s="225"/>
      <c r="D178" s="226" t="s">
        <v>147</v>
      </c>
      <c r="E178" s="227" t="s">
        <v>19</v>
      </c>
      <c r="F178" s="228" t="s">
        <v>954</v>
      </c>
      <c r="G178" s="225"/>
      <c r="H178" s="229">
        <v>13.05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81</v>
      </c>
      <c r="AV178" s="13" t="s">
        <v>81</v>
      </c>
      <c r="AW178" s="13" t="s">
        <v>33</v>
      </c>
      <c r="AX178" s="13" t="s">
        <v>77</v>
      </c>
      <c r="AY178" s="235" t="s">
        <v>137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93</v>
      </c>
      <c r="F179" s="204" t="s">
        <v>188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SUM(P180:P215)</f>
        <v>0</v>
      </c>
      <c r="Q179" s="198"/>
      <c r="R179" s="199">
        <f>SUM(R180:R215)</f>
        <v>0.11351180000000001</v>
      </c>
      <c r="S179" s="198"/>
      <c r="T179" s="200">
        <f>SUM(T180:T215)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77</v>
      </c>
      <c r="AT179" s="202" t="s">
        <v>71</v>
      </c>
      <c r="AU179" s="202" t="s">
        <v>77</v>
      </c>
      <c r="AY179" s="201" t="s">
        <v>137</v>
      </c>
      <c r="BK179" s="203">
        <f>SUM(BK180:BK215)</f>
        <v>0</v>
      </c>
    </row>
    <row r="180" spans="1:65" s="2" customFormat="1" ht="19.8" customHeight="1">
      <c r="A180" s="40"/>
      <c r="B180" s="41"/>
      <c r="C180" s="206" t="s">
        <v>303</v>
      </c>
      <c r="D180" s="206" t="s">
        <v>139</v>
      </c>
      <c r="E180" s="207" t="s">
        <v>955</v>
      </c>
      <c r="F180" s="208" t="s">
        <v>956</v>
      </c>
      <c r="G180" s="209" t="s">
        <v>162</v>
      </c>
      <c r="H180" s="210">
        <v>2.55</v>
      </c>
      <c r="I180" s="211"/>
      <c r="J180" s="212">
        <f>ROUND(I180*H180,2)</f>
        <v>0</v>
      </c>
      <c r="K180" s="208" t="s">
        <v>143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0.00438</v>
      </c>
      <c r="R180" s="215">
        <f>Q180*H180</f>
        <v>0.011169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87</v>
      </c>
      <c r="AT180" s="217" t="s">
        <v>139</v>
      </c>
      <c r="AU180" s="217" t="s">
        <v>81</v>
      </c>
      <c r="AY180" s="19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87</v>
      </c>
      <c r="BM180" s="217" t="s">
        <v>957</v>
      </c>
    </row>
    <row r="181" spans="1:47" s="2" customFormat="1" ht="12">
      <c r="A181" s="40"/>
      <c r="B181" s="41"/>
      <c r="C181" s="42"/>
      <c r="D181" s="219" t="s">
        <v>145</v>
      </c>
      <c r="E181" s="42"/>
      <c r="F181" s="220" t="s">
        <v>958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81</v>
      </c>
    </row>
    <row r="182" spans="1:51" s="13" customFormat="1" ht="12">
      <c r="A182" s="13"/>
      <c r="B182" s="224"/>
      <c r="C182" s="225"/>
      <c r="D182" s="226" t="s">
        <v>147</v>
      </c>
      <c r="E182" s="227" t="s">
        <v>19</v>
      </c>
      <c r="F182" s="228" t="s">
        <v>959</v>
      </c>
      <c r="G182" s="225"/>
      <c r="H182" s="229">
        <v>2.55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81</v>
      </c>
      <c r="AV182" s="13" t="s">
        <v>81</v>
      </c>
      <c r="AW182" s="13" t="s">
        <v>33</v>
      </c>
      <c r="AX182" s="13" t="s">
        <v>77</v>
      </c>
      <c r="AY182" s="235" t="s">
        <v>137</v>
      </c>
    </row>
    <row r="183" spans="1:65" s="2" customFormat="1" ht="14.4" customHeight="1">
      <c r="A183" s="40"/>
      <c r="B183" s="41"/>
      <c r="C183" s="206" t="s">
        <v>309</v>
      </c>
      <c r="D183" s="206" t="s">
        <v>139</v>
      </c>
      <c r="E183" s="207" t="s">
        <v>236</v>
      </c>
      <c r="F183" s="208" t="s">
        <v>237</v>
      </c>
      <c r="G183" s="209" t="s">
        <v>162</v>
      </c>
      <c r="H183" s="210">
        <v>2.5</v>
      </c>
      <c r="I183" s="211"/>
      <c r="J183" s="212">
        <f>ROUND(I183*H183,2)</f>
        <v>0</v>
      </c>
      <c r="K183" s="208" t="s">
        <v>143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0.0002</v>
      </c>
      <c r="R183" s="215">
        <f>Q183*H183</f>
        <v>0.0005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87</v>
      </c>
      <c r="AT183" s="217" t="s">
        <v>139</v>
      </c>
      <c r="AU183" s="217" t="s">
        <v>81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77</v>
      </c>
      <c r="BK183" s="218">
        <f>ROUND(I183*H183,2)</f>
        <v>0</v>
      </c>
      <c r="BL183" s="19" t="s">
        <v>87</v>
      </c>
      <c r="BM183" s="217" t="s">
        <v>960</v>
      </c>
    </row>
    <row r="184" spans="1:47" s="2" customFormat="1" ht="12">
      <c r="A184" s="40"/>
      <c r="B184" s="41"/>
      <c r="C184" s="42"/>
      <c r="D184" s="219" t="s">
        <v>145</v>
      </c>
      <c r="E184" s="42"/>
      <c r="F184" s="220" t="s">
        <v>239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145</v>
      </c>
      <c r="AU184" s="19" t="s">
        <v>81</v>
      </c>
    </row>
    <row r="185" spans="1:51" s="13" customFormat="1" ht="12">
      <c r="A185" s="13"/>
      <c r="B185" s="224"/>
      <c r="C185" s="225"/>
      <c r="D185" s="226" t="s">
        <v>147</v>
      </c>
      <c r="E185" s="227" t="s">
        <v>19</v>
      </c>
      <c r="F185" s="228" t="s">
        <v>961</v>
      </c>
      <c r="G185" s="225"/>
      <c r="H185" s="229">
        <v>2.5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147</v>
      </c>
      <c r="AU185" s="235" t="s">
        <v>81</v>
      </c>
      <c r="AV185" s="13" t="s">
        <v>81</v>
      </c>
      <c r="AW185" s="13" t="s">
        <v>33</v>
      </c>
      <c r="AX185" s="13" t="s">
        <v>77</v>
      </c>
      <c r="AY185" s="235" t="s">
        <v>137</v>
      </c>
    </row>
    <row r="186" spans="1:65" s="2" customFormat="1" ht="14.4" customHeight="1">
      <c r="A186" s="40"/>
      <c r="B186" s="41"/>
      <c r="C186" s="206" t="s">
        <v>314</v>
      </c>
      <c r="D186" s="206" t="s">
        <v>139</v>
      </c>
      <c r="E186" s="207" t="s">
        <v>962</v>
      </c>
      <c r="F186" s="208" t="s">
        <v>963</v>
      </c>
      <c r="G186" s="209" t="s">
        <v>162</v>
      </c>
      <c r="H186" s="210">
        <v>4.5</v>
      </c>
      <c r="I186" s="211"/>
      <c r="J186" s="212">
        <f>ROUND(I186*H186,2)</f>
        <v>0</v>
      </c>
      <c r="K186" s="208" t="s">
        <v>143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0.00018</v>
      </c>
      <c r="R186" s="215">
        <f>Q186*H186</f>
        <v>0.0008100000000000001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87</v>
      </c>
      <c r="AT186" s="217" t="s">
        <v>139</v>
      </c>
      <c r="AU186" s="217" t="s">
        <v>81</v>
      </c>
      <c r="AY186" s="19" t="s">
        <v>137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77</v>
      </c>
      <c r="BK186" s="218">
        <f>ROUND(I186*H186,2)</f>
        <v>0</v>
      </c>
      <c r="BL186" s="19" t="s">
        <v>87</v>
      </c>
      <c r="BM186" s="217" t="s">
        <v>964</v>
      </c>
    </row>
    <row r="187" spans="1:47" s="2" customFormat="1" ht="12">
      <c r="A187" s="40"/>
      <c r="B187" s="41"/>
      <c r="C187" s="42"/>
      <c r="D187" s="219" t="s">
        <v>145</v>
      </c>
      <c r="E187" s="42"/>
      <c r="F187" s="220" t="s">
        <v>965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145</v>
      </c>
      <c r="AU187" s="19" t="s">
        <v>81</v>
      </c>
    </row>
    <row r="188" spans="1:51" s="13" customFormat="1" ht="12">
      <c r="A188" s="13"/>
      <c r="B188" s="224"/>
      <c r="C188" s="225"/>
      <c r="D188" s="226" t="s">
        <v>147</v>
      </c>
      <c r="E188" s="227" t="s">
        <v>19</v>
      </c>
      <c r="F188" s="228" t="s">
        <v>966</v>
      </c>
      <c r="G188" s="225"/>
      <c r="H188" s="229">
        <v>1.75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81</v>
      </c>
      <c r="AV188" s="13" t="s">
        <v>81</v>
      </c>
      <c r="AW188" s="13" t="s">
        <v>33</v>
      </c>
      <c r="AX188" s="13" t="s">
        <v>72</v>
      </c>
      <c r="AY188" s="235" t="s">
        <v>137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967</v>
      </c>
      <c r="G189" s="225"/>
      <c r="H189" s="229">
        <v>0.2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81</v>
      </c>
      <c r="AV189" s="13" t="s">
        <v>81</v>
      </c>
      <c r="AW189" s="13" t="s">
        <v>33</v>
      </c>
      <c r="AX189" s="13" t="s">
        <v>72</v>
      </c>
      <c r="AY189" s="235" t="s">
        <v>137</v>
      </c>
    </row>
    <row r="190" spans="1:51" s="13" customFormat="1" ht="12">
      <c r="A190" s="13"/>
      <c r="B190" s="224"/>
      <c r="C190" s="225"/>
      <c r="D190" s="226" t="s">
        <v>147</v>
      </c>
      <c r="E190" s="227" t="s">
        <v>19</v>
      </c>
      <c r="F190" s="228" t="s">
        <v>959</v>
      </c>
      <c r="G190" s="225"/>
      <c r="H190" s="229">
        <v>2.55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81</v>
      </c>
      <c r="AV190" s="13" t="s">
        <v>81</v>
      </c>
      <c r="AW190" s="13" t="s">
        <v>33</v>
      </c>
      <c r="AX190" s="13" t="s">
        <v>72</v>
      </c>
      <c r="AY190" s="235" t="s">
        <v>137</v>
      </c>
    </row>
    <row r="191" spans="1:51" s="14" customFormat="1" ht="12">
      <c r="A191" s="14"/>
      <c r="B191" s="246"/>
      <c r="C191" s="247"/>
      <c r="D191" s="226" t="s">
        <v>147</v>
      </c>
      <c r="E191" s="248" t="s">
        <v>19</v>
      </c>
      <c r="F191" s="249" t="s">
        <v>328</v>
      </c>
      <c r="G191" s="247"/>
      <c r="H191" s="250">
        <v>4.5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147</v>
      </c>
      <c r="AU191" s="256" t="s">
        <v>81</v>
      </c>
      <c r="AV191" s="14" t="s">
        <v>87</v>
      </c>
      <c r="AW191" s="14" t="s">
        <v>33</v>
      </c>
      <c r="AX191" s="14" t="s">
        <v>77</v>
      </c>
      <c r="AY191" s="256" t="s">
        <v>137</v>
      </c>
    </row>
    <row r="192" spans="1:65" s="2" customFormat="1" ht="30" customHeight="1">
      <c r="A192" s="40"/>
      <c r="B192" s="41"/>
      <c r="C192" s="206" t="s">
        <v>320</v>
      </c>
      <c r="D192" s="206" t="s">
        <v>139</v>
      </c>
      <c r="E192" s="207" t="s">
        <v>968</v>
      </c>
      <c r="F192" s="208" t="s">
        <v>969</v>
      </c>
      <c r="G192" s="209" t="s">
        <v>162</v>
      </c>
      <c r="H192" s="210">
        <v>0.2</v>
      </c>
      <c r="I192" s="211"/>
      <c r="J192" s="212">
        <f>ROUND(I192*H192,2)</f>
        <v>0</v>
      </c>
      <c r="K192" s="208" t="s">
        <v>143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0.00835</v>
      </c>
      <c r="R192" s="215">
        <f>Q192*H192</f>
        <v>0.00167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87</v>
      </c>
      <c r="AT192" s="217" t="s">
        <v>139</v>
      </c>
      <c r="AU192" s="217" t="s">
        <v>81</v>
      </c>
      <c r="AY192" s="19" t="s">
        <v>137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77</v>
      </c>
      <c r="BK192" s="218">
        <f>ROUND(I192*H192,2)</f>
        <v>0</v>
      </c>
      <c r="BL192" s="19" t="s">
        <v>87</v>
      </c>
      <c r="BM192" s="217" t="s">
        <v>970</v>
      </c>
    </row>
    <row r="193" spans="1:47" s="2" customFormat="1" ht="12">
      <c r="A193" s="40"/>
      <c r="B193" s="41"/>
      <c r="C193" s="42"/>
      <c r="D193" s="219" t="s">
        <v>145</v>
      </c>
      <c r="E193" s="42"/>
      <c r="F193" s="220" t="s">
        <v>971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145</v>
      </c>
      <c r="AU193" s="19" t="s">
        <v>81</v>
      </c>
    </row>
    <row r="194" spans="1:51" s="13" customFormat="1" ht="12">
      <c r="A194" s="13"/>
      <c r="B194" s="224"/>
      <c r="C194" s="225"/>
      <c r="D194" s="226" t="s">
        <v>147</v>
      </c>
      <c r="E194" s="227" t="s">
        <v>19</v>
      </c>
      <c r="F194" s="228" t="s">
        <v>967</v>
      </c>
      <c r="G194" s="225"/>
      <c r="H194" s="229">
        <v>0.2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147</v>
      </c>
      <c r="AU194" s="235" t="s">
        <v>81</v>
      </c>
      <c r="AV194" s="13" t="s">
        <v>81</v>
      </c>
      <c r="AW194" s="13" t="s">
        <v>33</v>
      </c>
      <c r="AX194" s="13" t="s">
        <v>77</v>
      </c>
      <c r="AY194" s="235" t="s">
        <v>137</v>
      </c>
    </row>
    <row r="195" spans="1:65" s="2" customFormat="1" ht="14.4" customHeight="1">
      <c r="A195" s="40"/>
      <c r="B195" s="41"/>
      <c r="C195" s="236" t="s">
        <v>329</v>
      </c>
      <c r="D195" s="236" t="s">
        <v>247</v>
      </c>
      <c r="E195" s="237" t="s">
        <v>972</v>
      </c>
      <c r="F195" s="238" t="s">
        <v>973</v>
      </c>
      <c r="G195" s="239" t="s">
        <v>162</v>
      </c>
      <c r="H195" s="240">
        <v>0.21</v>
      </c>
      <c r="I195" s="241"/>
      <c r="J195" s="242">
        <f>ROUND(I195*H195,2)</f>
        <v>0</v>
      </c>
      <c r="K195" s="238" t="s">
        <v>143</v>
      </c>
      <c r="L195" s="243"/>
      <c r="M195" s="244" t="s">
        <v>19</v>
      </c>
      <c r="N195" s="245" t="s">
        <v>43</v>
      </c>
      <c r="O195" s="86"/>
      <c r="P195" s="215">
        <f>O195*H195</f>
        <v>0</v>
      </c>
      <c r="Q195" s="215">
        <v>0.0012</v>
      </c>
      <c r="R195" s="215">
        <f>Q195*H195</f>
        <v>0.00025199999999999995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182</v>
      </c>
      <c r="AT195" s="217" t="s">
        <v>247</v>
      </c>
      <c r="AU195" s="217" t="s">
        <v>81</v>
      </c>
      <c r="AY195" s="19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77</v>
      </c>
      <c r="BK195" s="218">
        <f>ROUND(I195*H195,2)</f>
        <v>0</v>
      </c>
      <c r="BL195" s="19" t="s">
        <v>87</v>
      </c>
      <c r="BM195" s="217" t="s">
        <v>974</v>
      </c>
    </row>
    <row r="196" spans="1:51" s="13" customFormat="1" ht="12">
      <c r="A196" s="13"/>
      <c r="B196" s="224"/>
      <c r="C196" s="225"/>
      <c r="D196" s="226" t="s">
        <v>147</v>
      </c>
      <c r="E196" s="225"/>
      <c r="F196" s="228" t="s">
        <v>975</v>
      </c>
      <c r="G196" s="225"/>
      <c r="H196" s="229">
        <v>0.21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81</v>
      </c>
      <c r="AV196" s="13" t="s">
        <v>81</v>
      </c>
      <c r="AW196" s="13" t="s">
        <v>4</v>
      </c>
      <c r="AX196" s="13" t="s">
        <v>77</v>
      </c>
      <c r="AY196" s="235" t="s">
        <v>137</v>
      </c>
    </row>
    <row r="197" spans="1:65" s="2" customFormat="1" ht="34.8" customHeight="1">
      <c r="A197" s="40"/>
      <c r="B197" s="41"/>
      <c r="C197" s="206" t="s">
        <v>336</v>
      </c>
      <c r="D197" s="206" t="s">
        <v>139</v>
      </c>
      <c r="E197" s="207" t="s">
        <v>976</v>
      </c>
      <c r="F197" s="208" t="s">
        <v>977</v>
      </c>
      <c r="G197" s="209" t="s">
        <v>162</v>
      </c>
      <c r="H197" s="210">
        <v>1.75</v>
      </c>
      <c r="I197" s="211"/>
      <c r="J197" s="212">
        <f>ROUND(I197*H197,2)</f>
        <v>0</v>
      </c>
      <c r="K197" s="208" t="s">
        <v>143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0.0086</v>
      </c>
      <c r="R197" s="215">
        <f>Q197*H197</f>
        <v>0.015050000000000001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87</v>
      </c>
      <c r="AT197" s="217" t="s">
        <v>139</v>
      </c>
      <c r="AU197" s="217" t="s">
        <v>81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77</v>
      </c>
      <c r="BK197" s="218">
        <f>ROUND(I197*H197,2)</f>
        <v>0</v>
      </c>
      <c r="BL197" s="19" t="s">
        <v>87</v>
      </c>
      <c r="BM197" s="217" t="s">
        <v>978</v>
      </c>
    </row>
    <row r="198" spans="1:47" s="2" customFormat="1" ht="12">
      <c r="A198" s="40"/>
      <c r="B198" s="41"/>
      <c r="C198" s="42"/>
      <c r="D198" s="219" t="s">
        <v>145</v>
      </c>
      <c r="E198" s="42"/>
      <c r="F198" s="220" t="s">
        <v>979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81</v>
      </c>
    </row>
    <row r="199" spans="1:51" s="13" customFormat="1" ht="12">
      <c r="A199" s="13"/>
      <c r="B199" s="224"/>
      <c r="C199" s="225"/>
      <c r="D199" s="226" t="s">
        <v>147</v>
      </c>
      <c r="E199" s="227" t="s">
        <v>19</v>
      </c>
      <c r="F199" s="228" t="s">
        <v>966</v>
      </c>
      <c r="G199" s="225"/>
      <c r="H199" s="229">
        <v>1.75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81</v>
      </c>
      <c r="AV199" s="13" t="s">
        <v>81</v>
      </c>
      <c r="AW199" s="13" t="s">
        <v>33</v>
      </c>
      <c r="AX199" s="13" t="s">
        <v>77</v>
      </c>
      <c r="AY199" s="235" t="s">
        <v>137</v>
      </c>
    </row>
    <row r="200" spans="1:65" s="2" customFormat="1" ht="14.4" customHeight="1">
      <c r="A200" s="40"/>
      <c r="B200" s="41"/>
      <c r="C200" s="236" t="s">
        <v>342</v>
      </c>
      <c r="D200" s="236" t="s">
        <v>247</v>
      </c>
      <c r="E200" s="237" t="s">
        <v>980</v>
      </c>
      <c r="F200" s="238" t="s">
        <v>981</v>
      </c>
      <c r="G200" s="239" t="s">
        <v>162</v>
      </c>
      <c r="H200" s="240">
        <v>1.838</v>
      </c>
      <c r="I200" s="241"/>
      <c r="J200" s="242">
        <f>ROUND(I200*H200,2)</f>
        <v>0</v>
      </c>
      <c r="K200" s="238" t="s">
        <v>143</v>
      </c>
      <c r="L200" s="243"/>
      <c r="M200" s="244" t="s">
        <v>19</v>
      </c>
      <c r="N200" s="245" t="s">
        <v>43</v>
      </c>
      <c r="O200" s="86"/>
      <c r="P200" s="215">
        <f>O200*H200</f>
        <v>0</v>
      </c>
      <c r="Q200" s="215">
        <v>0.0041</v>
      </c>
      <c r="R200" s="215">
        <f>Q200*H200</f>
        <v>0.007535800000000001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182</v>
      </c>
      <c r="AT200" s="217" t="s">
        <v>247</v>
      </c>
      <c r="AU200" s="217" t="s">
        <v>81</v>
      </c>
      <c r="AY200" s="19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77</v>
      </c>
      <c r="BK200" s="218">
        <f>ROUND(I200*H200,2)</f>
        <v>0</v>
      </c>
      <c r="BL200" s="19" t="s">
        <v>87</v>
      </c>
      <c r="BM200" s="217" t="s">
        <v>982</v>
      </c>
    </row>
    <row r="201" spans="1:51" s="13" customFormat="1" ht="12">
      <c r="A201" s="13"/>
      <c r="B201" s="224"/>
      <c r="C201" s="225"/>
      <c r="D201" s="226" t="s">
        <v>147</v>
      </c>
      <c r="E201" s="225"/>
      <c r="F201" s="228" t="s">
        <v>983</v>
      </c>
      <c r="G201" s="225"/>
      <c r="H201" s="229">
        <v>1.838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147</v>
      </c>
      <c r="AU201" s="235" t="s">
        <v>81</v>
      </c>
      <c r="AV201" s="13" t="s">
        <v>81</v>
      </c>
      <c r="AW201" s="13" t="s">
        <v>4</v>
      </c>
      <c r="AX201" s="13" t="s">
        <v>77</v>
      </c>
      <c r="AY201" s="235" t="s">
        <v>137</v>
      </c>
    </row>
    <row r="202" spans="1:65" s="2" customFormat="1" ht="34.8" customHeight="1">
      <c r="A202" s="40"/>
      <c r="B202" s="41"/>
      <c r="C202" s="206" t="s">
        <v>348</v>
      </c>
      <c r="D202" s="206" t="s">
        <v>139</v>
      </c>
      <c r="E202" s="207" t="s">
        <v>242</v>
      </c>
      <c r="F202" s="208" t="s">
        <v>243</v>
      </c>
      <c r="G202" s="209" t="s">
        <v>162</v>
      </c>
      <c r="H202" s="210">
        <v>2.5</v>
      </c>
      <c r="I202" s="211"/>
      <c r="J202" s="212">
        <f>ROUND(I202*H202,2)</f>
        <v>0</v>
      </c>
      <c r="K202" s="208" t="s">
        <v>143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0.01135</v>
      </c>
      <c r="R202" s="215">
        <f>Q202*H202</f>
        <v>0.028375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87</v>
      </c>
      <c r="AT202" s="217" t="s">
        <v>139</v>
      </c>
      <c r="AU202" s="217" t="s">
        <v>81</v>
      </c>
      <c r="AY202" s="19" t="s">
        <v>137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87</v>
      </c>
      <c r="BM202" s="217" t="s">
        <v>984</v>
      </c>
    </row>
    <row r="203" spans="1:47" s="2" customFormat="1" ht="12">
      <c r="A203" s="40"/>
      <c r="B203" s="41"/>
      <c r="C203" s="42"/>
      <c r="D203" s="219" t="s">
        <v>145</v>
      </c>
      <c r="E203" s="42"/>
      <c r="F203" s="220" t="s">
        <v>245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145</v>
      </c>
      <c r="AU203" s="19" t="s">
        <v>81</v>
      </c>
    </row>
    <row r="204" spans="1:51" s="13" customFormat="1" ht="12">
      <c r="A204" s="13"/>
      <c r="B204" s="224"/>
      <c r="C204" s="225"/>
      <c r="D204" s="226" t="s">
        <v>147</v>
      </c>
      <c r="E204" s="227" t="s">
        <v>19</v>
      </c>
      <c r="F204" s="228" t="s">
        <v>961</v>
      </c>
      <c r="G204" s="225"/>
      <c r="H204" s="229">
        <v>2.5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81</v>
      </c>
      <c r="AV204" s="13" t="s">
        <v>81</v>
      </c>
      <c r="AW204" s="13" t="s">
        <v>33</v>
      </c>
      <c r="AX204" s="13" t="s">
        <v>77</v>
      </c>
      <c r="AY204" s="235" t="s">
        <v>137</v>
      </c>
    </row>
    <row r="205" spans="1:65" s="2" customFormat="1" ht="14.4" customHeight="1">
      <c r="A205" s="40"/>
      <c r="B205" s="41"/>
      <c r="C205" s="236" t="s">
        <v>354</v>
      </c>
      <c r="D205" s="236" t="s">
        <v>247</v>
      </c>
      <c r="E205" s="237" t="s">
        <v>248</v>
      </c>
      <c r="F205" s="238" t="s">
        <v>249</v>
      </c>
      <c r="G205" s="239" t="s">
        <v>162</v>
      </c>
      <c r="H205" s="240">
        <v>2.625</v>
      </c>
      <c r="I205" s="241"/>
      <c r="J205" s="242">
        <f>ROUND(I205*H205,2)</f>
        <v>0</v>
      </c>
      <c r="K205" s="238" t="s">
        <v>143</v>
      </c>
      <c r="L205" s="243"/>
      <c r="M205" s="244" t="s">
        <v>19</v>
      </c>
      <c r="N205" s="245" t="s">
        <v>43</v>
      </c>
      <c r="O205" s="86"/>
      <c r="P205" s="215">
        <f>O205*H205</f>
        <v>0</v>
      </c>
      <c r="Q205" s="215">
        <v>0.006</v>
      </c>
      <c r="R205" s="215">
        <f>Q205*H205</f>
        <v>0.01575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182</v>
      </c>
      <c r="AT205" s="217" t="s">
        <v>247</v>
      </c>
      <c r="AU205" s="217" t="s">
        <v>81</v>
      </c>
      <c r="AY205" s="19" t="s">
        <v>137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77</v>
      </c>
      <c r="BK205" s="218">
        <f>ROUND(I205*H205,2)</f>
        <v>0</v>
      </c>
      <c r="BL205" s="19" t="s">
        <v>87</v>
      </c>
      <c r="BM205" s="217" t="s">
        <v>985</v>
      </c>
    </row>
    <row r="206" spans="1:51" s="13" customFormat="1" ht="12">
      <c r="A206" s="13"/>
      <c r="B206" s="224"/>
      <c r="C206" s="225"/>
      <c r="D206" s="226" t="s">
        <v>147</v>
      </c>
      <c r="E206" s="225"/>
      <c r="F206" s="228" t="s">
        <v>986</v>
      </c>
      <c r="G206" s="225"/>
      <c r="H206" s="229">
        <v>2.625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81</v>
      </c>
      <c r="AV206" s="13" t="s">
        <v>81</v>
      </c>
      <c r="AW206" s="13" t="s">
        <v>4</v>
      </c>
      <c r="AX206" s="13" t="s">
        <v>77</v>
      </c>
      <c r="AY206" s="235" t="s">
        <v>137</v>
      </c>
    </row>
    <row r="207" spans="1:65" s="2" customFormat="1" ht="14.4" customHeight="1">
      <c r="A207" s="40"/>
      <c r="B207" s="41"/>
      <c r="C207" s="206" t="s">
        <v>360</v>
      </c>
      <c r="D207" s="206" t="s">
        <v>139</v>
      </c>
      <c r="E207" s="207" t="s">
        <v>987</v>
      </c>
      <c r="F207" s="208" t="s">
        <v>988</v>
      </c>
      <c r="G207" s="209" t="s">
        <v>162</v>
      </c>
      <c r="H207" s="210">
        <v>4.5</v>
      </c>
      <c r="I207" s="211"/>
      <c r="J207" s="212">
        <f>ROUND(I207*H207,2)</f>
        <v>0</v>
      </c>
      <c r="K207" s="208" t="s">
        <v>143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0.0057</v>
      </c>
      <c r="R207" s="215">
        <f>Q207*H207</f>
        <v>0.02565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87</v>
      </c>
      <c r="AT207" s="217" t="s">
        <v>139</v>
      </c>
      <c r="AU207" s="217" t="s">
        <v>81</v>
      </c>
      <c r="AY207" s="19" t="s">
        <v>137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77</v>
      </c>
      <c r="BK207" s="218">
        <f>ROUND(I207*H207,2)</f>
        <v>0</v>
      </c>
      <c r="BL207" s="19" t="s">
        <v>87</v>
      </c>
      <c r="BM207" s="217" t="s">
        <v>989</v>
      </c>
    </row>
    <row r="208" spans="1:47" s="2" customFormat="1" ht="12">
      <c r="A208" s="40"/>
      <c r="B208" s="41"/>
      <c r="C208" s="42"/>
      <c r="D208" s="219" t="s">
        <v>145</v>
      </c>
      <c r="E208" s="42"/>
      <c r="F208" s="220" t="s">
        <v>990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145</v>
      </c>
      <c r="AU208" s="19" t="s">
        <v>81</v>
      </c>
    </row>
    <row r="209" spans="1:51" s="13" customFormat="1" ht="12">
      <c r="A209" s="13"/>
      <c r="B209" s="224"/>
      <c r="C209" s="225"/>
      <c r="D209" s="226" t="s">
        <v>147</v>
      </c>
      <c r="E209" s="227" t="s">
        <v>19</v>
      </c>
      <c r="F209" s="228" t="s">
        <v>966</v>
      </c>
      <c r="G209" s="225"/>
      <c r="H209" s="229">
        <v>1.75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147</v>
      </c>
      <c r="AU209" s="235" t="s">
        <v>81</v>
      </c>
      <c r="AV209" s="13" t="s">
        <v>81</v>
      </c>
      <c r="AW209" s="13" t="s">
        <v>33</v>
      </c>
      <c r="AX209" s="13" t="s">
        <v>72</v>
      </c>
      <c r="AY209" s="235" t="s">
        <v>137</v>
      </c>
    </row>
    <row r="210" spans="1:51" s="13" customFormat="1" ht="12">
      <c r="A210" s="13"/>
      <c r="B210" s="224"/>
      <c r="C210" s="225"/>
      <c r="D210" s="226" t="s">
        <v>147</v>
      </c>
      <c r="E210" s="227" t="s">
        <v>19</v>
      </c>
      <c r="F210" s="228" t="s">
        <v>967</v>
      </c>
      <c r="G210" s="225"/>
      <c r="H210" s="229">
        <v>0.2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147</v>
      </c>
      <c r="AU210" s="235" t="s">
        <v>81</v>
      </c>
      <c r="AV210" s="13" t="s">
        <v>81</v>
      </c>
      <c r="AW210" s="13" t="s">
        <v>33</v>
      </c>
      <c r="AX210" s="13" t="s">
        <v>72</v>
      </c>
      <c r="AY210" s="235" t="s">
        <v>137</v>
      </c>
    </row>
    <row r="211" spans="1:51" s="13" customFormat="1" ht="12">
      <c r="A211" s="13"/>
      <c r="B211" s="224"/>
      <c r="C211" s="225"/>
      <c r="D211" s="226" t="s">
        <v>147</v>
      </c>
      <c r="E211" s="227" t="s">
        <v>19</v>
      </c>
      <c r="F211" s="228" t="s">
        <v>959</v>
      </c>
      <c r="G211" s="225"/>
      <c r="H211" s="229">
        <v>2.55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147</v>
      </c>
      <c r="AU211" s="235" t="s">
        <v>81</v>
      </c>
      <c r="AV211" s="13" t="s">
        <v>81</v>
      </c>
      <c r="AW211" s="13" t="s">
        <v>33</v>
      </c>
      <c r="AX211" s="13" t="s">
        <v>72</v>
      </c>
      <c r="AY211" s="235" t="s">
        <v>137</v>
      </c>
    </row>
    <row r="212" spans="1:51" s="14" customFormat="1" ht="12">
      <c r="A212" s="14"/>
      <c r="B212" s="246"/>
      <c r="C212" s="247"/>
      <c r="D212" s="226" t="s">
        <v>147</v>
      </c>
      <c r="E212" s="248" t="s">
        <v>19</v>
      </c>
      <c r="F212" s="249" t="s">
        <v>328</v>
      </c>
      <c r="G212" s="247"/>
      <c r="H212" s="250">
        <v>4.5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147</v>
      </c>
      <c r="AU212" s="256" t="s">
        <v>81</v>
      </c>
      <c r="AV212" s="14" t="s">
        <v>87</v>
      </c>
      <c r="AW212" s="14" t="s">
        <v>33</v>
      </c>
      <c r="AX212" s="14" t="s">
        <v>77</v>
      </c>
      <c r="AY212" s="256" t="s">
        <v>137</v>
      </c>
    </row>
    <row r="213" spans="1:65" s="2" customFormat="1" ht="19.8" customHeight="1">
      <c r="A213" s="40"/>
      <c r="B213" s="41"/>
      <c r="C213" s="206" t="s">
        <v>366</v>
      </c>
      <c r="D213" s="206" t="s">
        <v>139</v>
      </c>
      <c r="E213" s="207" t="s">
        <v>253</v>
      </c>
      <c r="F213" s="208" t="s">
        <v>254</v>
      </c>
      <c r="G213" s="209" t="s">
        <v>162</v>
      </c>
      <c r="H213" s="210">
        <v>2.5</v>
      </c>
      <c r="I213" s="211"/>
      <c r="J213" s="212">
        <f>ROUND(I213*H213,2)</f>
        <v>0</v>
      </c>
      <c r="K213" s="208" t="s">
        <v>143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0.0027</v>
      </c>
      <c r="R213" s="215">
        <f>Q213*H213</f>
        <v>0.006750000000000001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87</v>
      </c>
      <c r="AT213" s="217" t="s">
        <v>139</v>
      </c>
      <c r="AU213" s="217" t="s">
        <v>81</v>
      </c>
      <c r="AY213" s="19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87</v>
      </c>
      <c r="BM213" s="217" t="s">
        <v>991</v>
      </c>
    </row>
    <row r="214" spans="1:47" s="2" customFormat="1" ht="12">
      <c r="A214" s="40"/>
      <c r="B214" s="41"/>
      <c r="C214" s="42"/>
      <c r="D214" s="219" t="s">
        <v>145</v>
      </c>
      <c r="E214" s="42"/>
      <c r="F214" s="220" t="s">
        <v>256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145</v>
      </c>
      <c r="AU214" s="19" t="s">
        <v>81</v>
      </c>
    </row>
    <row r="215" spans="1:51" s="13" customFormat="1" ht="12">
      <c r="A215" s="13"/>
      <c r="B215" s="224"/>
      <c r="C215" s="225"/>
      <c r="D215" s="226" t="s">
        <v>147</v>
      </c>
      <c r="E215" s="227" t="s">
        <v>19</v>
      </c>
      <c r="F215" s="228" t="s">
        <v>961</v>
      </c>
      <c r="G215" s="225"/>
      <c r="H215" s="229">
        <v>2.5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81</v>
      </c>
      <c r="AV215" s="13" t="s">
        <v>81</v>
      </c>
      <c r="AW215" s="13" t="s">
        <v>33</v>
      </c>
      <c r="AX215" s="13" t="s">
        <v>77</v>
      </c>
      <c r="AY215" s="235" t="s">
        <v>137</v>
      </c>
    </row>
    <row r="216" spans="1:63" s="12" customFormat="1" ht="22.8" customHeight="1">
      <c r="A216" s="12"/>
      <c r="B216" s="190"/>
      <c r="C216" s="191"/>
      <c r="D216" s="192" t="s">
        <v>71</v>
      </c>
      <c r="E216" s="204" t="s">
        <v>189</v>
      </c>
      <c r="F216" s="204" t="s">
        <v>257</v>
      </c>
      <c r="G216" s="191"/>
      <c r="H216" s="191"/>
      <c r="I216" s="194"/>
      <c r="J216" s="205">
        <f>BK216</f>
        <v>0</v>
      </c>
      <c r="K216" s="191"/>
      <c r="L216" s="196"/>
      <c r="M216" s="197"/>
      <c r="N216" s="198"/>
      <c r="O216" s="198"/>
      <c r="P216" s="199">
        <f>SUM(P217:P240)</f>
        <v>0</v>
      </c>
      <c r="Q216" s="198"/>
      <c r="R216" s="199">
        <f>SUM(R217:R240)</f>
        <v>0.01018</v>
      </c>
      <c r="S216" s="198"/>
      <c r="T216" s="200">
        <f>SUM(T217:T240)</f>
        <v>6.159726000000001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1" t="s">
        <v>77</v>
      </c>
      <c r="AT216" s="202" t="s">
        <v>71</v>
      </c>
      <c r="AU216" s="202" t="s">
        <v>77</v>
      </c>
      <c r="AY216" s="201" t="s">
        <v>137</v>
      </c>
      <c r="BK216" s="203">
        <f>SUM(BK217:BK240)</f>
        <v>0</v>
      </c>
    </row>
    <row r="217" spans="1:65" s="2" customFormat="1" ht="14.4" customHeight="1">
      <c r="A217" s="40"/>
      <c r="B217" s="41"/>
      <c r="C217" s="206" t="s">
        <v>372</v>
      </c>
      <c r="D217" s="206" t="s">
        <v>139</v>
      </c>
      <c r="E217" s="207" t="s">
        <v>992</v>
      </c>
      <c r="F217" s="208" t="s">
        <v>993</v>
      </c>
      <c r="G217" s="209" t="s">
        <v>173</v>
      </c>
      <c r="H217" s="210">
        <v>13.05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87</v>
      </c>
      <c r="AT217" s="217" t="s">
        <v>139</v>
      </c>
      <c r="AU217" s="217" t="s">
        <v>81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77</v>
      </c>
      <c r="BK217" s="218">
        <f>ROUND(I217*H217,2)</f>
        <v>0</v>
      </c>
      <c r="BL217" s="19" t="s">
        <v>87</v>
      </c>
      <c r="BM217" s="217" t="s">
        <v>994</v>
      </c>
    </row>
    <row r="218" spans="1:47" s="2" customFormat="1" ht="12">
      <c r="A218" s="40"/>
      <c r="B218" s="41"/>
      <c r="C218" s="42"/>
      <c r="D218" s="219" t="s">
        <v>145</v>
      </c>
      <c r="E218" s="42"/>
      <c r="F218" s="220" t="s">
        <v>995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145</v>
      </c>
      <c r="AU218" s="19" t="s">
        <v>81</v>
      </c>
    </row>
    <row r="219" spans="1:51" s="13" customFormat="1" ht="12">
      <c r="A219" s="13"/>
      <c r="B219" s="224"/>
      <c r="C219" s="225"/>
      <c r="D219" s="226" t="s">
        <v>147</v>
      </c>
      <c r="E219" s="227" t="s">
        <v>19</v>
      </c>
      <c r="F219" s="228" t="s">
        <v>954</v>
      </c>
      <c r="G219" s="225"/>
      <c r="H219" s="229">
        <v>13.05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81</v>
      </c>
      <c r="AV219" s="13" t="s">
        <v>81</v>
      </c>
      <c r="AW219" s="13" t="s">
        <v>33</v>
      </c>
      <c r="AX219" s="13" t="s">
        <v>77</v>
      </c>
      <c r="AY219" s="235" t="s">
        <v>137</v>
      </c>
    </row>
    <row r="220" spans="1:65" s="2" customFormat="1" ht="22.2" customHeight="1">
      <c r="A220" s="40"/>
      <c r="B220" s="41"/>
      <c r="C220" s="206" t="s">
        <v>376</v>
      </c>
      <c r="D220" s="206" t="s">
        <v>139</v>
      </c>
      <c r="E220" s="207" t="s">
        <v>996</v>
      </c>
      <c r="F220" s="208" t="s">
        <v>997</v>
      </c>
      <c r="G220" s="209" t="s">
        <v>162</v>
      </c>
      <c r="H220" s="210">
        <v>2.2</v>
      </c>
      <c r="I220" s="211"/>
      <c r="J220" s="212">
        <f>ROUND(I220*H220,2)</f>
        <v>0</v>
      </c>
      <c r="K220" s="208" t="s">
        <v>143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0.00121</v>
      </c>
      <c r="R220" s="215">
        <f>Q220*H220</f>
        <v>0.002662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87</v>
      </c>
      <c r="AT220" s="217" t="s">
        <v>139</v>
      </c>
      <c r="AU220" s="217" t="s">
        <v>81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77</v>
      </c>
      <c r="BK220" s="218">
        <f>ROUND(I220*H220,2)</f>
        <v>0</v>
      </c>
      <c r="BL220" s="19" t="s">
        <v>87</v>
      </c>
      <c r="BM220" s="217" t="s">
        <v>998</v>
      </c>
    </row>
    <row r="221" spans="1:47" s="2" customFormat="1" ht="12">
      <c r="A221" s="40"/>
      <c r="B221" s="41"/>
      <c r="C221" s="42"/>
      <c r="D221" s="219" t="s">
        <v>145</v>
      </c>
      <c r="E221" s="42"/>
      <c r="F221" s="220" t="s">
        <v>999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145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147</v>
      </c>
      <c r="E222" s="227" t="s">
        <v>19</v>
      </c>
      <c r="F222" s="228" t="s">
        <v>1000</v>
      </c>
      <c r="G222" s="225"/>
      <c r="H222" s="229">
        <v>2.2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147</v>
      </c>
      <c r="AU222" s="235" t="s">
        <v>81</v>
      </c>
      <c r="AV222" s="13" t="s">
        <v>81</v>
      </c>
      <c r="AW222" s="13" t="s">
        <v>33</v>
      </c>
      <c r="AX222" s="13" t="s">
        <v>77</v>
      </c>
      <c r="AY222" s="235" t="s">
        <v>137</v>
      </c>
    </row>
    <row r="223" spans="1:65" s="2" customFormat="1" ht="19.8" customHeight="1">
      <c r="A223" s="40"/>
      <c r="B223" s="41"/>
      <c r="C223" s="206" t="s">
        <v>380</v>
      </c>
      <c r="D223" s="206" t="s">
        <v>139</v>
      </c>
      <c r="E223" s="207" t="s">
        <v>1001</v>
      </c>
      <c r="F223" s="208" t="s">
        <v>1002</v>
      </c>
      <c r="G223" s="209" t="s">
        <v>162</v>
      </c>
      <c r="H223" s="210">
        <v>4.2</v>
      </c>
      <c r="I223" s="211"/>
      <c r="J223" s="212">
        <f>ROUND(I223*H223,2)</f>
        <v>0</v>
      </c>
      <c r="K223" s="208" t="s">
        <v>143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0.00179</v>
      </c>
      <c r="R223" s="215">
        <f>Q223*H223</f>
        <v>0.007518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87</v>
      </c>
      <c r="AT223" s="217" t="s">
        <v>139</v>
      </c>
      <c r="AU223" s="217" t="s">
        <v>81</v>
      </c>
      <c r="AY223" s="19" t="s">
        <v>137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87</v>
      </c>
      <c r="BM223" s="217" t="s">
        <v>1003</v>
      </c>
    </row>
    <row r="224" spans="1:47" s="2" customFormat="1" ht="12">
      <c r="A224" s="40"/>
      <c r="B224" s="41"/>
      <c r="C224" s="42"/>
      <c r="D224" s="219" t="s">
        <v>145</v>
      </c>
      <c r="E224" s="42"/>
      <c r="F224" s="220" t="s">
        <v>1004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81</v>
      </c>
    </row>
    <row r="225" spans="1:51" s="13" customFormat="1" ht="12">
      <c r="A225" s="13"/>
      <c r="B225" s="224"/>
      <c r="C225" s="225"/>
      <c r="D225" s="226" t="s">
        <v>147</v>
      </c>
      <c r="E225" s="227" t="s">
        <v>19</v>
      </c>
      <c r="F225" s="228" t="s">
        <v>1005</v>
      </c>
      <c r="G225" s="225"/>
      <c r="H225" s="229">
        <v>4.2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81</v>
      </c>
      <c r="AV225" s="13" t="s">
        <v>81</v>
      </c>
      <c r="AW225" s="13" t="s">
        <v>33</v>
      </c>
      <c r="AX225" s="13" t="s">
        <v>77</v>
      </c>
      <c r="AY225" s="235" t="s">
        <v>137</v>
      </c>
    </row>
    <row r="226" spans="1:65" s="2" customFormat="1" ht="14.4" customHeight="1">
      <c r="A226" s="40"/>
      <c r="B226" s="41"/>
      <c r="C226" s="206" t="s">
        <v>386</v>
      </c>
      <c r="D226" s="206" t="s">
        <v>139</v>
      </c>
      <c r="E226" s="207" t="s">
        <v>1006</v>
      </c>
      <c r="F226" s="208" t="s">
        <v>1007</v>
      </c>
      <c r="G226" s="209" t="s">
        <v>332</v>
      </c>
      <c r="H226" s="210">
        <v>2.43</v>
      </c>
      <c r="I226" s="211"/>
      <c r="J226" s="212">
        <f>ROUND(I226*H226,2)</f>
        <v>0</v>
      </c>
      <c r="K226" s="208" t="s">
        <v>143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2</v>
      </c>
      <c r="T226" s="216">
        <f>S226*H226</f>
        <v>4.86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87</v>
      </c>
      <c r="AT226" s="217" t="s">
        <v>139</v>
      </c>
      <c r="AU226" s="217" t="s">
        <v>81</v>
      </c>
      <c r="AY226" s="19" t="s">
        <v>137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77</v>
      </c>
      <c r="BK226" s="218">
        <f>ROUND(I226*H226,2)</f>
        <v>0</v>
      </c>
      <c r="BL226" s="19" t="s">
        <v>87</v>
      </c>
      <c r="BM226" s="217" t="s">
        <v>1008</v>
      </c>
    </row>
    <row r="227" spans="1:47" s="2" customFormat="1" ht="12">
      <c r="A227" s="40"/>
      <c r="B227" s="41"/>
      <c r="C227" s="42"/>
      <c r="D227" s="219" t="s">
        <v>145</v>
      </c>
      <c r="E227" s="42"/>
      <c r="F227" s="220" t="s">
        <v>1009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145</v>
      </c>
      <c r="AU227" s="19" t="s">
        <v>81</v>
      </c>
    </row>
    <row r="228" spans="1:51" s="13" customFormat="1" ht="12">
      <c r="A228" s="13"/>
      <c r="B228" s="224"/>
      <c r="C228" s="225"/>
      <c r="D228" s="226" t="s">
        <v>147</v>
      </c>
      <c r="E228" s="227" t="s">
        <v>19</v>
      </c>
      <c r="F228" s="228" t="s">
        <v>1010</v>
      </c>
      <c r="G228" s="225"/>
      <c r="H228" s="229">
        <v>2.43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147</v>
      </c>
      <c r="AU228" s="235" t="s">
        <v>81</v>
      </c>
      <c r="AV228" s="13" t="s">
        <v>81</v>
      </c>
      <c r="AW228" s="13" t="s">
        <v>33</v>
      </c>
      <c r="AX228" s="13" t="s">
        <v>77</v>
      </c>
      <c r="AY228" s="235" t="s">
        <v>137</v>
      </c>
    </row>
    <row r="229" spans="1:65" s="2" customFormat="1" ht="14.4" customHeight="1">
      <c r="A229" s="40"/>
      <c r="B229" s="41"/>
      <c r="C229" s="206" t="s">
        <v>391</v>
      </c>
      <c r="D229" s="206" t="s">
        <v>139</v>
      </c>
      <c r="E229" s="207" t="s">
        <v>1011</v>
      </c>
      <c r="F229" s="208" t="s">
        <v>1012</v>
      </c>
      <c r="G229" s="209" t="s">
        <v>173</v>
      </c>
      <c r="H229" s="210">
        <v>8.1</v>
      </c>
      <c r="I229" s="211"/>
      <c r="J229" s="212">
        <f>ROUND(I229*H229,2)</f>
        <v>0</v>
      </c>
      <c r="K229" s="208" t="s">
        <v>143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0.112</v>
      </c>
      <c r="T229" s="216">
        <f>S229*H229</f>
        <v>0.9072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87</v>
      </c>
      <c r="AT229" s="217" t="s">
        <v>139</v>
      </c>
      <c r="AU229" s="217" t="s">
        <v>81</v>
      </c>
      <c r="AY229" s="19" t="s">
        <v>137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87</v>
      </c>
      <c r="BM229" s="217" t="s">
        <v>1013</v>
      </c>
    </row>
    <row r="230" spans="1:47" s="2" customFormat="1" ht="12">
      <c r="A230" s="40"/>
      <c r="B230" s="41"/>
      <c r="C230" s="42"/>
      <c r="D230" s="219" t="s">
        <v>145</v>
      </c>
      <c r="E230" s="42"/>
      <c r="F230" s="220" t="s">
        <v>1014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81</v>
      </c>
    </row>
    <row r="231" spans="1:51" s="13" customFormat="1" ht="12">
      <c r="A231" s="13"/>
      <c r="B231" s="224"/>
      <c r="C231" s="225"/>
      <c r="D231" s="226" t="s">
        <v>147</v>
      </c>
      <c r="E231" s="227" t="s">
        <v>19</v>
      </c>
      <c r="F231" s="228" t="s">
        <v>1015</v>
      </c>
      <c r="G231" s="225"/>
      <c r="H231" s="229">
        <v>8.1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147</v>
      </c>
      <c r="AU231" s="235" t="s">
        <v>81</v>
      </c>
      <c r="AV231" s="13" t="s">
        <v>81</v>
      </c>
      <c r="AW231" s="13" t="s">
        <v>33</v>
      </c>
      <c r="AX231" s="13" t="s">
        <v>77</v>
      </c>
      <c r="AY231" s="235" t="s">
        <v>137</v>
      </c>
    </row>
    <row r="232" spans="1:65" s="2" customFormat="1" ht="22.2" customHeight="1">
      <c r="A232" s="40"/>
      <c r="B232" s="41"/>
      <c r="C232" s="206" t="s">
        <v>397</v>
      </c>
      <c r="D232" s="206" t="s">
        <v>139</v>
      </c>
      <c r="E232" s="207" t="s">
        <v>1016</v>
      </c>
      <c r="F232" s="208" t="s">
        <v>1017</v>
      </c>
      <c r="G232" s="209" t="s">
        <v>162</v>
      </c>
      <c r="H232" s="210">
        <v>2.21</v>
      </c>
      <c r="I232" s="211"/>
      <c r="J232" s="212">
        <f>ROUND(I232*H232,2)</f>
        <v>0</v>
      </c>
      <c r="K232" s="208" t="s">
        <v>143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0.057</v>
      </c>
      <c r="T232" s="216">
        <f>S232*H232</f>
        <v>0.12597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87</v>
      </c>
      <c r="AT232" s="217" t="s">
        <v>139</v>
      </c>
      <c r="AU232" s="217" t="s">
        <v>81</v>
      </c>
      <c r="AY232" s="19" t="s">
        <v>137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87</v>
      </c>
      <c r="BM232" s="217" t="s">
        <v>1018</v>
      </c>
    </row>
    <row r="233" spans="1:47" s="2" customFormat="1" ht="12">
      <c r="A233" s="40"/>
      <c r="B233" s="41"/>
      <c r="C233" s="42"/>
      <c r="D233" s="219" t="s">
        <v>145</v>
      </c>
      <c r="E233" s="42"/>
      <c r="F233" s="220" t="s">
        <v>1019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145</v>
      </c>
      <c r="AU233" s="19" t="s">
        <v>81</v>
      </c>
    </row>
    <row r="234" spans="1:51" s="13" customFormat="1" ht="12">
      <c r="A234" s="13"/>
      <c r="B234" s="224"/>
      <c r="C234" s="225"/>
      <c r="D234" s="226" t="s">
        <v>147</v>
      </c>
      <c r="E234" s="227" t="s">
        <v>19</v>
      </c>
      <c r="F234" s="228" t="s">
        <v>1020</v>
      </c>
      <c r="G234" s="225"/>
      <c r="H234" s="229">
        <v>2.21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147</v>
      </c>
      <c r="AU234" s="235" t="s">
        <v>81</v>
      </c>
      <c r="AV234" s="13" t="s">
        <v>81</v>
      </c>
      <c r="AW234" s="13" t="s">
        <v>33</v>
      </c>
      <c r="AX234" s="13" t="s">
        <v>77</v>
      </c>
      <c r="AY234" s="235" t="s">
        <v>137</v>
      </c>
    </row>
    <row r="235" spans="1:65" s="2" customFormat="1" ht="22.2" customHeight="1">
      <c r="A235" s="40"/>
      <c r="B235" s="41"/>
      <c r="C235" s="206" t="s">
        <v>405</v>
      </c>
      <c r="D235" s="206" t="s">
        <v>139</v>
      </c>
      <c r="E235" s="207" t="s">
        <v>1021</v>
      </c>
      <c r="F235" s="208" t="s">
        <v>1022</v>
      </c>
      <c r="G235" s="209" t="s">
        <v>162</v>
      </c>
      <c r="H235" s="210">
        <v>2.398</v>
      </c>
      <c r="I235" s="211"/>
      <c r="J235" s="212">
        <f>ROUND(I235*H235,2)</f>
        <v>0</v>
      </c>
      <c r="K235" s="208" t="s">
        <v>143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0.102</v>
      </c>
      <c r="T235" s="216">
        <f>S235*H235</f>
        <v>0.244596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87</v>
      </c>
      <c r="AT235" s="217" t="s">
        <v>139</v>
      </c>
      <c r="AU235" s="217" t="s">
        <v>81</v>
      </c>
      <c r="AY235" s="19" t="s">
        <v>137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77</v>
      </c>
      <c r="BK235" s="218">
        <f>ROUND(I235*H235,2)</f>
        <v>0</v>
      </c>
      <c r="BL235" s="19" t="s">
        <v>87</v>
      </c>
      <c r="BM235" s="217" t="s">
        <v>1023</v>
      </c>
    </row>
    <row r="236" spans="1:47" s="2" customFormat="1" ht="12">
      <c r="A236" s="40"/>
      <c r="B236" s="41"/>
      <c r="C236" s="42"/>
      <c r="D236" s="219" t="s">
        <v>145</v>
      </c>
      <c r="E236" s="42"/>
      <c r="F236" s="220" t="s">
        <v>1024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145</v>
      </c>
      <c r="AU236" s="19" t="s">
        <v>81</v>
      </c>
    </row>
    <row r="237" spans="1:51" s="13" customFormat="1" ht="12">
      <c r="A237" s="13"/>
      <c r="B237" s="224"/>
      <c r="C237" s="225"/>
      <c r="D237" s="226" t="s">
        <v>147</v>
      </c>
      <c r="E237" s="227" t="s">
        <v>19</v>
      </c>
      <c r="F237" s="228" t="s">
        <v>1025</v>
      </c>
      <c r="G237" s="225"/>
      <c r="H237" s="229">
        <v>2.398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147</v>
      </c>
      <c r="AU237" s="235" t="s">
        <v>81</v>
      </c>
      <c r="AV237" s="13" t="s">
        <v>81</v>
      </c>
      <c r="AW237" s="13" t="s">
        <v>33</v>
      </c>
      <c r="AX237" s="13" t="s">
        <v>77</v>
      </c>
      <c r="AY237" s="235" t="s">
        <v>137</v>
      </c>
    </row>
    <row r="238" spans="1:65" s="2" customFormat="1" ht="22.2" customHeight="1">
      <c r="A238" s="40"/>
      <c r="B238" s="41"/>
      <c r="C238" s="206" t="s">
        <v>410</v>
      </c>
      <c r="D238" s="206" t="s">
        <v>139</v>
      </c>
      <c r="E238" s="207" t="s">
        <v>398</v>
      </c>
      <c r="F238" s="208" t="s">
        <v>399</v>
      </c>
      <c r="G238" s="209" t="s">
        <v>162</v>
      </c>
      <c r="H238" s="210">
        <v>0.18</v>
      </c>
      <c r="I238" s="211"/>
      <c r="J238" s="212">
        <f>ROUND(I238*H238,2)</f>
        <v>0</v>
      </c>
      <c r="K238" s="208" t="s">
        <v>143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0.122</v>
      </c>
      <c r="T238" s="216">
        <f>S238*H238</f>
        <v>0.02196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87</v>
      </c>
      <c r="AT238" s="217" t="s">
        <v>139</v>
      </c>
      <c r="AU238" s="217" t="s">
        <v>81</v>
      </c>
      <c r="AY238" s="19" t="s">
        <v>137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87</v>
      </c>
      <c r="BM238" s="217" t="s">
        <v>1026</v>
      </c>
    </row>
    <row r="239" spans="1:47" s="2" customFormat="1" ht="12">
      <c r="A239" s="40"/>
      <c r="B239" s="41"/>
      <c r="C239" s="42"/>
      <c r="D239" s="219" t="s">
        <v>145</v>
      </c>
      <c r="E239" s="42"/>
      <c r="F239" s="220" t="s">
        <v>401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145</v>
      </c>
      <c r="AU239" s="19" t="s">
        <v>81</v>
      </c>
    </row>
    <row r="240" spans="1:51" s="13" customFormat="1" ht="12">
      <c r="A240" s="13"/>
      <c r="B240" s="224"/>
      <c r="C240" s="225"/>
      <c r="D240" s="226" t="s">
        <v>147</v>
      </c>
      <c r="E240" s="227" t="s">
        <v>19</v>
      </c>
      <c r="F240" s="228" t="s">
        <v>1027</v>
      </c>
      <c r="G240" s="225"/>
      <c r="H240" s="229">
        <v>0.18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147</v>
      </c>
      <c r="AU240" s="235" t="s">
        <v>81</v>
      </c>
      <c r="AV240" s="13" t="s">
        <v>81</v>
      </c>
      <c r="AW240" s="13" t="s">
        <v>33</v>
      </c>
      <c r="AX240" s="13" t="s">
        <v>77</v>
      </c>
      <c r="AY240" s="235" t="s">
        <v>137</v>
      </c>
    </row>
    <row r="241" spans="1:63" s="12" customFormat="1" ht="22.8" customHeight="1">
      <c r="A241" s="12"/>
      <c r="B241" s="190"/>
      <c r="C241" s="191"/>
      <c r="D241" s="192" t="s">
        <v>71</v>
      </c>
      <c r="E241" s="204" t="s">
        <v>403</v>
      </c>
      <c r="F241" s="204" t="s">
        <v>404</v>
      </c>
      <c r="G241" s="191"/>
      <c r="H241" s="191"/>
      <c r="I241" s="194"/>
      <c r="J241" s="205">
        <f>BK241</f>
        <v>0</v>
      </c>
      <c r="K241" s="191"/>
      <c r="L241" s="196"/>
      <c r="M241" s="197"/>
      <c r="N241" s="198"/>
      <c r="O241" s="198"/>
      <c r="P241" s="199">
        <f>SUM(P242:P248)</f>
        <v>0</v>
      </c>
      <c r="Q241" s="198"/>
      <c r="R241" s="199">
        <f>SUM(R242:R248)</f>
        <v>0</v>
      </c>
      <c r="S241" s="198"/>
      <c r="T241" s="200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1" t="s">
        <v>77</v>
      </c>
      <c r="AT241" s="202" t="s">
        <v>71</v>
      </c>
      <c r="AU241" s="202" t="s">
        <v>77</v>
      </c>
      <c r="AY241" s="201" t="s">
        <v>137</v>
      </c>
      <c r="BK241" s="203">
        <f>SUM(BK242:BK248)</f>
        <v>0</v>
      </c>
    </row>
    <row r="242" spans="1:65" s="2" customFormat="1" ht="22.2" customHeight="1">
      <c r="A242" s="40"/>
      <c r="B242" s="41"/>
      <c r="C242" s="206" t="s">
        <v>415</v>
      </c>
      <c r="D242" s="206" t="s">
        <v>139</v>
      </c>
      <c r="E242" s="207" t="s">
        <v>422</v>
      </c>
      <c r="F242" s="208" t="s">
        <v>423</v>
      </c>
      <c r="G242" s="209" t="s">
        <v>156</v>
      </c>
      <c r="H242" s="210">
        <v>22.932</v>
      </c>
      <c r="I242" s="211"/>
      <c r="J242" s="212">
        <f>ROUND(I242*H242,2)</f>
        <v>0</v>
      </c>
      <c r="K242" s="208" t="s">
        <v>143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87</v>
      </c>
      <c r="AT242" s="217" t="s">
        <v>139</v>
      </c>
      <c r="AU242" s="217" t="s">
        <v>81</v>
      </c>
      <c r="AY242" s="19" t="s">
        <v>137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77</v>
      </c>
      <c r="BK242" s="218">
        <f>ROUND(I242*H242,2)</f>
        <v>0</v>
      </c>
      <c r="BL242" s="19" t="s">
        <v>87</v>
      </c>
      <c r="BM242" s="217" t="s">
        <v>1028</v>
      </c>
    </row>
    <row r="243" spans="1:47" s="2" customFormat="1" ht="12">
      <c r="A243" s="40"/>
      <c r="B243" s="41"/>
      <c r="C243" s="42"/>
      <c r="D243" s="219" t="s">
        <v>145</v>
      </c>
      <c r="E243" s="42"/>
      <c r="F243" s="220" t="s">
        <v>425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145</v>
      </c>
      <c r="AU243" s="19" t="s">
        <v>81</v>
      </c>
    </row>
    <row r="244" spans="1:65" s="2" customFormat="1" ht="22.2" customHeight="1">
      <c r="A244" s="40"/>
      <c r="B244" s="41"/>
      <c r="C244" s="206" t="s">
        <v>421</v>
      </c>
      <c r="D244" s="206" t="s">
        <v>139</v>
      </c>
      <c r="E244" s="207" t="s">
        <v>1029</v>
      </c>
      <c r="F244" s="208" t="s">
        <v>1030</v>
      </c>
      <c r="G244" s="209" t="s">
        <v>156</v>
      </c>
      <c r="H244" s="210">
        <v>22.932</v>
      </c>
      <c r="I244" s="211"/>
      <c r="J244" s="212">
        <f>ROUND(I244*H244,2)</f>
        <v>0</v>
      </c>
      <c r="K244" s="208" t="s">
        <v>143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87</v>
      </c>
      <c r="AT244" s="217" t="s">
        <v>139</v>
      </c>
      <c r="AU244" s="217" t="s">
        <v>81</v>
      </c>
      <c r="AY244" s="19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77</v>
      </c>
      <c r="BK244" s="218">
        <f>ROUND(I244*H244,2)</f>
        <v>0</v>
      </c>
      <c r="BL244" s="19" t="s">
        <v>87</v>
      </c>
      <c r="BM244" s="217" t="s">
        <v>1031</v>
      </c>
    </row>
    <row r="245" spans="1:47" s="2" customFormat="1" ht="12">
      <c r="A245" s="40"/>
      <c r="B245" s="41"/>
      <c r="C245" s="42"/>
      <c r="D245" s="219" t="s">
        <v>145</v>
      </c>
      <c r="E245" s="42"/>
      <c r="F245" s="220" t="s">
        <v>1032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81</v>
      </c>
    </row>
    <row r="246" spans="1:65" s="2" customFormat="1" ht="22.2" customHeight="1">
      <c r="A246" s="40"/>
      <c r="B246" s="41"/>
      <c r="C246" s="206" t="s">
        <v>428</v>
      </c>
      <c r="D246" s="206" t="s">
        <v>139</v>
      </c>
      <c r="E246" s="207" t="s">
        <v>1033</v>
      </c>
      <c r="F246" s="208" t="s">
        <v>1034</v>
      </c>
      <c r="G246" s="209" t="s">
        <v>156</v>
      </c>
      <c r="H246" s="210">
        <v>550.368</v>
      </c>
      <c r="I246" s="211"/>
      <c r="J246" s="212">
        <f>ROUND(I246*H246,2)</f>
        <v>0</v>
      </c>
      <c r="K246" s="208" t="s">
        <v>143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87</v>
      </c>
      <c r="AT246" s="217" t="s">
        <v>139</v>
      </c>
      <c r="AU246" s="217" t="s">
        <v>81</v>
      </c>
      <c r="AY246" s="19" t="s">
        <v>137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87</v>
      </c>
      <c r="BM246" s="217" t="s">
        <v>1035</v>
      </c>
    </row>
    <row r="247" spans="1:47" s="2" customFormat="1" ht="12">
      <c r="A247" s="40"/>
      <c r="B247" s="41"/>
      <c r="C247" s="42"/>
      <c r="D247" s="219" t="s">
        <v>145</v>
      </c>
      <c r="E247" s="42"/>
      <c r="F247" s="220" t="s">
        <v>1036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145</v>
      </c>
      <c r="AU247" s="19" t="s">
        <v>81</v>
      </c>
    </row>
    <row r="248" spans="1:51" s="13" customFormat="1" ht="12">
      <c r="A248" s="13"/>
      <c r="B248" s="224"/>
      <c r="C248" s="225"/>
      <c r="D248" s="226" t="s">
        <v>147</v>
      </c>
      <c r="E248" s="227" t="s">
        <v>19</v>
      </c>
      <c r="F248" s="228" t="s">
        <v>1037</v>
      </c>
      <c r="G248" s="225"/>
      <c r="H248" s="229">
        <v>550.368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81</v>
      </c>
      <c r="AV248" s="13" t="s">
        <v>81</v>
      </c>
      <c r="AW248" s="13" t="s">
        <v>33</v>
      </c>
      <c r="AX248" s="13" t="s">
        <v>77</v>
      </c>
      <c r="AY248" s="235" t="s">
        <v>137</v>
      </c>
    </row>
    <row r="249" spans="1:63" s="12" customFormat="1" ht="22.8" customHeight="1">
      <c r="A249" s="12"/>
      <c r="B249" s="190"/>
      <c r="C249" s="191"/>
      <c r="D249" s="192" t="s">
        <v>71</v>
      </c>
      <c r="E249" s="204" t="s">
        <v>426</v>
      </c>
      <c r="F249" s="204" t="s">
        <v>427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SUM(P250:P251)</f>
        <v>0</v>
      </c>
      <c r="Q249" s="198"/>
      <c r="R249" s="199">
        <f>SUM(R250:R251)</f>
        <v>0</v>
      </c>
      <c r="S249" s="198"/>
      <c r="T249" s="200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77</v>
      </c>
      <c r="AT249" s="202" t="s">
        <v>71</v>
      </c>
      <c r="AU249" s="202" t="s">
        <v>77</v>
      </c>
      <c r="AY249" s="201" t="s">
        <v>137</v>
      </c>
      <c r="BK249" s="203">
        <f>SUM(BK250:BK251)</f>
        <v>0</v>
      </c>
    </row>
    <row r="250" spans="1:65" s="2" customFormat="1" ht="19.8" customHeight="1">
      <c r="A250" s="40"/>
      <c r="B250" s="41"/>
      <c r="C250" s="206" t="s">
        <v>437</v>
      </c>
      <c r="D250" s="206" t="s">
        <v>139</v>
      </c>
      <c r="E250" s="207" t="s">
        <v>1038</v>
      </c>
      <c r="F250" s="208" t="s">
        <v>1039</v>
      </c>
      <c r="G250" s="209" t="s">
        <v>156</v>
      </c>
      <c r="H250" s="210">
        <v>38.254</v>
      </c>
      <c r="I250" s="211"/>
      <c r="J250" s="212">
        <f>ROUND(I250*H250,2)</f>
        <v>0</v>
      </c>
      <c r="K250" s="208" t="s">
        <v>143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87</v>
      </c>
      <c r="AT250" s="217" t="s">
        <v>139</v>
      </c>
      <c r="AU250" s="217" t="s">
        <v>81</v>
      </c>
      <c r="AY250" s="19" t="s">
        <v>137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87</v>
      </c>
      <c r="BM250" s="217" t="s">
        <v>1040</v>
      </c>
    </row>
    <row r="251" spans="1:47" s="2" customFormat="1" ht="12">
      <c r="A251" s="40"/>
      <c r="B251" s="41"/>
      <c r="C251" s="42"/>
      <c r="D251" s="219" t="s">
        <v>145</v>
      </c>
      <c r="E251" s="42"/>
      <c r="F251" s="220" t="s">
        <v>1041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145</v>
      </c>
      <c r="AU251" s="19" t="s">
        <v>81</v>
      </c>
    </row>
    <row r="252" spans="1:63" s="12" customFormat="1" ht="25.9" customHeight="1">
      <c r="A252" s="12"/>
      <c r="B252" s="190"/>
      <c r="C252" s="191"/>
      <c r="D252" s="192" t="s">
        <v>71</v>
      </c>
      <c r="E252" s="193" t="s">
        <v>433</v>
      </c>
      <c r="F252" s="193" t="s">
        <v>434</v>
      </c>
      <c r="G252" s="191"/>
      <c r="H252" s="191"/>
      <c r="I252" s="194"/>
      <c r="J252" s="195">
        <f>BK252</f>
        <v>0</v>
      </c>
      <c r="K252" s="191"/>
      <c r="L252" s="196"/>
      <c r="M252" s="197"/>
      <c r="N252" s="198"/>
      <c r="O252" s="198"/>
      <c r="P252" s="199">
        <f>P253+P260</f>
        <v>0</v>
      </c>
      <c r="Q252" s="198"/>
      <c r="R252" s="199">
        <f>R253+R260</f>
        <v>0.8831759999999999</v>
      </c>
      <c r="S252" s="198"/>
      <c r="T252" s="200">
        <f>T253+T260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1" t="s">
        <v>81</v>
      </c>
      <c r="AT252" s="202" t="s">
        <v>71</v>
      </c>
      <c r="AU252" s="202" t="s">
        <v>72</v>
      </c>
      <c r="AY252" s="201" t="s">
        <v>137</v>
      </c>
      <c r="BK252" s="203">
        <f>BK253+BK260</f>
        <v>0</v>
      </c>
    </row>
    <row r="253" spans="1:63" s="12" customFormat="1" ht="22.8" customHeight="1">
      <c r="A253" s="12"/>
      <c r="B253" s="190"/>
      <c r="C253" s="191"/>
      <c r="D253" s="192" t="s">
        <v>71</v>
      </c>
      <c r="E253" s="204" t="s">
        <v>565</v>
      </c>
      <c r="F253" s="204" t="s">
        <v>566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SUM(P254:P259)</f>
        <v>0</v>
      </c>
      <c r="Q253" s="198"/>
      <c r="R253" s="199">
        <f>SUM(R254:R259)</f>
        <v>0</v>
      </c>
      <c r="S253" s="198"/>
      <c r="T253" s="200">
        <f>SUM(T254:T259)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81</v>
      </c>
      <c r="AT253" s="202" t="s">
        <v>71</v>
      </c>
      <c r="AU253" s="202" t="s">
        <v>77</v>
      </c>
      <c r="AY253" s="201" t="s">
        <v>137</v>
      </c>
      <c r="BK253" s="203">
        <f>SUM(BK254:BK259)</f>
        <v>0</v>
      </c>
    </row>
    <row r="254" spans="1:65" s="2" customFormat="1" ht="14.4" customHeight="1">
      <c r="A254" s="40"/>
      <c r="B254" s="41"/>
      <c r="C254" s="206" t="s">
        <v>443</v>
      </c>
      <c r="D254" s="206" t="s">
        <v>139</v>
      </c>
      <c r="E254" s="207" t="s">
        <v>1042</v>
      </c>
      <c r="F254" s="208" t="s">
        <v>1043</v>
      </c>
      <c r="G254" s="209" t="s">
        <v>1044</v>
      </c>
      <c r="H254" s="210">
        <v>80.4</v>
      </c>
      <c r="I254" s="211"/>
      <c r="J254" s="212">
        <f>ROUND(I254*H254,2)</f>
        <v>0</v>
      </c>
      <c r="K254" s="208" t="s">
        <v>19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229</v>
      </c>
      <c r="AT254" s="217" t="s">
        <v>139</v>
      </c>
      <c r="AU254" s="217" t="s">
        <v>81</v>
      </c>
      <c r="AY254" s="19" t="s">
        <v>137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77</v>
      </c>
      <c r="BK254" s="218">
        <f>ROUND(I254*H254,2)</f>
        <v>0</v>
      </c>
      <c r="BL254" s="19" t="s">
        <v>229</v>
      </c>
      <c r="BM254" s="217" t="s">
        <v>1045</v>
      </c>
    </row>
    <row r="255" spans="1:51" s="13" customFormat="1" ht="12">
      <c r="A255" s="13"/>
      <c r="B255" s="224"/>
      <c r="C255" s="225"/>
      <c r="D255" s="226" t="s">
        <v>147</v>
      </c>
      <c r="E255" s="227" t="s">
        <v>19</v>
      </c>
      <c r="F255" s="228" t="s">
        <v>1046</v>
      </c>
      <c r="G255" s="225"/>
      <c r="H255" s="229">
        <v>80.4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147</v>
      </c>
      <c r="AU255" s="235" t="s">
        <v>81</v>
      </c>
      <c r="AV255" s="13" t="s">
        <v>81</v>
      </c>
      <c r="AW255" s="13" t="s">
        <v>33</v>
      </c>
      <c r="AX255" s="13" t="s">
        <v>77</v>
      </c>
      <c r="AY255" s="235" t="s">
        <v>137</v>
      </c>
    </row>
    <row r="256" spans="1:65" s="2" customFormat="1" ht="14.4" customHeight="1">
      <c r="A256" s="40"/>
      <c r="B256" s="41"/>
      <c r="C256" s="206" t="s">
        <v>449</v>
      </c>
      <c r="D256" s="206" t="s">
        <v>139</v>
      </c>
      <c r="E256" s="207" t="s">
        <v>1047</v>
      </c>
      <c r="F256" s="208" t="s">
        <v>1048</v>
      </c>
      <c r="G256" s="209" t="s">
        <v>1044</v>
      </c>
      <c r="H256" s="210">
        <v>170.2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229</v>
      </c>
      <c r="AT256" s="217" t="s">
        <v>139</v>
      </c>
      <c r="AU256" s="217" t="s">
        <v>81</v>
      </c>
      <c r="AY256" s="19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77</v>
      </c>
      <c r="BK256" s="218">
        <f>ROUND(I256*H256,2)</f>
        <v>0</v>
      </c>
      <c r="BL256" s="19" t="s">
        <v>229</v>
      </c>
      <c r="BM256" s="217" t="s">
        <v>1049</v>
      </c>
    </row>
    <row r="257" spans="1:51" s="13" customFormat="1" ht="12">
      <c r="A257" s="13"/>
      <c r="B257" s="224"/>
      <c r="C257" s="225"/>
      <c r="D257" s="226" t="s">
        <v>147</v>
      </c>
      <c r="E257" s="227" t="s">
        <v>19</v>
      </c>
      <c r="F257" s="228" t="s">
        <v>1050</v>
      </c>
      <c r="G257" s="225"/>
      <c r="H257" s="229">
        <v>170.2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147</v>
      </c>
      <c r="AU257" s="235" t="s">
        <v>81</v>
      </c>
      <c r="AV257" s="13" t="s">
        <v>81</v>
      </c>
      <c r="AW257" s="13" t="s">
        <v>33</v>
      </c>
      <c r="AX257" s="13" t="s">
        <v>77</v>
      </c>
      <c r="AY257" s="235" t="s">
        <v>137</v>
      </c>
    </row>
    <row r="258" spans="1:65" s="2" customFormat="1" ht="22.2" customHeight="1">
      <c r="A258" s="40"/>
      <c r="B258" s="41"/>
      <c r="C258" s="206" t="s">
        <v>455</v>
      </c>
      <c r="D258" s="206" t="s">
        <v>139</v>
      </c>
      <c r="E258" s="207" t="s">
        <v>1051</v>
      </c>
      <c r="F258" s="208" t="s">
        <v>1052</v>
      </c>
      <c r="G258" s="209" t="s">
        <v>462</v>
      </c>
      <c r="H258" s="257"/>
      <c r="I258" s="211"/>
      <c r="J258" s="212">
        <f>ROUND(I258*H258,2)</f>
        <v>0</v>
      </c>
      <c r="K258" s="208" t="s">
        <v>143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229</v>
      </c>
      <c r="AT258" s="217" t="s">
        <v>139</v>
      </c>
      <c r="AU258" s="217" t="s">
        <v>81</v>
      </c>
      <c r="AY258" s="19" t="s">
        <v>137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77</v>
      </c>
      <c r="BK258" s="218">
        <f>ROUND(I258*H258,2)</f>
        <v>0</v>
      </c>
      <c r="BL258" s="19" t="s">
        <v>229</v>
      </c>
      <c r="BM258" s="217" t="s">
        <v>1053</v>
      </c>
    </row>
    <row r="259" spans="1:47" s="2" customFormat="1" ht="12">
      <c r="A259" s="40"/>
      <c r="B259" s="41"/>
      <c r="C259" s="42"/>
      <c r="D259" s="219" t="s">
        <v>145</v>
      </c>
      <c r="E259" s="42"/>
      <c r="F259" s="220" t="s">
        <v>1054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145</v>
      </c>
      <c r="AU259" s="19" t="s">
        <v>81</v>
      </c>
    </row>
    <row r="260" spans="1:63" s="12" customFormat="1" ht="22.8" customHeight="1">
      <c r="A260" s="12"/>
      <c r="B260" s="190"/>
      <c r="C260" s="191"/>
      <c r="D260" s="192" t="s">
        <v>71</v>
      </c>
      <c r="E260" s="204" t="s">
        <v>1055</v>
      </c>
      <c r="F260" s="204" t="s">
        <v>1056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SUM(P261:P275)</f>
        <v>0</v>
      </c>
      <c r="Q260" s="198"/>
      <c r="R260" s="199">
        <f>SUM(R261:R275)</f>
        <v>0.8831759999999999</v>
      </c>
      <c r="S260" s="198"/>
      <c r="T260" s="200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81</v>
      </c>
      <c r="AT260" s="202" t="s">
        <v>71</v>
      </c>
      <c r="AU260" s="202" t="s">
        <v>77</v>
      </c>
      <c r="AY260" s="201" t="s">
        <v>137</v>
      </c>
      <c r="BK260" s="203">
        <f>SUM(BK261:BK275)</f>
        <v>0</v>
      </c>
    </row>
    <row r="261" spans="1:65" s="2" customFormat="1" ht="14.4" customHeight="1">
      <c r="A261" s="40"/>
      <c r="B261" s="41"/>
      <c r="C261" s="206" t="s">
        <v>459</v>
      </c>
      <c r="D261" s="206" t="s">
        <v>139</v>
      </c>
      <c r="E261" s="207" t="s">
        <v>1057</v>
      </c>
      <c r="F261" s="208" t="s">
        <v>1058</v>
      </c>
      <c r="G261" s="209" t="s">
        <v>162</v>
      </c>
      <c r="H261" s="210">
        <v>16.86</v>
      </c>
      <c r="I261" s="211"/>
      <c r="J261" s="212">
        <f>ROUND(I261*H261,2)</f>
        <v>0</v>
      </c>
      <c r="K261" s="208" t="s">
        <v>19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0.0003</v>
      </c>
      <c r="R261" s="215">
        <f>Q261*H261</f>
        <v>0.005057999999999999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229</v>
      </c>
      <c r="AT261" s="217" t="s">
        <v>139</v>
      </c>
      <c r="AU261" s="217" t="s">
        <v>81</v>
      </c>
      <c r="AY261" s="19" t="s">
        <v>137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77</v>
      </c>
      <c r="BK261" s="218">
        <f>ROUND(I261*H261,2)</f>
        <v>0</v>
      </c>
      <c r="BL261" s="19" t="s">
        <v>229</v>
      </c>
      <c r="BM261" s="217" t="s">
        <v>1059</v>
      </c>
    </row>
    <row r="262" spans="1:51" s="13" customFormat="1" ht="12">
      <c r="A262" s="13"/>
      <c r="B262" s="224"/>
      <c r="C262" s="225"/>
      <c r="D262" s="226" t="s">
        <v>147</v>
      </c>
      <c r="E262" s="227" t="s">
        <v>19</v>
      </c>
      <c r="F262" s="228" t="s">
        <v>1060</v>
      </c>
      <c r="G262" s="225"/>
      <c r="H262" s="229">
        <v>16.86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147</v>
      </c>
      <c r="AU262" s="235" t="s">
        <v>81</v>
      </c>
      <c r="AV262" s="13" t="s">
        <v>81</v>
      </c>
      <c r="AW262" s="13" t="s">
        <v>33</v>
      </c>
      <c r="AX262" s="13" t="s">
        <v>77</v>
      </c>
      <c r="AY262" s="235" t="s">
        <v>137</v>
      </c>
    </row>
    <row r="263" spans="1:65" s="2" customFormat="1" ht="14.4" customHeight="1">
      <c r="A263" s="40"/>
      <c r="B263" s="41"/>
      <c r="C263" s="206" t="s">
        <v>467</v>
      </c>
      <c r="D263" s="206" t="s">
        <v>139</v>
      </c>
      <c r="E263" s="207" t="s">
        <v>1061</v>
      </c>
      <c r="F263" s="208" t="s">
        <v>1062</v>
      </c>
      <c r="G263" s="209" t="s">
        <v>162</v>
      </c>
      <c r="H263" s="210">
        <v>11.24</v>
      </c>
      <c r="I263" s="211"/>
      <c r="J263" s="212">
        <f>ROUND(I263*H263,2)</f>
        <v>0</v>
      </c>
      <c r="K263" s="208" t="s">
        <v>19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0.015</v>
      </c>
      <c r="R263" s="215">
        <f>Q263*H263</f>
        <v>0.1686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229</v>
      </c>
      <c r="AT263" s="217" t="s">
        <v>139</v>
      </c>
      <c r="AU263" s="217" t="s">
        <v>81</v>
      </c>
      <c r="AY263" s="19" t="s">
        <v>137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77</v>
      </c>
      <c r="BK263" s="218">
        <f>ROUND(I263*H263,2)</f>
        <v>0</v>
      </c>
      <c r="BL263" s="19" t="s">
        <v>229</v>
      </c>
      <c r="BM263" s="217" t="s">
        <v>1063</v>
      </c>
    </row>
    <row r="264" spans="1:51" s="13" customFormat="1" ht="12">
      <c r="A264" s="13"/>
      <c r="B264" s="224"/>
      <c r="C264" s="225"/>
      <c r="D264" s="226" t="s">
        <v>147</v>
      </c>
      <c r="E264" s="227" t="s">
        <v>19</v>
      </c>
      <c r="F264" s="228" t="s">
        <v>1064</v>
      </c>
      <c r="G264" s="225"/>
      <c r="H264" s="229">
        <v>11.24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147</v>
      </c>
      <c r="AU264" s="235" t="s">
        <v>81</v>
      </c>
      <c r="AV264" s="13" t="s">
        <v>81</v>
      </c>
      <c r="AW264" s="13" t="s">
        <v>33</v>
      </c>
      <c r="AX264" s="13" t="s">
        <v>77</v>
      </c>
      <c r="AY264" s="235" t="s">
        <v>137</v>
      </c>
    </row>
    <row r="265" spans="1:65" s="2" customFormat="1" ht="14.4" customHeight="1">
      <c r="A265" s="40"/>
      <c r="B265" s="41"/>
      <c r="C265" s="206" t="s">
        <v>472</v>
      </c>
      <c r="D265" s="206" t="s">
        <v>139</v>
      </c>
      <c r="E265" s="207" t="s">
        <v>1065</v>
      </c>
      <c r="F265" s="208" t="s">
        <v>1066</v>
      </c>
      <c r="G265" s="209" t="s">
        <v>162</v>
      </c>
      <c r="H265" s="210">
        <v>5.92</v>
      </c>
      <c r="I265" s="211"/>
      <c r="J265" s="212">
        <f>ROUND(I265*H265,2)</f>
        <v>0</v>
      </c>
      <c r="K265" s="208" t="s">
        <v>19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0.0255</v>
      </c>
      <c r="R265" s="215">
        <f>Q265*H265</f>
        <v>0.15095999999999998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229</v>
      </c>
      <c r="AT265" s="217" t="s">
        <v>139</v>
      </c>
      <c r="AU265" s="217" t="s">
        <v>81</v>
      </c>
      <c r="AY265" s="19" t="s">
        <v>137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77</v>
      </c>
      <c r="BK265" s="218">
        <f>ROUND(I265*H265,2)</f>
        <v>0</v>
      </c>
      <c r="BL265" s="19" t="s">
        <v>229</v>
      </c>
      <c r="BM265" s="217" t="s">
        <v>1067</v>
      </c>
    </row>
    <row r="266" spans="1:51" s="13" customFormat="1" ht="12">
      <c r="A266" s="13"/>
      <c r="B266" s="224"/>
      <c r="C266" s="225"/>
      <c r="D266" s="226" t="s">
        <v>147</v>
      </c>
      <c r="E266" s="227" t="s">
        <v>19</v>
      </c>
      <c r="F266" s="228" t="s">
        <v>1068</v>
      </c>
      <c r="G266" s="225"/>
      <c r="H266" s="229">
        <v>5.92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147</v>
      </c>
      <c r="AU266" s="235" t="s">
        <v>81</v>
      </c>
      <c r="AV266" s="13" t="s">
        <v>81</v>
      </c>
      <c r="AW266" s="13" t="s">
        <v>33</v>
      </c>
      <c r="AX266" s="13" t="s">
        <v>77</v>
      </c>
      <c r="AY266" s="235" t="s">
        <v>137</v>
      </c>
    </row>
    <row r="267" spans="1:65" s="2" customFormat="1" ht="22.2" customHeight="1">
      <c r="A267" s="40"/>
      <c r="B267" s="41"/>
      <c r="C267" s="206" t="s">
        <v>478</v>
      </c>
      <c r="D267" s="206" t="s">
        <v>139</v>
      </c>
      <c r="E267" s="207" t="s">
        <v>1069</v>
      </c>
      <c r="F267" s="208" t="s">
        <v>1070</v>
      </c>
      <c r="G267" s="209" t="s">
        <v>162</v>
      </c>
      <c r="H267" s="210">
        <v>16.86</v>
      </c>
      <c r="I267" s="211"/>
      <c r="J267" s="212">
        <f>ROUND(I267*H267,2)</f>
        <v>0</v>
      </c>
      <c r="K267" s="208" t="s">
        <v>143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0.00922</v>
      </c>
      <c r="R267" s="215">
        <f>Q267*H267</f>
        <v>0.1554492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229</v>
      </c>
      <c r="AT267" s="217" t="s">
        <v>139</v>
      </c>
      <c r="AU267" s="217" t="s">
        <v>81</v>
      </c>
      <c r="AY267" s="19" t="s">
        <v>137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77</v>
      </c>
      <c r="BK267" s="218">
        <f>ROUND(I267*H267,2)</f>
        <v>0</v>
      </c>
      <c r="BL267" s="19" t="s">
        <v>229</v>
      </c>
      <c r="BM267" s="217" t="s">
        <v>1071</v>
      </c>
    </row>
    <row r="268" spans="1:47" s="2" customFormat="1" ht="12">
      <c r="A268" s="40"/>
      <c r="B268" s="41"/>
      <c r="C268" s="42"/>
      <c r="D268" s="219" t="s">
        <v>145</v>
      </c>
      <c r="E268" s="42"/>
      <c r="F268" s="220" t="s">
        <v>1072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145</v>
      </c>
      <c r="AU268" s="19" t="s">
        <v>81</v>
      </c>
    </row>
    <row r="269" spans="1:51" s="13" customFormat="1" ht="12">
      <c r="A269" s="13"/>
      <c r="B269" s="224"/>
      <c r="C269" s="225"/>
      <c r="D269" s="226" t="s">
        <v>147</v>
      </c>
      <c r="E269" s="227" t="s">
        <v>19</v>
      </c>
      <c r="F269" s="228" t="s">
        <v>1073</v>
      </c>
      <c r="G269" s="225"/>
      <c r="H269" s="229">
        <v>16.86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81</v>
      </c>
      <c r="AV269" s="13" t="s">
        <v>81</v>
      </c>
      <c r="AW269" s="13" t="s">
        <v>33</v>
      </c>
      <c r="AX269" s="13" t="s">
        <v>77</v>
      </c>
      <c r="AY269" s="235" t="s">
        <v>137</v>
      </c>
    </row>
    <row r="270" spans="1:65" s="2" customFormat="1" ht="22.2" customHeight="1">
      <c r="A270" s="40"/>
      <c r="B270" s="41"/>
      <c r="C270" s="236" t="s">
        <v>483</v>
      </c>
      <c r="D270" s="236" t="s">
        <v>247</v>
      </c>
      <c r="E270" s="237" t="s">
        <v>1074</v>
      </c>
      <c r="F270" s="238" t="s">
        <v>1075</v>
      </c>
      <c r="G270" s="239" t="s">
        <v>162</v>
      </c>
      <c r="H270" s="240">
        <v>19.389</v>
      </c>
      <c r="I270" s="241"/>
      <c r="J270" s="242">
        <f>ROUND(I270*H270,2)</f>
        <v>0</v>
      </c>
      <c r="K270" s="238" t="s">
        <v>143</v>
      </c>
      <c r="L270" s="243"/>
      <c r="M270" s="244" t="s">
        <v>19</v>
      </c>
      <c r="N270" s="245" t="s">
        <v>43</v>
      </c>
      <c r="O270" s="86"/>
      <c r="P270" s="215">
        <f>O270*H270</f>
        <v>0</v>
      </c>
      <c r="Q270" s="215">
        <v>0.0192</v>
      </c>
      <c r="R270" s="215">
        <f>Q270*H270</f>
        <v>0.37226879999999996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314</v>
      </c>
      <c r="AT270" s="217" t="s">
        <v>247</v>
      </c>
      <c r="AU270" s="217" t="s">
        <v>81</v>
      </c>
      <c r="AY270" s="19" t="s">
        <v>137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77</v>
      </c>
      <c r="BK270" s="218">
        <f>ROUND(I270*H270,2)</f>
        <v>0</v>
      </c>
      <c r="BL270" s="19" t="s">
        <v>229</v>
      </c>
      <c r="BM270" s="217" t="s">
        <v>1076</v>
      </c>
    </row>
    <row r="271" spans="1:51" s="13" customFormat="1" ht="12">
      <c r="A271" s="13"/>
      <c r="B271" s="224"/>
      <c r="C271" s="225"/>
      <c r="D271" s="226" t="s">
        <v>147</v>
      </c>
      <c r="E271" s="225"/>
      <c r="F271" s="228" t="s">
        <v>1077</v>
      </c>
      <c r="G271" s="225"/>
      <c r="H271" s="229">
        <v>19.389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81</v>
      </c>
      <c r="AV271" s="13" t="s">
        <v>81</v>
      </c>
      <c r="AW271" s="13" t="s">
        <v>4</v>
      </c>
      <c r="AX271" s="13" t="s">
        <v>77</v>
      </c>
      <c r="AY271" s="235" t="s">
        <v>137</v>
      </c>
    </row>
    <row r="272" spans="1:65" s="2" customFormat="1" ht="14.4" customHeight="1">
      <c r="A272" s="40"/>
      <c r="B272" s="41"/>
      <c r="C272" s="206" t="s">
        <v>490</v>
      </c>
      <c r="D272" s="206" t="s">
        <v>139</v>
      </c>
      <c r="E272" s="207" t="s">
        <v>1078</v>
      </c>
      <c r="F272" s="208" t="s">
        <v>1079</v>
      </c>
      <c r="G272" s="209" t="s">
        <v>162</v>
      </c>
      <c r="H272" s="210">
        <v>20.56</v>
      </c>
      <c r="I272" s="211"/>
      <c r="J272" s="212">
        <f>ROUND(I272*H272,2)</f>
        <v>0</v>
      </c>
      <c r="K272" s="208" t="s">
        <v>19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0.0015</v>
      </c>
      <c r="R272" s="215">
        <f>Q272*H272</f>
        <v>0.03084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229</v>
      </c>
      <c r="AT272" s="217" t="s">
        <v>139</v>
      </c>
      <c r="AU272" s="217" t="s">
        <v>81</v>
      </c>
      <c r="AY272" s="19" t="s">
        <v>137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77</v>
      </c>
      <c r="BK272" s="218">
        <f>ROUND(I272*H272,2)</f>
        <v>0</v>
      </c>
      <c r="BL272" s="19" t="s">
        <v>229</v>
      </c>
      <c r="BM272" s="217" t="s">
        <v>1080</v>
      </c>
    </row>
    <row r="273" spans="1:51" s="13" customFormat="1" ht="12">
      <c r="A273" s="13"/>
      <c r="B273" s="224"/>
      <c r="C273" s="225"/>
      <c r="D273" s="226" t="s">
        <v>147</v>
      </c>
      <c r="E273" s="227" t="s">
        <v>19</v>
      </c>
      <c r="F273" s="228" t="s">
        <v>1081</v>
      </c>
      <c r="G273" s="225"/>
      <c r="H273" s="229">
        <v>20.56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147</v>
      </c>
      <c r="AU273" s="235" t="s">
        <v>81</v>
      </c>
      <c r="AV273" s="13" t="s">
        <v>81</v>
      </c>
      <c r="AW273" s="13" t="s">
        <v>33</v>
      </c>
      <c r="AX273" s="13" t="s">
        <v>77</v>
      </c>
      <c r="AY273" s="235" t="s">
        <v>137</v>
      </c>
    </row>
    <row r="274" spans="1:65" s="2" customFormat="1" ht="22.2" customHeight="1">
      <c r="A274" s="40"/>
      <c r="B274" s="41"/>
      <c r="C274" s="206" t="s">
        <v>499</v>
      </c>
      <c r="D274" s="206" t="s">
        <v>139</v>
      </c>
      <c r="E274" s="207" t="s">
        <v>1082</v>
      </c>
      <c r="F274" s="208" t="s">
        <v>1083</v>
      </c>
      <c r="G274" s="209" t="s">
        <v>462</v>
      </c>
      <c r="H274" s="257"/>
      <c r="I274" s="211"/>
      <c r="J274" s="212">
        <f>ROUND(I274*H274,2)</f>
        <v>0</v>
      </c>
      <c r="K274" s="208" t="s">
        <v>143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229</v>
      </c>
      <c r="AT274" s="217" t="s">
        <v>139</v>
      </c>
      <c r="AU274" s="217" t="s">
        <v>81</v>
      </c>
      <c r="AY274" s="19" t="s">
        <v>137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77</v>
      </c>
      <c r="BK274" s="218">
        <f>ROUND(I274*H274,2)</f>
        <v>0</v>
      </c>
      <c r="BL274" s="19" t="s">
        <v>229</v>
      </c>
      <c r="BM274" s="217" t="s">
        <v>1084</v>
      </c>
    </row>
    <row r="275" spans="1:47" s="2" customFormat="1" ht="12">
      <c r="A275" s="40"/>
      <c r="B275" s="41"/>
      <c r="C275" s="42"/>
      <c r="D275" s="219" t="s">
        <v>145</v>
      </c>
      <c r="E275" s="42"/>
      <c r="F275" s="220" t="s">
        <v>1085</v>
      </c>
      <c r="G275" s="42"/>
      <c r="H275" s="42"/>
      <c r="I275" s="221"/>
      <c r="J275" s="42"/>
      <c r="K275" s="42"/>
      <c r="L275" s="46"/>
      <c r="M275" s="271"/>
      <c r="N275" s="272"/>
      <c r="O275" s="273"/>
      <c r="P275" s="273"/>
      <c r="Q275" s="273"/>
      <c r="R275" s="273"/>
      <c r="S275" s="273"/>
      <c r="T275" s="274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145</v>
      </c>
      <c r="AU275" s="19" t="s">
        <v>81</v>
      </c>
    </row>
    <row r="276" spans="1:31" s="2" customFormat="1" ht="6.95" customHeight="1">
      <c r="A276" s="4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46"/>
      <c r="M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</sheetData>
  <sheetProtection password="CC35" sheet="1" objects="1" scenarios="1" formatColumns="0" formatRows="0" autoFilter="0"/>
  <autoFilter ref="C90:K27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113107322"/>
    <hyperlink ref="F100" r:id="rId2" display="https://podminky.urs.cz/item/CS_URS_2024_01/113107336"/>
    <hyperlink ref="F103" r:id="rId3" display="https://podminky.urs.cz/item/CS_URS_2024_01/113107342"/>
    <hyperlink ref="F105" r:id="rId4" display="https://podminky.urs.cz/item/CS_URS_2024_01/122311101"/>
    <hyperlink ref="F108" r:id="rId5" display="https://podminky.urs.cz/item/CS_URS_2024_01/122351102"/>
    <hyperlink ref="F111" r:id="rId6" display="https://podminky.urs.cz/item/CS_URS_2024_01/162751137"/>
    <hyperlink ref="F113" r:id="rId7" display="https://podminky.urs.cz/item/CS_URS_2024_01/162751139"/>
    <hyperlink ref="F116" r:id="rId8" display="https://podminky.urs.cz/item/CS_URS_2024_01/167151102"/>
    <hyperlink ref="F119" r:id="rId9" display="https://podminky.urs.cz/item/CS_URS_2024_01/171201221"/>
    <hyperlink ref="F122" r:id="rId10" display="https://podminky.urs.cz/item/CS_URS_2024_01/171251201"/>
    <hyperlink ref="F124" r:id="rId11" display="https://podminky.urs.cz/item/CS_URS_2024_01/174111101"/>
    <hyperlink ref="F127" r:id="rId12" display="https://podminky.urs.cz/item/CS_URS_2024_01/174151101"/>
    <hyperlink ref="F130" r:id="rId13" display="https://podminky.urs.cz/item/CS_URS_2024_01/181951114"/>
    <hyperlink ref="F136" r:id="rId14" display="https://podminky.urs.cz/item/CS_URS_2024_01/273313811"/>
    <hyperlink ref="F139" r:id="rId15" display="https://podminky.urs.cz/item/CS_URS_2024_01/273321611"/>
    <hyperlink ref="F142" r:id="rId16" display="https://podminky.urs.cz/item/CS_URS_2024_01/273351121"/>
    <hyperlink ref="F145" r:id="rId17" display="https://podminky.urs.cz/item/CS_URS_2024_01/273351122"/>
    <hyperlink ref="F147" r:id="rId18" display="https://podminky.urs.cz/item/CS_URS_2024_01/273361821"/>
    <hyperlink ref="F150" r:id="rId19" display="https://podminky.urs.cz/item/CS_URS_2024_01/273362021"/>
    <hyperlink ref="F153" r:id="rId20" display="https://podminky.urs.cz/item/CS_URS_2024_01/274313811"/>
    <hyperlink ref="F156" r:id="rId21" display="https://podminky.urs.cz/item/CS_URS_2024_01/274351121"/>
    <hyperlink ref="F159" r:id="rId22" display="https://podminky.urs.cz/item/CS_URS_2024_01/274351122"/>
    <hyperlink ref="F163" r:id="rId23" display="https://podminky.urs.cz/item/CS_URS_2024_01/434191421"/>
    <hyperlink ref="F168" r:id="rId24" display="https://podminky.urs.cz/item/CS_URS_2024_01/564861011"/>
    <hyperlink ref="F171" r:id="rId25" display="https://podminky.urs.cz/item/CS_URS_2024_01/564910511"/>
    <hyperlink ref="F174" r:id="rId26" display="https://podminky.urs.cz/item/CS_URS_2024_01/577144111"/>
    <hyperlink ref="F177" r:id="rId27" display="https://podminky.urs.cz/item/CS_URS_2024_01/599141111"/>
    <hyperlink ref="F181" r:id="rId28" display="https://podminky.urs.cz/item/CS_URS_2024_01/622142001"/>
    <hyperlink ref="F184" r:id="rId29" display="https://podminky.urs.cz/item/CS_URS_2024_01/622151011"/>
    <hyperlink ref="F187" r:id="rId30" display="https://podminky.urs.cz/item/CS_URS_2024_01/622151021"/>
    <hyperlink ref="F193" r:id="rId31" display="https://podminky.urs.cz/item/CS_URS_2024_01/622211001"/>
    <hyperlink ref="F198" r:id="rId32" display="https://podminky.urs.cz/item/CS_URS_2024_01/622211031"/>
    <hyperlink ref="F203" r:id="rId33" display="https://podminky.urs.cz/item/CS_URS_2024_01/622221001"/>
    <hyperlink ref="F208" r:id="rId34" display="https://podminky.urs.cz/item/CS_URS_2024_01/622511112"/>
    <hyperlink ref="F214" r:id="rId35" display="https://podminky.urs.cz/item/CS_URS_2024_01/622521012"/>
    <hyperlink ref="F218" r:id="rId36" display="https://podminky.urs.cz/item/CS_URS_2024_01/919735112"/>
    <hyperlink ref="F221" r:id="rId37" display="https://podminky.urs.cz/item/CS_URS_2024_01/953312115"/>
    <hyperlink ref="F224" r:id="rId38" display="https://podminky.urs.cz/item/CS_URS_2024_01/953331112"/>
    <hyperlink ref="F227" r:id="rId39" display="https://podminky.urs.cz/item/CS_URS_2024_01/961044111"/>
    <hyperlink ref="F230" r:id="rId40" display="https://podminky.urs.cz/item/CS_URS_2024_01/963022819"/>
    <hyperlink ref="F233" r:id="rId41" display="https://podminky.urs.cz/item/CS_URS_2024_01/965081223"/>
    <hyperlink ref="F236" r:id="rId42" display="https://podminky.urs.cz/item/CS_URS_2024_01/978071321"/>
    <hyperlink ref="F239" r:id="rId43" display="https://podminky.urs.cz/item/CS_URS_2024_01/978071411"/>
    <hyperlink ref="F243" r:id="rId44" display="https://podminky.urs.cz/item/CS_URS_2024_01/997013631"/>
    <hyperlink ref="F245" r:id="rId45" display="https://podminky.urs.cz/item/CS_URS_2024_01/997221561"/>
    <hyperlink ref="F247" r:id="rId46" display="https://podminky.urs.cz/item/CS_URS_2024_01/997221569"/>
    <hyperlink ref="F251" r:id="rId47" display="https://podminky.urs.cz/item/CS_URS_2024_01/998223011"/>
    <hyperlink ref="F259" r:id="rId48" display="https://podminky.urs.cz/item/CS_URS_2024_01/998767201"/>
    <hyperlink ref="F268" r:id="rId49" display="https://podminky.urs.cz/item/CS_URS_2024_01/771574474"/>
    <hyperlink ref="F275" r:id="rId50" display="https://podminky.urs.cz/item/CS_URS_2024_01/9987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1086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ROUND((SUM(BE89:BE161)),2)</f>
        <v>0</v>
      </c>
      <c r="G33" s="40"/>
      <c r="H33" s="40"/>
      <c r="I33" s="150">
        <v>0.21</v>
      </c>
      <c r="J33" s="149">
        <f>ROUND(((SUM(BE89:BE161))*I33),2)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ROUND((SUM(BF89:BF161)),2)</f>
        <v>0</v>
      </c>
      <c r="G34" s="40"/>
      <c r="H34" s="40"/>
      <c r="I34" s="150">
        <v>0.15</v>
      </c>
      <c r="J34" s="149">
        <f>ROUND(((SUM(BF89:BF161))*I34),2)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ROUND((SUM(BG89:BG161)),2)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ROUND((SUM(BH89:BH161)),2)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ROUND((SUM(BI89:BI161)),2)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3 - Zdravotechnika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1087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1088</v>
      </c>
      <c r="E61" s="170"/>
      <c r="F61" s="170"/>
      <c r="G61" s="170"/>
      <c r="H61" s="170"/>
      <c r="I61" s="170"/>
      <c r="J61" s="171">
        <f>J98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1089</v>
      </c>
      <c r="E62" s="170"/>
      <c r="F62" s="170"/>
      <c r="G62" s="170"/>
      <c r="H62" s="170"/>
      <c r="I62" s="170"/>
      <c r="J62" s="171">
        <f>J103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1090</v>
      </c>
      <c r="E63" s="170"/>
      <c r="F63" s="170"/>
      <c r="G63" s="170"/>
      <c r="H63" s="170"/>
      <c r="I63" s="170"/>
      <c r="J63" s="171">
        <f>J107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1091</v>
      </c>
      <c r="E64" s="170"/>
      <c r="F64" s="170"/>
      <c r="G64" s="170"/>
      <c r="H64" s="170"/>
      <c r="I64" s="170"/>
      <c r="J64" s="171">
        <f>J113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1092</v>
      </c>
      <c r="E65" s="170"/>
      <c r="F65" s="170"/>
      <c r="G65" s="170"/>
      <c r="H65" s="170"/>
      <c r="I65" s="170"/>
      <c r="J65" s="171">
        <f>J123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1093</v>
      </c>
      <c r="E66" s="170"/>
      <c r="F66" s="170"/>
      <c r="G66" s="170"/>
      <c r="H66" s="170"/>
      <c r="I66" s="170"/>
      <c r="J66" s="171">
        <f>J128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1094</v>
      </c>
      <c r="E67" s="170"/>
      <c r="F67" s="170"/>
      <c r="G67" s="170"/>
      <c r="H67" s="170"/>
      <c r="I67" s="170"/>
      <c r="J67" s="171">
        <f>J137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1095</v>
      </c>
      <c r="E68" s="170"/>
      <c r="F68" s="170"/>
      <c r="G68" s="170"/>
      <c r="H68" s="170"/>
      <c r="I68" s="170"/>
      <c r="J68" s="171">
        <f>J151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7"/>
      <c r="C69" s="168"/>
      <c r="D69" s="169" t="s">
        <v>1096</v>
      </c>
      <c r="E69" s="170"/>
      <c r="F69" s="170"/>
      <c r="G69" s="170"/>
      <c r="H69" s="170"/>
      <c r="I69" s="170"/>
      <c r="J69" s="171">
        <f>J159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Karlovy Vary, ZŠ J.A.Komenského - učebna IT, kabinet, přístupová rampa a vnitřní plošina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100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3 - Zdravotechnika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 xml:space="preserve"> </v>
      </c>
      <c r="G83" s="42"/>
      <c r="H83" s="42"/>
      <c r="I83" s="34" t="s">
        <v>23</v>
      </c>
      <c r="J83" s="74" t="str">
        <f>IF(J12="","",J12)</f>
        <v>23. 1. 2024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25</v>
      </c>
      <c r="D85" s="42"/>
      <c r="E85" s="42"/>
      <c r="F85" s="29" t="str">
        <f>E15</f>
        <v>Statutární město K.Vary</v>
      </c>
      <c r="G85" s="42"/>
      <c r="H85" s="42"/>
      <c r="I85" s="34" t="s">
        <v>31</v>
      </c>
      <c r="J85" s="38" t="str">
        <f>E21</f>
        <v>Porticus s.r.o.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Šimková Dita, K.Vary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123</v>
      </c>
      <c r="D88" s="182" t="s">
        <v>57</v>
      </c>
      <c r="E88" s="182" t="s">
        <v>53</v>
      </c>
      <c r="F88" s="182" t="s">
        <v>54</v>
      </c>
      <c r="G88" s="182" t="s">
        <v>124</v>
      </c>
      <c r="H88" s="182" t="s">
        <v>125</v>
      </c>
      <c r="I88" s="182" t="s">
        <v>126</v>
      </c>
      <c r="J88" s="182" t="s">
        <v>104</v>
      </c>
      <c r="K88" s="183" t="s">
        <v>127</v>
      </c>
      <c r="L88" s="184"/>
      <c r="M88" s="94" t="s">
        <v>19</v>
      </c>
      <c r="N88" s="95" t="s">
        <v>42</v>
      </c>
      <c r="O88" s="95" t="s">
        <v>128</v>
      </c>
      <c r="P88" s="95" t="s">
        <v>129</v>
      </c>
      <c r="Q88" s="95" t="s">
        <v>130</v>
      </c>
      <c r="R88" s="95" t="s">
        <v>131</v>
      </c>
      <c r="S88" s="95" t="s">
        <v>132</v>
      </c>
      <c r="T88" s="96" t="s">
        <v>133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134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P90+P98+P103+P107+P113+P123+P128+P137+P151+P159</f>
        <v>0</v>
      </c>
      <c r="Q89" s="98"/>
      <c r="R89" s="187">
        <f>R90+R98+R103+R107+R113+R123+R128+R137+R151+R159</f>
        <v>0</v>
      </c>
      <c r="S89" s="98"/>
      <c r="T89" s="188">
        <f>T90+T98+T103+T107+T113+T123+T128+T137+T151+T159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105</v>
      </c>
      <c r="BK89" s="189">
        <f>BK90+BK98+BK103+BK107+BK113+BK123+BK128+BK137+BK151+BK159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1097</v>
      </c>
      <c r="F90" s="193" t="s">
        <v>1098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SUM(P91:P97)</f>
        <v>0</v>
      </c>
      <c r="Q90" s="198"/>
      <c r="R90" s="199">
        <f>SUM(R91:R97)</f>
        <v>0</v>
      </c>
      <c r="S90" s="198"/>
      <c r="T90" s="200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77</v>
      </c>
      <c r="AT90" s="202" t="s">
        <v>71</v>
      </c>
      <c r="AU90" s="202" t="s">
        <v>72</v>
      </c>
      <c r="AY90" s="201" t="s">
        <v>137</v>
      </c>
      <c r="BK90" s="203">
        <f>SUM(BK91:BK97)</f>
        <v>0</v>
      </c>
    </row>
    <row r="91" spans="1:65" s="2" customFormat="1" ht="14.4" customHeight="1">
      <c r="A91" s="40"/>
      <c r="B91" s="41"/>
      <c r="C91" s="206" t="s">
        <v>77</v>
      </c>
      <c r="D91" s="206" t="s">
        <v>139</v>
      </c>
      <c r="E91" s="207" t="s">
        <v>1099</v>
      </c>
      <c r="F91" s="208" t="s">
        <v>1100</v>
      </c>
      <c r="G91" s="209" t="s">
        <v>173</v>
      </c>
      <c r="H91" s="210">
        <v>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229</v>
      </c>
      <c r="AT91" s="217" t="s">
        <v>139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1101</v>
      </c>
    </row>
    <row r="92" spans="1:65" s="2" customFormat="1" ht="14.4" customHeight="1">
      <c r="A92" s="40"/>
      <c r="B92" s="41"/>
      <c r="C92" s="206" t="s">
        <v>81</v>
      </c>
      <c r="D92" s="206" t="s">
        <v>139</v>
      </c>
      <c r="E92" s="207" t="s">
        <v>1102</v>
      </c>
      <c r="F92" s="208" t="s">
        <v>1103</v>
      </c>
      <c r="G92" s="209" t="s">
        <v>173</v>
      </c>
      <c r="H92" s="210">
        <v>4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229</v>
      </c>
      <c r="AT92" s="217" t="s">
        <v>139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1104</v>
      </c>
    </row>
    <row r="93" spans="1:65" s="2" customFormat="1" ht="14.4" customHeight="1">
      <c r="A93" s="40"/>
      <c r="B93" s="41"/>
      <c r="C93" s="206" t="s">
        <v>84</v>
      </c>
      <c r="D93" s="206" t="s">
        <v>139</v>
      </c>
      <c r="E93" s="207" t="s">
        <v>1105</v>
      </c>
      <c r="F93" s="208" t="s">
        <v>1106</v>
      </c>
      <c r="G93" s="209" t="s">
        <v>173</v>
      </c>
      <c r="H93" s="210">
        <v>2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229</v>
      </c>
      <c r="AT93" s="217" t="s">
        <v>139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1107</v>
      </c>
    </row>
    <row r="94" spans="1:65" s="2" customFormat="1" ht="14.4" customHeight="1">
      <c r="A94" s="40"/>
      <c r="B94" s="41"/>
      <c r="C94" s="206" t="s">
        <v>87</v>
      </c>
      <c r="D94" s="206" t="s">
        <v>139</v>
      </c>
      <c r="E94" s="207" t="s">
        <v>1108</v>
      </c>
      <c r="F94" s="208" t="s">
        <v>1109</v>
      </c>
      <c r="G94" s="209" t="s">
        <v>1110</v>
      </c>
      <c r="H94" s="210">
        <v>2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229</v>
      </c>
      <c r="AT94" s="217" t="s">
        <v>139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1111</v>
      </c>
    </row>
    <row r="95" spans="1:65" s="2" customFormat="1" ht="14.4" customHeight="1">
      <c r="A95" s="40"/>
      <c r="B95" s="41"/>
      <c r="C95" s="206" t="s">
        <v>90</v>
      </c>
      <c r="D95" s="206" t="s">
        <v>139</v>
      </c>
      <c r="E95" s="207" t="s">
        <v>1112</v>
      </c>
      <c r="F95" s="208" t="s">
        <v>1113</v>
      </c>
      <c r="G95" s="209" t="s">
        <v>173</v>
      </c>
      <c r="H95" s="210">
        <v>8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229</v>
      </c>
      <c r="AT95" s="217" t="s">
        <v>139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1114</v>
      </c>
    </row>
    <row r="96" spans="1:65" s="2" customFormat="1" ht="14.4" customHeight="1">
      <c r="A96" s="40"/>
      <c r="B96" s="41"/>
      <c r="C96" s="236" t="s">
        <v>93</v>
      </c>
      <c r="D96" s="236" t="s">
        <v>247</v>
      </c>
      <c r="E96" s="237" t="s">
        <v>1115</v>
      </c>
      <c r="F96" s="238" t="s">
        <v>1116</v>
      </c>
      <c r="G96" s="239" t="s">
        <v>173</v>
      </c>
      <c r="H96" s="240">
        <v>8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1117</v>
      </c>
    </row>
    <row r="97" spans="1:65" s="2" customFormat="1" ht="14.4" customHeight="1">
      <c r="A97" s="40"/>
      <c r="B97" s="41"/>
      <c r="C97" s="206" t="s">
        <v>96</v>
      </c>
      <c r="D97" s="206" t="s">
        <v>139</v>
      </c>
      <c r="E97" s="207" t="s">
        <v>1118</v>
      </c>
      <c r="F97" s="208" t="s">
        <v>1119</v>
      </c>
      <c r="G97" s="209" t="s">
        <v>1120</v>
      </c>
      <c r="H97" s="210">
        <v>0.018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229</v>
      </c>
      <c r="AT97" s="217" t="s">
        <v>139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1121</v>
      </c>
    </row>
    <row r="98" spans="1:63" s="12" customFormat="1" ht="25.9" customHeight="1">
      <c r="A98" s="12"/>
      <c r="B98" s="190"/>
      <c r="C98" s="191"/>
      <c r="D98" s="192" t="s">
        <v>71</v>
      </c>
      <c r="E98" s="193" t="s">
        <v>1122</v>
      </c>
      <c r="F98" s="193" t="s">
        <v>1123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SUM(P99:P102)</f>
        <v>0</v>
      </c>
      <c r="Q98" s="198"/>
      <c r="R98" s="199">
        <f>SUM(R99:R102)</f>
        <v>0</v>
      </c>
      <c r="S98" s="198"/>
      <c r="T98" s="20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77</v>
      </c>
      <c r="AT98" s="202" t="s">
        <v>71</v>
      </c>
      <c r="AU98" s="202" t="s">
        <v>72</v>
      </c>
      <c r="AY98" s="201" t="s">
        <v>137</v>
      </c>
      <c r="BK98" s="203">
        <f>SUM(BK99:BK102)</f>
        <v>0</v>
      </c>
    </row>
    <row r="99" spans="1:65" s="2" customFormat="1" ht="14.4" customHeight="1">
      <c r="A99" s="40"/>
      <c r="B99" s="41"/>
      <c r="C99" s="206" t="s">
        <v>182</v>
      </c>
      <c r="D99" s="206" t="s">
        <v>139</v>
      </c>
      <c r="E99" s="207" t="s">
        <v>1124</v>
      </c>
      <c r="F99" s="208" t="s">
        <v>1125</v>
      </c>
      <c r="G99" s="209" t="s">
        <v>1110</v>
      </c>
      <c r="H99" s="210">
        <v>8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1126</v>
      </c>
    </row>
    <row r="100" spans="1:65" s="2" customFormat="1" ht="14.4" customHeight="1">
      <c r="A100" s="40"/>
      <c r="B100" s="41"/>
      <c r="C100" s="206" t="s">
        <v>189</v>
      </c>
      <c r="D100" s="206" t="s">
        <v>139</v>
      </c>
      <c r="E100" s="207" t="s">
        <v>1127</v>
      </c>
      <c r="F100" s="208" t="s">
        <v>1128</v>
      </c>
      <c r="G100" s="209" t="s">
        <v>1110</v>
      </c>
      <c r="H100" s="210">
        <v>2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1129</v>
      </c>
    </row>
    <row r="101" spans="1:65" s="2" customFormat="1" ht="14.4" customHeight="1">
      <c r="A101" s="40"/>
      <c r="B101" s="41"/>
      <c r="C101" s="206" t="s">
        <v>195</v>
      </c>
      <c r="D101" s="206" t="s">
        <v>139</v>
      </c>
      <c r="E101" s="207" t="s">
        <v>1130</v>
      </c>
      <c r="F101" s="208" t="s">
        <v>1131</v>
      </c>
      <c r="G101" s="209" t="s">
        <v>1132</v>
      </c>
      <c r="H101" s="210">
        <v>0.012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1133</v>
      </c>
    </row>
    <row r="102" spans="1:65" s="2" customFormat="1" ht="14.4" customHeight="1">
      <c r="A102" s="40"/>
      <c r="B102" s="41"/>
      <c r="C102" s="206" t="s">
        <v>201</v>
      </c>
      <c r="D102" s="206" t="s">
        <v>139</v>
      </c>
      <c r="E102" s="207" t="s">
        <v>1134</v>
      </c>
      <c r="F102" s="208" t="s">
        <v>1135</v>
      </c>
      <c r="G102" s="209" t="s">
        <v>1132</v>
      </c>
      <c r="H102" s="210">
        <v>0.055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229</v>
      </c>
      <c r="AT102" s="217" t="s">
        <v>139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1136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1137</v>
      </c>
      <c r="F103" s="193" t="s">
        <v>1138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SUM(P104:P106)</f>
        <v>0</v>
      </c>
      <c r="Q103" s="198"/>
      <c r="R103" s="199">
        <f>SUM(R104:R106)</f>
        <v>0</v>
      </c>
      <c r="S103" s="198"/>
      <c r="T103" s="20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77</v>
      </c>
      <c r="AT103" s="202" t="s">
        <v>71</v>
      </c>
      <c r="AU103" s="202" t="s">
        <v>72</v>
      </c>
      <c r="AY103" s="201" t="s">
        <v>137</v>
      </c>
      <c r="BK103" s="203">
        <f>SUM(BK104:BK106)</f>
        <v>0</v>
      </c>
    </row>
    <row r="104" spans="1:65" s="2" customFormat="1" ht="14.4" customHeight="1">
      <c r="A104" s="40"/>
      <c r="B104" s="41"/>
      <c r="C104" s="206" t="s">
        <v>207</v>
      </c>
      <c r="D104" s="206" t="s">
        <v>139</v>
      </c>
      <c r="E104" s="207" t="s">
        <v>1139</v>
      </c>
      <c r="F104" s="208" t="s">
        <v>1140</v>
      </c>
      <c r="G104" s="209" t="s">
        <v>173</v>
      </c>
      <c r="H104" s="210">
        <v>2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1141</v>
      </c>
    </row>
    <row r="105" spans="1:65" s="2" customFormat="1" ht="14.4" customHeight="1">
      <c r="A105" s="40"/>
      <c r="B105" s="41"/>
      <c r="C105" s="206" t="s">
        <v>213</v>
      </c>
      <c r="D105" s="206" t="s">
        <v>139</v>
      </c>
      <c r="E105" s="207" t="s">
        <v>1142</v>
      </c>
      <c r="F105" s="208" t="s">
        <v>1119</v>
      </c>
      <c r="G105" s="209" t="s">
        <v>1120</v>
      </c>
      <c r="H105" s="210">
        <v>0.018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1143</v>
      </c>
    </row>
    <row r="106" spans="1:65" s="2" customFormat="1" ht="14.4" customHeight="1">
      <c r="A106" s="40"/>
      <c r="B106" s="41"/>
      <c r="C106" s="206" t="s">
        <v>219</v>
      </c>
      <c r="D106" s="206" t="s">
        <v>139</v>
      </c>
      <c r="E106" s="207" t="s">
        <v>1144</v>
      </c>
      <c r="F106" s="208" t="s">
        <v>1145</v>
      </c>
      <c r="G106" s="209" t="s">
        <v>1110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1146</v>
      </c>
    </row>
    <row r="107" spans="1:63" s="12" customFormat="1" ht="25.9" customHeight="1">
      <c r="A107" s="12"/>
      <c r="B107" s="190"/>
      <c r="C107" s="191"/>
      <c r="D107" s="192" t="s">
        <v>71</v>
      </c>
      <c r="E107" s="193" t="s">
        <v>1147</v>
      </c>
      <c r="F107" s="193" t="s">
        <v>1148</v>
      </c>
      <c r="G107" s="191"/>
      <c r="H107" s="191"/>
      <c r="I107" s="194"/>
      <c r="J107" s="195">
        <f>BK107</f>
        <v>0</v>
      </c>
      <c r="K107" s="191"/>
      <c r="L107" s="196"/>
      <c r="M107" s="197"/>
      <c r="N107" s="198"/>
      <c r="O107" s="198"/>
      <c r="P107" s="199">
        <f>SUM(P108:P112)</f>
        <v>0</v>
      </c>
      <c r="Q107" s="198"/>
      <c r="R107" s="199">
        <f>SUM(R108:R112)</f>
        <v>0</v>
      </c>
      <c r="S107" s="198"/>
      <c r="T107" s="200">
        <f>SUM(T108:T112)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77</v>
      </c>
      <c r="AT107" s="202" t="s">
        <v>71</v>
      </c>
      <c r="AU107" s="202" t="s">
        <v>72</v>
      </c>
      <c r="AY107" s="201" t="s">
        <v>137</v>
      </c>
      <c r="BK107" s="203">
        <f>SUM(BK108:BK112)</f>
        <v>0</v>
      </c>
    </row>
    <row r="108" spans="1:65" s="2" customFormat="1" ht="14.4" customHeight="1">
      <c r="A108" s="40"/>
      <c r="B108" s="41"/>
      <c r="C108" s="206" t="s">
        <v>8</v>
      </c>
      <c r="D108" s="206" t="s">
        <v>139</v>
      </c>
      <c r="E108" s="207" t="s">
        <v>1149</v>
      </c>
      <c r="F108" s="208" t="s">
        <v>1150</v>
      </c>
      <c r="G108" s="209" t="s">
        <v>1110</v>
      </c>
      <c r="H108" s="210">
        <v>4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1151</v>
      </c>
    </row>
    <row r="109" spans="1:65" s="2" customFormat="1" ht="14.4" customHeight="1">
      <c r="A109" s="40"/>
      <c r="B109" s="41"/>
      <c r="C109" s="206" t="s">
        <v>229</v>
      </c>
      <c r="D109" s="206" t="s">
        <v>139</v>
      </c>
      <c r="E109" s="207" t="s">
        <v>1152</v>
      </c>
      <c r="F109" s="208" t="s">
        <v>1153</v>
      </c>
      <c r="G109" s="209" t="s">
        <v>1110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1154</v>
      </c>
    </row>
    <row r="110" spans="1:65" s="2" customFormat="1" ht="14.4" customHeight="1">
      <c r="A110" s="40"/>
      <c r="B110" s="41"/>
      <c r="C110" s="206" t="s">
        <v>235</v>
      </c>
      <c r="D110" s="206" t="s">
        <v>139</v>
      </c>
      <c r="E110" s="207" t="s">
        <v>1155</v>
      </c>
      <c r="F110" s="208" t="s">
        <v>1156</v>
      </c>
      <c r="G110" s="209" t="s">
        <v>1110</v>
      </c>
      <c r="H110" s="210">
        <v>2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1157</v>
      </c>
    </row>
    <row r="111" spans="1:65" s="2" customFormat="1" ht="14.4" customHeight="1">
      <c r="A111" s="40"/>
      <c r="B111" s="41"/>
      <c r="C111" s="206" t="s">
        <v>241</v>
      </c>
      <c r="D111" s="206" t="s">
        <v>139</v>
      </c>
      <c r="E111" s="207" t="s">
        <v>1158</v>
      </c>
      <c r="F111" s="208" t="s">
        <v>1159</v>
      </c>
      <c r="G111" s="209" t="s">
        <v>1110</v>
      </c>
      <c r="H111" s="210">
        <v>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1160</v>
      </c>
    </row>
    <row r="112" spans="1:65" s="2" customFormat="1" ht="14.4" customHeight="1">
      <c r="A112" s="40"/>
      <c r="B112" s="41"/>
      <c r="C112" s="206" t="s">
        <v>246</v>
      </c>
      <c r="D112" s="206" t="s">
        <v>139</v>
      </c>
      <c r="E112" s="207" t="s">
        <v>1161</v>
      </c>
      <c r="F112" s="208" t="s">
        <v>1162</v>
      </c>
      <c r="G112" s="209" t="s">
        <v>1110</v>
      </c>
      <c r="H112" s="210">
        <v>2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1163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1164</v>
      </c>
      <c r="F113" s="193" t="s">
        <v>1165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SUM(P114:P122)</f>
        <v>0</v>
      </c>
      <c r="Q113" s="198"/>
      <c r="R113" s="199">
        <f>SUM(R114:R122)</f>
        <v>0</v>
      </c>
      <c r="S113" s="198"/>
      <c r="T113" s="200">
        <f>SUM(T114:T122)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77</v>
      </c>
      <c r="AT113" s="202" t="s">
        <v>71</v>
      </c>
      <c r="AU113" s="202" t="s">
        <v>72</v>
      </c>
      <c r="AY113" s="201" t="s">
        <v>137</v>
      </c>
      <c r="BK113" s="203">
        <f>SUM(BK114:BK122)</f>
        <v>0</v>
      </c>
    </row>
    <row r="114" spans="1:65" s="2" customFormat="1" ht="14.4" customHeight="1">
      <c r="A114" s="40"/>
      <c r="B114" s="41"/>
      <c r="C114" s="206" t="s">
        <v>252</v>
      </c>
      <c r="D114" s="206" t="s">
        <v>139</v>
      </c>
      <c r="E114" s="207" t="s">
        <v>1166</v>
      </c>
      <c r="F114" s="208" t="s">
        <v>1167</v>
      </c>
      <c r="G114" s="209" t="s">
        <v>1168</v>
      </c>
      <c r="H114" s="210">
        <v>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229</v>
      </c>
      <c r="AT114" s="217" t="s">
        <v>139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1169</v>
      </c>
    </row>
    <row r="115" spans="1:65" s="2" customFormat="1" ht="34.8" customHeight="1">
      <c r="A115" s="40"/>
      <c r="B115" s="41"/>
      <c r="C115" s="206" t="s">
        <v>7</v>
      </c>
      <c r="D115" s="206" t="s">
        <v>139</v>
      </c>
      <c r="E115" s="207" t="s">
        <v>1170</v>
      </c>
      <c r="F115" s="208" t="s">
        <v>1171</v>
      </c>
      <c r="G115" s="209" t="s">
        <v>173</v>
      </c>
      <c r="H115" s="210">
        <v>6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229</v>
      </c>
      <c r="AT115" s="217" t="s">
        <v>139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1172</v>
      </c>
    </row>
    <row r="116" spans="1:65" s="2" customFormat="1" ht="34.8" customHeight="1">
      <c r="A116" s="40"/>
      <c r="B116" s="41"/>
      <c r="C116" s="206" t="s">
        <v>262</v>
      </c>
      <c r="D116" s="206" t="s">
        <v>139</v>
      </c>
      <c r="E116" s="207" t="s">
        <v>1173</v>
      </c>
      <c r="F116" s="208" t="s">
        <v>1174</v>
      </c>
      <c r="G116" s="209" t="s">
        <v>173</v>
      </c>
      <c r="H116" s="210">
        <v>6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229</v>
      </c>
      <c r="AT116" s="217" t="s">
        <v>139</v>
      </c>
      <c r="AU116" s="217" t="s">
        <v>77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229</v>
      </c>
      <c r="BM116" s="217" t="s">
        <v>1175</v>
      </c>
    </row>
    <row r="117" spans="1:65" s="2" customFormat="1" ht="14.4" customHeight="1">
      <c r="A117" s="40"/>
      <c r="B117" s="41"/>
      <c r="C117" s="206" t="s">
        <v>266</v>
      </c>
      <c r="D117" s="206" t="s">
        <v>139</v>
      </c>
      <c r="E117" s="207" t="s">
        <v>1176</v>
      </c>
      <c r="F117" s="208" t="s">
        <v>1177</v>
      </c>
      <c r="G117" s="209" t="s">
        <v>142</v>
      </c>
      <c r="H117" s="210">
        <v>4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229</v>
      </c>
      <c r="AT117" s="217" t="s">
        <v>139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1178</v>
      </c>
    </row>
    <row r="118" spans="1:65" s="2" customFormat="1" ht="14.4" customHeight="1">
      <c r="A118" s="40"/>
      <c r="B118" s="41"/>
      <c r="C118" s="206" t="s">
        <v>271</v>
      </c>
      <c r="D118" s="206" t="s">
        <v>139</v>
      </c>
      <c r="E118" s="207" t="s">
        <v>1179</v>
      </c>
      <c r="F118" s="208" t="s">
        <v>1180</v>
      </c>
      <c r="G118" s="209" t="s">
        <v>1110</v>
      </c>
      <c r="H118" s="210">
        <v>8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229</v>
      </c>
      <c r="AT118" s="217" t="s">
        <v>139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1181</v>
      </c>
    </row>
    <row r="119" spans="1:65" s="2" customFormat="1" ht="14.4" customHeight="1">
      <c r="A119" s="40"/>
      <c r="B119" s="41"/>
      <c r="C119" s="206" t="s">
        <v>276</v>
      </c>
      <c r="D119" s="206" t="s">
        <v>139</v>
      </c>
      <c r="E119" s="207" t="s">
        <v>1182</v>
      </c>
      <c r="F119" s="208" t="s">
        <v>1183</v>
      </c>
      <c r="G119" s="209" t="s">
        <v>1110</v>
      </c>
      <c r="H119" s="210">
        <v>4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229</v>
      </c>
      <c r="AT119" s="217" t="s">
        <v>139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1184</v>
      </c>
    </row>
    <row r="120" spans="1:65" s="2" customFormat="1" ht="14.4" customHeight="1">
      <c r="A120" s="40"/>
      <c r="B120" s="41"/>
      <c r="C120" s="206" t="s">
        <v>281</v>
      </c>
      <c r="D120" s="206" t="s">
        <v>139</v>
      </c>
      <c r="E120" s="207" t="s">
        <v>1185</v>
      </c>
      <c r="F120" s="208" t="s">
        <v>1186</v>
      </c>
      <c r="G120" s="209" t="s">
        <v>173</v>
      </c>
      <c r="H120" s="210">
        <v>6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229</v>
      </c>
      <c r="AT120" s="217" t="s">
        <v>139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1187</v>
      </c>
    </row>
    <row r="121" spans="1:65" s="2" customFormat="1" ht="14.4" customHeight="1">
      <c r="A121" s="40"/>
      <c r="B121" s="41"/>
      <c r="C121" s="206" t="s">
        <v>286</v>
      </c>
      <c r="D121" s="206" t="s">
        <v>139</v>
      </c>
      <c r="E121" s="207" t="s">
        <v>1188</v>
      </c>
      <c r="F121" s="208" t="s">
        <v>1189</v>
      </c>
      <c r="G121" s="209" t="s">
        <v>173</v>
      </c>
      <c r="H121" s="210">
        <v>6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229</v>
      </c>
      <c r="AT121" s="217" t="s">
        <v>139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1190</v>
      </c>
    </row>
    <row r="122" spans="1:65" s="2" customFormat="1" ht="14.4" customHeight="1">
      <c r="A122" s="40"/>
      <c r="B122" s="41"/>
      <c r="C122" s="206" t="s">
        <v>292</v>
      </c>
      <c r="D122" s="206" t="s">
        <v>139</v>
      </c>
      <c r="E122" s="207" t="s">
        <v>1191</v>
      </c>
      <c r="F122" s="208" t="s">
        <v>1192</v>
      </c>
      <c r="G122" s="209" t="s">
        <v>1120</v>
      </c>
      <c r="H122" s="210">
        <v>0.011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229</v>
      </c>
      <c r="AT122" s="217" t="s">
        <v>139</v>
      </c>
      <c r="AU122" s="217" t="s">
        <v>77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229</v>
      </c>
      <c r="BM122" s="217" t="s">
        <v>1193</v>
      </c>
    </row>
    <row r="123" spans="1:63" s="12" customFormat="1" ht="25.9" customHeight="1">
      <c r="A123" s="12"/>
      <c r="B123" s="190"/>
      <c r="C123" s="191"/>
      <c r="D123" s="192" t="s">
        <v>71</v>
      </c>
      <c r="E123" s="193" t="s">
        <v>1194</v>
      </c>
      <c r="F123" s="193" t="s">
        <v>1195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SUM(P124:P127)</f>
        <v>0</v>
      </c>
      <c r="Q123" s="198"/>
      <c r="R123" s="199">
        <f>SUM(R124:R127)</f>
        <v>0</v>
      </c>
      <c r="S123" s="198"/>
      <c r="T123" s="200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77</v>
      </c>
      <c r="AT123" s="202" t="s">
        <v>71</v>
      </c>
      <c r="AU123" s="202" t="s">
        <v>72</v>
      </c>
      <c r="AY123" s="201" t="s">
        <v>137</v>
      </c>
      <c r="BK123" s="203">
        <f>SUM(BK124:BK127)</f>
        <v>0</v>
      </c>
    </row>
    <row r="124" spans="1:65" s="2" customFormat="1" ht="14.4" customHeight="1">
      <c r="A124" s="40"/>
      <c r="B124" s="41"/>
      <c r="C124" s="206" t="s">
        <v>298</v>
      </c>
      <c r="D124" s="206" t="s">
        <v>139</v>
      </c>
      <c r="E124" s="207" t="s">
        <v>1196</v>
      </c>
      <c r="F124" s="208" t="s">
        <v>1197</v>
      </c>
      <c r="G124" s="209" t="s">
        <v>173</v>
      </c>
      <c r="H124" s="210">
        <v>3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229</v>
      </c>
      <c r="AT124" s="217" t="s">
        <v>139</v>
      </c>
      <c r="AU124" s="217" t="s">
        <v>77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229</v>
      </c>
      <c r="BM124" s="217" t="s">
        <v>1198</v>
      </c>
    </row>
    <row r="125" spans="1:65" s="2" customFormat="1" ht="14.4" customHeight="1">
      <c r="A125" s="40"/>
      <c r="B125" s="41"/>
      <c r="C125" s="206" t="s">
        <v>303</v>
      </c>
      <c r="D125" s="206" t="s">
        <v>139</v>
      </c>
      <c r="E125" s="207" t="s">
        <v>1199</v>
      </c>
      <c r="F125" s="208" t="s">
        <v>1200</v>
      </c>
      <c r="G125" s="209" t="s">
        <v>1110</v>
      </c>
      <c r="H125" s="210">
        <v>2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229</v>
      </c>
      <c r="AT125" s="217" t="s">
        <v>139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1201</v>
      </c>
    </row>
    <row r="126" spans="1:65" s="2" customFormat="1" ht="14.4" customHeight="1">
      <c r="A126" s="40"/>
      <c r="B126" s="41"/>
      <c r="C126" s="206" t="s">
        <v>309</v>
      </c>
      <c r="D126" s="206" t="s">
        <v>139</v>
      </c>
      <c r="E126" s="207" t="s">
        <v>1202</v>
      </c>
      <c r="F126" s="208" t="s">
        <v>1192</v>
      </c>
      <c r="G126" s="209" t="s">
        <v>1120</v>
      </c>
      <c r="H126" s="210">
        <v>0.011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229</v>
      </c>
      <c r="AT126" s="217" t="s">
        <v>139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1203</v>
      </c>
    </row>
    <row r="127" spans="1:65" s="2" customFormat="1" ht="14.4" customHeight="1">
      <c r="A127" s="40"/>
      <c r="B127" s="41"/>
      <c r="C127" s="206" t="s">
        <v>314</v>
      </c>
      <c r="D127" s="206" t="s">
        <v>139</v>
      </c>
      <c r="E127" s="207" t="s">
        <v>1204</v>
      </c>
      <c r="F127" s="208" t="s">
        <v>1205</v>
      </c>
      <c r="G127" s="209" t="s">
        <v>1110</v>
      </c>
      <c r="H127" s="210">
        <v>4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1206</v>
      </c>
    </row>
    <row r="128" spans="1:63" s="12" customFormat="1" ht="25.9" customHeight="1">
      <c r="A128" s="12"/>
      <c r="B128" s="190"/>
      <c r="C128" s="191"/>
      <c r="D128" s="192" t="s">
        <v>71</v>
      </c>
      <c r="E128" s="193" t="s">
        <v>1207</v>
      </c>
      <c r="F128" s="193" t="s">
        <v>1208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SUM(P129:P136)</f>
        <v>0</v>
      </c>
      <c r="Q128" s="198"/>
      <c r="R128" s="199">
        <f>SUM(R129:R136)</f>
        <v>0</v>
      </c>
      <c r="S128" s="198"/>
      <c r="T128" s="200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77</v>
      </c>
      <c r="AT128" s="202" t="s">
        <v>71</v>
      </c>
      <c r="AU128" s="202" t="s">
        <v>72</v>
      </c>
      <c r="AY128" s="201" t="s">
        <v>137</v>
      </c>
      <c r="BK128" s="203">
        <f>SUM(BK129:BK136)</f>
        <v>0</v>
      </c>
    </row>
    <row r="129" spans="1:65" s="2" customFormat="1" ht="14.4" customHeight="1">
      <c r="A129" s="40"/>
      <c r="B129" s="41"/>
      <c r="C129" s="206" t="s">
        <v>320</v>
      </c>
      <c r="D129" s="206" t="s">
        <v>139</v>
      </c>
      <c r="E129" s="207" t="s">
        <v>1209</v>
      </c>
      <c r="F129" s="208" t="s">
        <v>1210</v>
      </c>
      <c r="G129" s="209" t="s">
        <v>1110</v>
      </c>
      <c r="H129" s="210">
        <v>4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229</v>
      </c>
      <c r="AT129" s="217" t="s">
        <v>139</v>
      </c>
      <c r="AU129" s="217" t="s">
        <v>77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229</v>
      </c>
      <c r="BM129" s="217" t="s">
        <v>1211</v>
      </c>
    </row>
    <row r="130" spans="1:65" s="2" customFormat="1" ht="14.4" customHeight="1">
      <c r="A130" s="40"/>
      <c r="B130" s="41"/>
      <c r="C130" s="206" t="s">
        <v>329</v>
      </c>
      <c r="D130" s="206" t="s">
        <v>139</v>
      </c>
      <c r="E130" s="207" t="s">
        <v>1212</v>
      </c>
      <c r="F130" s="208" t="s">
        <v>1213</v>
      </c>
      <c r="G130" s="209" t="s">
        <v>1110</v>
      </c>
      <c r="H130" s="210">
        <v>2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1214</v>
      </c>
    </row>
    <row r="131" spans="1:65" s="2" customFormat="1" ht="14.4" customHeight="1">
      <c r="A131" s="40"/>
      <c r="B131" s="41"/>
      <c r="C131" s="206" t="s">
        <v>336</v>
      </c>
      <c r="D131" s="206" t="s">
        <v>139</v>
      </c>
      <c r="E131" s="207" t="s">
        <v>1215</v>
      </c>
      <c r="F131" s="208" t="s">
        <v>1216</v>
      </c>
      <c r="G131" s="209" t="s">
        <v>1110</v>
      </c>
      <c r="H131" s="210">
        <v>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1217</v>
      </c>
    </row>
    <row r="132" spans="1:65" s="2" customFormat="1" ht="14.4" customHeight="1">
      <c r="A132" s="40"/>
      <c r="B132" s="41"/>
      <c r="C132" s="206" t="s">
        <v>342</v>
      </c>
      <c r="D132" s="206" t="s">
        <v>139</v>
      </c>
      <c r="E132" s="207" t="s">
        <v>1218</v>
      </c>
      <c r="F132" s="208" t="s">
        <v>1219</v>
      </c>
      <c r="G132" s="209" t="s">
        <v>1110</v>
      </c>
      <c r="H132" s="210">
        <v>4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1220</v>
      </c>
    </row>
    <row r="133" spans="1:65" s="2" customFormat="1" ht="14.4" customHeight="1">
      <c r="A133" s="40"/>
      <c r="B133" s="41"/>
      <c r="C133" s="206" t="s">
        <v>348</v>
      </c>
      <c r="D133" s="206" t="s">
        <v>139</v>
      </c>
      <c r="E133" s="207" t="s">
        <v>1221</v>
      </c>
      <c r="F133" s="208" t="s">
        <v>1222</v>
      </c>
      <c r="G133" s="209" t="s">
        <v>1110</v>
      </c>
      <c r="H133" s="210">
        <v>12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229</v>
      </c>
      <c r="AT133" s="217" t="s">
        <v>139</v>
      </c>
      <c r="AU133" s="217" t="s">
        <v>77</v>
      </c>
      <c r="AY133" s="19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77</v>
      </c>
      <c r="BK133" s="218">
        <f>ROUND(I133*H133,2)</f>
        <v>0</v>
      </c>
      <c r="BL133" s="19" t="s">
        <v>229</v>
      </c>
      <c r="BM133" s="217" t="s">
        <v>1223</v>
      </c>
    </row>
    <row r="134" spans="1:65" s="2" customFormat="1" ht="14.4" customHeight="1">
      <c r="A134" s="40"/>
      <c r="B134" s="41"/>
      <c r="C134" s="206" t="s">
        <v>354</v>
      </c>
      <c r="D134" s="206" t="s">
        <v>139</v>
      </c>
      <c r="E134" s="207" t="s">
        <v>1224</v>
      </c>
      <c r="F134" s="208" t="s">
        <v>1225</v>
      </c>
      <c r="G134" s="209" t="s">
        <v>1110</v>
      </c>
      <c r="H134" s="210">
        <v>3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229</v>
      </c>
      <c r="AT134" s="217" t="s">
        <v>139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1226</v>
      </c>
    </row>
    <row r="135" spans="1:65" s="2" customFormat="1" ht="14.4" customHeight="1">
      <c r="A135" s="40"/>
      <c r="B135" s="41"/>
      <c r="C135" s="206" t="s">
        <v>360</v>
      </c>
      <c r="D135" s="206" t="s">
        <v>139</v>
      </c>
      <c r="E135" s="207" t="s">
        <v>1227</v>
      </c>
      <c r="F135" s="208" t="s">
        <v>1228</v>
      </c>
      <c r="G135" s="209" t="s">
        <v>1120</v>
      </c>
      <c r="H135" s="210">
        <v>0.013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229</v>
      </c>
      <c r="AT135" s="217" t="s">
        <v>139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1229</v>
      </c>
    </row>
    <row r="136" spans="1:65" s="2" customFormat="1" ht="14.4" customHeight="1">
      <c r="A136" s="40"/>
      <c r="B136" s="41"/>
      <c r="C136" s="206" t="s">
        <v>366</v>
      </c>
      <c r="D136" s="206" t="s">
        <v>139</v>
      </c>
      <c r="E136" s="207" t="s">
        <v>1230</v>
      </c>
      <c r="F136" s="208" t="s">
        <v>1231</v>
      </c>
      <c r="G136" s="209" t="s">
        <v>1110</v>
      </c>
      <c r="H136" s="210">
        <v>4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229</v>
      </c>
      <c r="AT136" s="217" t="s">
        <v>139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1232</v>
      </c>
    </row>
    <row r="137" spans="1:63" s="12" customFormat="1" ht="25.9" customHeight="1">
      <c r="A137" s="12"/>
      <c r="B137" s="190"/>
      <c r="C137" s="191"/>
      <c r="D137" s="192" t="s">
        <v>71</v>
      </c>
      <c r="E137" s="193" t="s">
        <v>1233</v>
      </c>
      <c r="F137" s="193" t="s">
        <v>1234</v>
      </c>
      <c r="G137" s="191"/>
      <c r="H137" s="191"/>
      <c r="I137" s="194"/>
      <c r="J137" s="195">
        <f>BK137</f>
        <v>0</v>
      </c>
      <c r="K137" s="191"/>
      <c r="L137" s="196"/>
      <c r="M137" s="197"/>
      <c r="N137" s="198"/>
      <c r="O137" s="198"/>
      <c r="P137" s="199">
        <f>SUM(P138:P150)</f>
        <v>0</v>
      </c>
      <c r="Q137" s="198"/>
      <c r="R137" s="199">
        <f>SUM(R138:R150)</f>
        <v>0</v>
      </c>
      <c r="S137" s="198"/>
      <c r="T137" s="200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77</v>
      </c>
      <c r="AT137" s="202" t="s">
        <v>71</v>
      </c>
      <c r="AU137" s="202" t="s">
        <v>72</v>
      </c>
      <c r="AY137" s="201" t="s">
        <v>137</v>
      </c>
      <c r="BK137" s="203">
        <f>SUM(BK138:BK150)</f>
        <v>0</v>
      </c>
    </row>
    <row r="138" spans="1:65" s="2" customFormat="1" ht="22.2" customHeight="1">
      <c r="A138" s="40"/>
      <c r="B138" s="41"/>
      <c r="C138" s="236" t="s">
        <v>372</v>
      </c>
      <c r="D138" s="236" t="s">
        <v>247</v>
      </c>
      <c r="E138" s="237" t="s">
        <v>1235</v>
      </c>
      <c r="F138" s="238" t="s">
        <v>1236</v>
      </c>
      <c r="G138" s="239" t="s">
        <v>1168</v>
      </c>
      <c r="H138" s="240">
        <v>1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1237</v>
      </c>
    </row>
    <row r="139" spans="1:65" s="2" customFormat="1" ht="14.4" customHeight="1">
      <c r="A139" s="40"/>
      <c r="B139" s="41"/>
      <c r="C139" s="236" t="s">
        <v>376</v>
      </c>
      <c r="D139" s="236" t="s">
        <v>247</v>
      </c>
      <c r="E139" s="237" t="s">
        <v>1238</v>
      </c>
      <c r="F139" s="238" t="s">
        <v>1239</v>
      </c>
      <c r="G139" s="239" t="s">
        <v>1168</v>
      </c>
      <c r="H139" s="240">
        <v>1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1240</v>
      </c>
    </row>
    <row r="140" spans="1:65" s="2" customFormat="1" ht="14.4" customHeight="1">
      <c r="A140" s="40"/>
      <c r="B140" s="41"/>
      <c r="C140" s="206" t="s">
        <v>380</v>
      </c>
      <c r="D140" s="206" t="s">
        <v>139</v>
      </c>
      <c r="E140" s="207" t="s">
        <v>1241</v>
      </c>
      <c r="F140" s="208" t="s">
        <v>1242</v>
      </c>
      <c r="G140" s="209" t="s">
        <v>1168</v>
      </c>
      <c r="H140" s="210">
        <v>2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229</v>
      </c>
      <c r="AT140" s="217" t="s">
        <v>139</v>
      </c>
      <c r="AU140" s="217" t="s">
        <v>77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229</v>
      </c>
      <c r="BM140" s="217" t="s">
        <v>1243</v>
      </c>
    </row>
    <row r="141" spans="1:65" s="2" customFormat="1" ht="19.8" customHeight="1">
      <c r="A141" s="40"/>
      <c r="B141" s="41"/>
      <c r="C141" s="236" t="s">
        <v>386</v>
      </c>
      <c r="D141" s="236" t="s">
        <v>247</v>
      </c>
      <c r="E141" s="237" t="s">
        <v>1244</v>
      </c>
      <c r="F141" s="238" t="s">
        <v>1245</v>
      </c>
      <c r="G141" s="239" t="s">
        <v>1110</v>
      </c>
      <c r="H141" s="240">
        <v>2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314</v>
      </c>
      <c r="AT141" s="217" t="s">
        <v>247</v>
      </c>
      <c r="AU141" s="217" t="s">
        <v>77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229</v>
      </c>
      <c r="BM141" s="217" t="s">
        <v>1246</v>
      </c>
    </row>
    <row r="142" spans="1:65" s="2" customFormat="1" ht="14.4" customHeight="1">
      <c r="A142" s="40"/>
      <c r="B142" s="41"/>
      <c r="C142" s="206" t="s">
        <v>391</v>
      </c>
      <c r="D142" s="206" t="s">
        <v>139</v>
      </c>
      <c r="E142" s="207" t="s">
        <v>1247</v>
      </c>
      <c r="F142" s="208" t="s">
        <v>1248</v>
      </c>
      <c r="G142" s="209" t="s">
        <v>1168</v>
      </c>
      <c r="H142" s="210">
        <v>4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1249</v>
      </c>
    </row>
    <row r="143" spans="1:65" s="2" customFormat="1" ht="14.4" customHeight="1">
      <c r="A143" s="40"/>
      <c r="B143" s="41"/>
      <c r="C143" s="206" t="s">
        <v>397</v>
      </c>
      <c r="D143" s="206" t="s">
        <v>139</v>
      </c>
      <c r="E143" s="207" t="s">
        <v>1250</v>
      </c>
      <c r="F143" s="208" t="s">
        <v>1251</v>
      </c>
      <c r="G143" s="209" t="s">
        <v>1168</v>
      </c>
      <c r="H143" s="210">
        <v>4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1252</v>
      </c>
    </row>
    <row r="144" spans="1:65" s="2" customFormat="1" ht="14.4" customHeight="1">
      <c r="A144" s="40"/>
      <c r="B144" s="41"/>
      <c r="C144" s="236" t="s">
        <v>405</v>
      </c>
      <c r="D144" s="236" t="s">
        <v>247</v>
      </c>
      <c r="E144" s="237" t="s">
        <v>1253</v>
      </c>
      <c r="F144" s="238" t="s">
        <v>1254</v>
      </c>
      <c r="G144" s="239" t="s">
        <v>1110</v>
      </c>
      <c r="H144" s="240">
        <v>2</v>
      </c>
      <c r="I144" s="241"/>
      <c r="J144" s="242">
        <f>ROUND(I144*H144,2)</f>
        <v>0</v>
      </c>
      <c r="K144" s="238" t="s">
        <v>19</v>
      </c>
      <c r="L144" s="243"/>
      <c r="M144" s="244" t="s">
        <v>19</v>
      </c>
      <c r="N144" s="245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314</v>
      </c>
      <c r="AT144" s="217" t="s">
        <v>247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1255</v>
      </c>
    </row>
    <row r="145" spans="1:65" s="2" customFormat="1" ht="22.2" customHeight="1">
      <c r="A145" s="40"/>
      <c r="B145" s="41"/>
      <c r="C145" s="206" t="s">
        <v>410</v>
      </c>
      <c r="D145" s="206" t="s">
        <v>139</v>
      </c>
      <c r="E145" s="207" t="s">
        <v>1256</v>
      </c>
      <c r="F145" s="208" t="s">
        <v>1257</v>
      </c>
      <c r="G145" s="209" t="s">
        <v>1110</v>
      </c>
      <c r="H145" s="210">
        <v>2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1258</v>
      </c>
    </row>
    <row r="146" spans="1:65" s="2" customFormat="1" ht="14.4" customHeight="1">
      <c r="A146" s="40"/>
      <c r="B146" s="41"/>
      <c r="C146" s="206" t="s">
        <v>415</v>
      </c>
      <c r="D146" s="206" t="s">
        <v>139</v>
      </c>
      <c r="E146" s="207" t="s">
        <v>1259</v>
      </c>
      <c r="F146" s="208" t="s">
        <v>1260</v>
      </c>
      <c r="G146" s="209" t="s">
        <v>1110</v>
      </c>
      <c r="H146" s="210">
        <v>2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1261</v>
      </c>
    </row>
    <row r="147" spans="1:65" s="2" customFormat="1" ht="14.4" customHeight="1">
      <c r="A147" s="40"/>
      <c r="B147" s="41"/>
      <c r="C147" s="206" t="s">
        <v>421</v>
      </c>
      <c r="D147" s="206" t="s">
        <v>139</v>
      </c>
      <c r="E147" s="207" t="s">
        <v>1262</v>
      </c>
      <c r="F147" s="208" t="s">
        <v>1263</v>
      </c>
      <c r="G147" s="209" t="s">
        <v>1110</v>
      </c>
      <c r="H147" s="210">
        <v>2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229</v>
      </c>
      <c r="AT147" s="217" t="s">
        <v>139</v>
      </c>
      <c r="AU147" s="217" t="s">
        <v>77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229</v>
      </c>
      <c r="BM147" s="217" t="s">
        <v>1264</v>
      </c>
    </row>
    <row r="148" spans="1:65" s="2" customFormat="1" ht="14.4" customHeight="1">
      <c r="A148" s="40"/>
      <c r="B148" s="41"/>
      <c r="C148" s="236" t="s">
        <v>428</v>
      </c>
      <c r="D148" s="236" t="s">
        <v>247</v>
      </c>
      <c r="E148" s="237" t="s">
        <v>1265</v>
      </c>
      <c r="F148" s="238" t="s">
        <v>1266</v>
      </c>
      <c r="G148" s="239" t="s">
        <v>1267</v>
      </c>
      <c r="H148" s="240">
        <v>2</v>
      </c>
      <c r="I148" s="241"/>
      <c r="J148" s="242">
        <f>ROUND(I148*H148,2)</f>
        <v>0</v>
      </c>
      <c r="K148" s="238" t="s">
        <v>19</v>
      </c>
      <c r="L148" s="243"/>
      <c r="M148" s="244" t="s">
        <v>19</v>
      </c>
      <c r="N148" s="245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314</v>
      </c>
      <c r="AT148" s="217" t="s">
        <v>247</v>
      </c>
      <c r="AU148" s="217" t="s">
        <v>77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229</v>
      </c>
      <c r="BM148" s="217" t="s">
        <v>1268</v>
      </c>
    </row>
    <row r="149" spans="1:65" s="2" customFormat="1" ht="14.4" customHeight="1">
      <c r="A149" s="40"/>
      <c r="B149" s="41"/>
      <c r="C149" s="206" t="s">
        <v>437</v>
      </c>
      <c r="D149" s="206" t="s">
        <v>139</v>
      </c>
      <c r="E149" s="207" t="s">
        <v>1269</v>
      </c>
      <c r="F149" s="208" t="s">
        <v>1270</v>
      </c>
      <c r="G149" s="209" t="s">
        <v>1120</v>
      </c>
      <c r="H149" s="210">
        <v>0.003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1271</v>
      </c>
    </row>
    <row r="150" spans="1:65" s="2" customFormat="1" ht="14.4" customHeight="1">
      <c r="A150" s="40"/>
      <c r="B150" s="41"/>
      <c r="C150" s="206" t="s">
        <v>443</v>
      </c>
      <c r="D150" s="206" t="s">
        <v>139</v>
      </c>
      <c r="E150" s="207" t="s">
        <v>1272</v>
      </c>
      <c r="F150" s="208" t="s">
        <v>1273</v>
      </c>
      <c r="G150" s="209" t="s">
        <v>1168</v>
      </c>
      <c r="H150" s="210">
        <v>2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1274</v>
      </c>
    </row>
    <row r="151" spans="1:63" s="12" customFormat="1" ht="25.9" customHeight="1">
      <c r="A151" s="12"/>
      <c r="B151" s="190"/>
      <c r="C151" s="191"/>
      <c r="D151" s="192" t="s">
        <v>71</v>
      </c>
      <c r="E151" s="193" t="s">
        <v>1275</v>
      </c>
      <c r="F151" s="193" t="s">
        <v>1276</v>
      </c>
      <c r="G151" s="191"/>
      <c r="H151" s="191"/>
      <c r="I151" s="194"/>
      <c r="J151" s="195">
        <f>BK151</f>
        <v>0</v>
      </c>
      <c r="K151" s="191"/>
      <c r="L151" s="196"/>
      <c r="M151" s="197"/>
      <c r="N151" s="198"/>
      <c r="O151" s="198"/>
      <c r="P151" s="199">
        <f>SUM(P152:P158)</f>
        <v>0</v>
      </c>
      <c r="Q151" s="198"/>
      <c r="R151" s="199">
        <f>SUM(R152:R158)</f>
        <v>0</v>
      </c>
      <c r="S151" s="198"/>
      <c r="T151" s="200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77</v>
      </c>
      <c r="AT151" s="202" t="s">
        <v>71</v>
      </c>
      <c r="AU151" s="202" t="s">
        <v>72</v>
      </c>
      <c r="AY151" s="201" t="s">
        <v>137</v>
      </c>
      <c r="BK151" s="203">
        <f>SUM(BK152:BK158)</f>
        <v>0</v>
      </c>
    </row>
    <row r="152" spans="1:65" s="2" customFormat="1" ht="14.4" customHeight="1">
      <c r="A152" s="40"/>
      <c r="B152" s="41"/>
      <c r="C152" s="206" t="s">
        <v>449</v>
      </c>
      <c r="D152" s="206" t="s">
        <v>139</v>
      </c>
      <c r="E152" s="207" t="s">
        <v>1277</v>
      </c>
      <c r="F152" s="208" t="s">
        <v>1278</v>
      </c>
      <c r="G152" s="209" t="s">
        <v>1110</v>
      </c>
      <c r="H152" s="210">
        <v>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1279</v>
      </c>
    </row>
    <row r="153" spans="1:65" s="2" customFormat="1" ht="14.4" customHeight="1">
      <c r="A153" s="40"/>
      <c r="B153" s="41"/>
      <c r="C153" s="206" t="s">
        <v>455</v>
      </c>
      <c r="D153" s="206" t="s">
        <v>139</v>
      </c>
      <c r="E153" s="207" t="s">
        <v>1280</v>
      </c>
      <c r="F153" s="208" t="s">
        <v>1281</v>
      </c>
      <c r="G153" s="209" t="s">
        <v>1110</v>
      </c>
      <c r="H153" s="210">
        <v>2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1282</v>
      </c>
    </row>
    <row r="154" spans="1:65" s="2" customFormat="1" ht="14.4" customHeight="1">
      <c r="A154" s="40"/>
      <c r="B154" s="41"/>
      <c r="C154" s="206" t="s">
        <v>459</v>
      </c>
      <c r="D154" s="206" t="s">
        <v>139</v>
      </c>
      <c r="E154" s="207" t="s">
        <v>1283</v>
      </c>
      <c r="F154" s="208" t="s">
        <v>1284</v>
      </c>
      <c r="G154" s="209" t="s">
        <v>1110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1285</v>
      </c>
    </row>
    <row r="155" spans="1:65" s="2" customFormat="1" ht="14.4" customHeight="1">
      <c r="A155" s="40"/>
      <c r="B155" s="41"/>
      <c r="C155" s="206" t="s">
        <v>467</v>
      </c>
      <c r="D155" s="206" t="s">
        <v>139</v>
      </c>
      <c r="E155" s="207" t="s">
        <v>1286</v>
      </c>
      <c r="F155" s="208" t="s">
        <v>1287</v>
      </c>
      <c r="G155" s="209" t="s">
        <v>1120</v>
      </c>
      <c r="H155" s="210">
        <v>0.003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1288</v>
      </c>
    </row>
    <row r="156" spans="1:65" s="2" customFormat="1" ht="14.4" customHeight="1">
      <c r="A156" s="40"/>
      <c r="B156" s="41"/>
      <c r="C156" s="206" t="s">
        <v>472</v>
      </c>
      <c r="D156" s="206" t="s">
        <v>139</v>
      </c>
      <c r="E156" s="207" t="s">
        <v>1289</v>
      </c>
      <c r="F156" s="208" t="s">
        <v>1290</v>
      </c>
      <c r="G156" s="209" t="s">
        <v>1110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1291</v>
      </c>
    </row>
    <row r="157" spans="1:65" s="2" customFormat="1" ht="14.4" customHeight="1">
      <c r="A157" s="40"/>
      <c r="B157" s="41"/>
      <c r="C157" s="206" t="s">
        <v>478</v>
      </c>
      <c r="D157" s="206" t="s">
        <v>139</v>
      </c>
      <c r="E157" s="207" t="s">
        <v>1292</v>
      </c>
      <c r="F157" s="208" t="s">
        <v>1293</v>
      </c>
      <c r="G157" s="209" t="s">
        <v>1110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1294</v>
      </c>
    </row>
    <row r="158" spans="1:65" s="2" customFormat="1" ht="22.2" customHeight="1">
      <c r="A158" s="40"/>
      <c r="B158" s="41"/>
      <c r="C158" s="206" t="s">
        <v>483</v>
      </c>
      <c r="D158" s="206" t="s">
        <v>139</v>
      </c>
      <c r="E158" s="207" t="s">
        <v>1295</v>
      </c>
      <c r="F158" s="208" t="s">
        <v>1296</v>
      </c>
      <c r="G158" s="209" t="s">
        <v>1110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229</v>
      </c>
      <c r="AT158" s="217" t="s">
        <v>139</v>
      </c>
      <c r="AU158" s="217" t="s">
        <v>77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229</v>
      </c>
      <c r="BM158" s="217" t="s">
        <v>1297</v>
      </c>
    </row>
    <row r="159" spans="1:63" s="12" customFormat="1" ht="25.9" customHeight="1">
      <c r="A159" s="12"/>
      <c r="B159" s="190"/>
      <c r="C159" s="191"/>
      <c r="D159" s="192" t="s">
        <v>71</v>
      </c>
      <c r="E159" s="193" t="s">
        <v>1298</v>
      </c>
      <c r="F159" s="193" t="s">
        <v>1299</v>
      </c>
      <c r="G159" s="191"/>
      <c r="H159" s="191"/>
      <c r="I159" s="194"/>
      <c r="J159" s="195">
        <f>BK159</f>
        <v>0</v>
      </c>
      <c r="K159" s="191"/>
      <c r="L159" s="196"/>
      <c r="M159" s="197"/>
      <c r="N159" s="198"/>
      <c r="O159" s="198"/>
      <c r="P159" s="199">
        <f>SUM(P160:P161)</f>
        <v>0</v>
      </c>
      <c r="Q159" s="198"/>
      <c r="R159" s="199">
        <f>SUM(R160:R161)</f>
        <v>0</v>
      </c>
      <c r="S159" s="198"/>
      <c r="T159" s="20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77</v>
      </c>
      <c r="AT159" s="202" t="s">
        <v>71</v>
      </c>
      <c r="AU159" s="202" t="s">
        <v>72</v>
      </c>
      <c r="AY159" s="201" t="s">
        <v>137</v>
      </c>
      <c r="BK159" s="203">
        <f>SUM(BK160:BK161)</f>
        <v>0</v>
      </c>
    </row>
    <row r="160" spans="1:65" s="2" customFormat="1" ht="14.4" customHeight="1">
      <c r="A160" s="40"/>
      <c r="B160" s="41"/>
      <c r="C160" s="206" t="s">
        <v>490</v>
      </c>
      <c r="D160" s="206" t="s">
        <v>139</v>
      </c>
      <c r="E160" s="207" t="s">
        <v>1300</v>
      </c>
      <c r="F160" s="208" t="s">
        <v>1301</v>
      </c>
      <c r="G160" s="209" t="s">
        <v>142</v>
      </c>
      <c r="H160" s="210">
        <v>4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1302</v>
      </c>
    </row>
    <row r="161" spans="1:65" s="2" customFormat="1" ht="14.4" customHeight="1">
      <c r="A161" s="40"/>
      <c r="B161" s="41"/>
      <c r="C161" s="206" t="s">
        <v>499</v>
      </c>
      <c r="D161" s="206" t="s">
        <v>139</v>
      </c>
      <c r="E161" s="207" t="s">
        <v>1303</v>
      </c>
      <c r="F161" s="208" t="s">
        <v>1304</v>
      </c>
      <c r="G161" s="209" t="s">
        <v>142</v>
      </c>
      <c r="H161" s="210">
        <v>2</v>
      </c>
      <c r="I161" s="211"/>
      <c r="J161" s="212">
        <f>ROUND(I161*H161,2)</f>
        <v>0</v>
      </c>
      <c r="K161" s="208" t="s">
        <v>19</v>
      </c>
      <c r="L161" s="46"/>
      <c r="M161" s="275" t="s">
        <v>19</v>
      </c>
      <c r="N161" s="276" t="s">
        <v>43</v>
      </c>
      <c r="O161" s="273"/>
      <c r="P161" s="277">
        <f>O161*H161</f>
        <v>0</v>
      </c>
      <c r="Q161" s="277">
        <v>0</v>
      </c>
      <c r="R161" s="277">
        <f>Q161*H161</f>
        <v>0</v>
      </c>
      <c r="S161" s="277">
        <v>0</v>
      </c>
      <c r="T161" s="27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229</v>
      </c>
      <c r="AT161" s="217" t="s">
        <v>139</v>
      </c>
      <c r="AU161" s="217" t="s">
        <v>77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229</v>
      </c>
      <c r="BM161" s="217" t="s">
        <v>1305</v>
      </c>
    </row>
    <row r="162" spans="1:31" s="2" customFormat="1" ht="6.95" customHeight="1">
      <c r="A162" s="4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46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password="CC35" sheet="1" objects="1" scenarios="1" formatColumns="0" formatRows="0" autoFilter="0"/>
  <autoFilter ref="C88:K16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1306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ROUND((SUM(BE84:BE113)),2)</f>
        <v>0</v>
      </c>
      <c r="G33" s="40"/>
      <c r="H33" s="40"/>
      <c r="I33" s="150">
        <v>0.21</v>
      </c>
      <c r="J33" s="149">
        <f>ROUND(((SUM(BE84:BE113))*I33),2)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ROUND((SUM(BF84:BF113)),2)</f>
        <v>0</v>
      </c>
      <c r="G34" s="40"/>
      <c r="H34" s="40"/>
      <c r="I34" s="150">
        <v>0.15</v>
      </c>
      <c r="J34" s="149">
        <f>ROUND(((SUM(BF84:BF113))*I34),2)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4 - Vytápění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1307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1308</v>
      </c>
      <c r="E61" s="170"/>
      <c r="F61" s="170"/>
      <c r="G61" s="170"/>
      <c r="H61" s="170"/>
      <c r="I61" s="170"/>
      <c r="J61" s="171">
        <f>J93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1309</v>
      </c>
      <c r="E62" s="170"/>
      <c r="F62" s="170"/>
      <c r="G62" s="170"/>
      <c r="H62" s="170"/>
      <c r="I62" s="170"/>
      <c r="J62" s="171">
        <f>J98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1310</v>
      </c>
      <c r="E63" s="170"/>
      <c r="F63" s="170"/>
      <c r="G63" s="170"/>
      <c r="H63" s="170"/>
      <c r="I63" s="170"/>
      <c r="J63" s="171">
        <f>J103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1311</v>
      </c>
      <c r="E64" s="170"/>
      <c r="F64" s="170"/>
      <c r="G64" s="170"/>
      <c r="H64" s="170"/>
      <c r="I64" s="170"/>
      <c r="J64" s="171">
        <f>J111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Karlovy Vary, ZŠ J.A.Komenského - učebna IT, kabinet, přístupová rampa a vnitřní plošina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4 - Vytápění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23. 1. 2024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25</v>
      </c>
      <c r="D80" s="42"/>
      <c r="E80" s="42"/>
      <c r="F80" s="29" t="str">
        <f>E15</f>
        <v>Statutární město K.Vary</v>
      </c>
      <c r="G80" s="42"/>
      <c r="H80" s="42"/>
      <c r="I80" s="34" t="s">
        <v>31</v>
      </c>
      <c r="J80" s="38" t="str">
        <f>E21</f>
        <v>Porticus s.r.o. K.Vary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Šimková Dita, K.Vary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123</v>
      </c>
      <c r="D83" s="182" t="s">
        <v>57</v>
      </c>
      <c r="E83" s="182" t="s">
        <v>53</v>
      </c>
      <c r="F83" s="182" t="s">
        <v>54</v>
      </c>
      <c r="G83" s="182" t="s">
        <v>124</v>
      </c>
      <c r="H83" s="182" t="s">
        <v>125</v>
      </c>
      <c r="I83" s="182" t="s">
        <v>126</v>
      </c>
      <c r="J83" s="182" t="s">
        <v>104</v>
      </c>
      <c r="K83" s="183" t="s">
        <v>127</v>
      </c>
      <c r="L83" s="184"/>
      <c r="M83" s="94" t="s">
        <v>19</v>
      </c>
      <c r="N83" s="95" t="s">
        <v>42</v>
      </c>
      <c r="O83" s="95" t="s">
        <v>128</v>
      </c>
      <c r="P83" s="95" t="s">
        <v>129</v>
      </c>
      <c r="Q83" s="95" t="s">
        <v>130</v>
      </c>
      <c r="R83" s="95" t="s">
        <v>131</v>
      </c>
      <c r="S83" s="95" t="s">
        <v>132</v>
      </c>
      <c r="T83" s="96" t="s">
        <v>133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P85+P93+P98+P103+P111</f>
        <v>0</v>
      </c>
      <c r="Q84" s="98"/>
      <c r="R84" s="187">
        <f>R85+R93+R98+R103+R111</f>
        <v>27903.940000000002</v>
      </c>
      <c r="S84" s="98"/>
      <c r="T84" s="188">
        <f>T85+T93+T98+T103+T111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105</v>
      </c>
      <c r="BK84" s="189">
        <f>BK85+BK93+BK98+BK103+BK111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77</v>
      </c>
      <c r="F85" s="193" t="s">
        <v>1312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SUM(P86:P92)</f>
        <v>0</v>
      </c>
      <c r="Q85" s="198"/>
      <c r="R85" s="199">
        <f>SUM(R86:R92)</f>
        <v>27629.92</v>
      </c>
      <c r="S85" s="198"/>
      <c r="T85" s="200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71</v>
      </c>
      <c r="AU85" s="202" t="s">
        <v>72</v>
      </c>
      <c r="AY85" s="201" t="s">
        <v>137</v>
      </c>
      <c r="BK85" s="203">
        <f>SUM(BK86:BK92)</f>
        <v>0</v>
      </c>
    </row>
    <row r="86" spans="1:65" s="2" customFormat="1" ht="19.8" customHeight="1">
      <c r="A86" s="40"/>
      <c r="B86" s="41"/>
      <c r="C86" s="206" t="s">
        <v>77</v>
      </c>
      <c r="D86" s="206" t="s">
        <v>139</v>
      </c>
      <c r="E86" s="207" t="s">
        <v>1313</v>
      </c>
      <c r="F86" s="208" t="s">
        <v>1314</v>
      </c>
      <c r="G86" s="209" t="s">
        <v>162</v>
      </c>
      <c r="H86" s="210">
        <v>30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854.7</v>
      </c>
      <c r="R86" s="215">
        <f>Q86*H86</f>
        <v>25641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229</v>
      </c>
      <c r="AT86" s="217" t="s">
        <v>139</v>
      </c>
      <c r="AU86" s="217" t="s">
        <v>77</v>
      </c>
      <c r="AY86" s="19" t="s">
        <v>137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77</v>
      </c>
      <c r="BK86" s="218">
        <f>ROUND(I86*H86,2)</f>
        <v>0</v>
      </c>
      <c r="BL86" s="19" t="s">
        <v>229</v>
      </c>
      <c r="BM86" s="217" t="s">
        <v>1315</v>
      </c>
    </row>
    <row r="87" spans="1:65" s="2" customFormat="1" ht="19.8" customHeight="1">
      <c r="A87" s="40"/>
      <c r="B87" s="41"/>
      <c r="C87" s="206" t="s">
        <v>81</v>
      </c>
      <c r="D87" s="206" t="s">
        <v>139</v>
      </c>
      <c r="E87" s="207" t="s">
        <v>1316</v>
      </c>
      <c r="F87" s="208" t="s">
        <v>1317</v>
      </c>
      <c r="G87" s="209" t="s">
        <v>162</v>
      </c>
      <c r="H87" s="210">
        <v>7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182</v>
      </c>
      <c r="R87" s="215">
        <f>Q87*H87</f>
        <v>1274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229</v>
      </c>
      <c r="AT87" s="217" t="s">
        <v>139</v>
      </c>
      <c r="AU87" s="217" t="s">
        <v>77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229</v>
      </c>
      <c r="BM87" s="217" t="s">
        <v>1318</v>
      </c>
    </row>
    <row r="88" spans="1:65" s="2" customFormat="1" ht="14.4" customHeight="1">
      <c r="A88" s="40"/>
      <c r="B88" s="41"/>
      <c r="C88" s="206" t="s">
        <v>84</v>
      </c>
      <c r="D88" s="206" t="s">
        <v>139</v>
      </c>
      <c r="E88" s="207" t="s">
        <v>1319</v>
      </c>
      <c r="F88" s="208" t="s">
        <v>1320</v>
      </c>
      <c r="G88" s="209" t="s">
        <v>260</v>
      </c>
      <c r="H88" s="210">
        <v>14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50</v>
      </c>
      <c r="R88" s="215">
        <f>Q88*H88</f>
        <v>700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229</v>
      </c>
      <c r="AT88" s="217" t="s">
        <v>139</v>
      </c>
      <c r="AU88" s="217" t="s">
        <v>77</v>
      </c>
      <c r="AY88" s="19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77</v>
      </c>
      <c r="BK88" s="218">
        <f>ROUND(I88*H88,2)</f>
        <v>0</v>
      </c>
      <c r="BL88" s="19" t="s">
        <v>229</v>
      </c>
      <c r="BM88" s="217" t="s">
        <v>1321</v>
      </c>
    </row>
    <row r="89" spans="1:65" s="2" customFormat="1" ht="14.4" customHeight="1">
      <c r="A89" s="40"/>
      <c r="B89" s="41"/>
      <c r="C89" s="206" t="s">
        <v>87</v>
      </c>
      <c r="D89" s="206" t="s">
        <v>139</v>
      </c>
      <c r="E89" s="207" t="s">
        <v>1322</v>
      </c>
      <c r="F89" s="208" t="s">
        <v>1323</v>
      </c>
      <c r="G89" s="209" t="s">
        <v>1110</v>
      </c>
      <c r="H89" s="210">
        <v>14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0.15</v>
      </c>
      <c r="R89" s="215">
        <f>Q89*H89</f>
        <v>2.1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229</v>
      </c>
      <c r="AT89" s="217" t="s">
        <v>139</v>
      </c>
      <c r="AU89" s="217" t="s">
        <v>77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229</v>
      </c>
      <c r="BM89" s="217" t="s">
        <v>1324</v>
      </c>
    </row>
    <row r="90" spans="1:65" s="2" customFormat="1" ht="14.4" customHeight="1">
      <c r="A90" s="40"/>
      <c r="B90" s="41"/>
      <c r="C90" s="206" t="s">
        <v>90</v>
      </c>
      <c r="D90" s="206" t="s">
        <v>139</v>
      </c>
      <c r="E90" s="207" t="s">
        <v>1325</v>
      </c>
      <c r="F90" s="208" t="s">
        <v>1326</v>
      </c>
      <c r="G90" s="209" t="s">
        <v>173</v>
      </c>
      <c r="H90" s="210">
        <v>25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0.5</v>
      </c>
      <c r="R90" s="215">
        <f>Q90*H90</f>
        <v>12.5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229</v>
      </c>
      <c r="AT90" s="217" t="s">
        <v>139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1327</v>
      </c>
    </row>
    <row r="91" spans="1:65" s="2" customFormat="1" ht="14.4" customHeight="1">
      <c r="A91" s="40"/>
      <c r="B91" s="41"/>
      <c r="C91" s="206" t="s">
        <v>93</v>
      </c>
      <c r="D91" s="206" t="s">
        <v>139</v>
      </c>
      <c r="E91" s="207" t="s">
        <v>1328</v>
      </c>
      <c r="F91" s="208" t="s">
        <v>1329</v>
      </c>
      <c r="G91" s="209" t="s">
        <v>173</v>
      </c>
      <c r="H91" s="210">
        <v>22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0.01</v>
      </c>
      <c r="R91" s="215">
        <f>Q91*H91</f>
        <v>0.22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229</v>
      </c>
      <c r="AT91" s="217" t="s">
        <v>139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1330</v>
      </c>
    </row>
    <row r="92" spans="1:65" s="2" customFormat="1" ht="14.4" customHeight="1">
      <c r="A92" s="40"/>
      <c r="B92" s="41"/>
      <c r="C92" s="206" t="s">
        <v>96</v>
      </c>
      <c r="D92" s="206" t="s">
        <v>139</v>
      </c>
      <c r="E92" s="207" t="s">
        <v>1331</v>
      </c>
      <c r="F92" s="208" t="s">
        <v>1332</v>
      </c>
      <c r="G92" s="209" t="s">
        <v>260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0.1</v>
      </c>
      <c r="R92" s="215">
        <f>Q92*H92</f>
        <v>0.1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229</v>
      </c>
      <c r="AT92" s="217" t="s">
        <v>139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1333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81</v>
      </c>
      <c r="F93" s="193" t="s">
        <v>1334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SUM(P94:P97)</f>
        <v>0</v>
      </c>
      <c r="Q93" s="198"/>
      <c r="R93" s="199">
        <f>SUM(R94:R97)</f>
        <v>14.4</v>
      </c>
      <c r="S93" s="198"/>
      <c r="T93" s="200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71</v>
      </c>
      <c r="AU93" s="202" t="s">
        <v>72</v>
      </c>
      <c r="AY93" s="201" t="s">
        <v>137</v>
      </c>
      <c r="BK93" s="203">
        <f>SUM(BK94:BK97)</f>
        <v>0</v>
      </c>
    </row>
    <row r="94" spans="1:65" s="2" customFormat="1" ht="14.4" customHeight="1">
      <c r="A94" s="40"/>
      <c r="B94" s="41"/>
      <c r="C94" s="206" t="s">
        <v>182</v>
      </c>
      <c r="D94" s="206" t="s">
        <v>139</v>
      </c>
      <c r="E94" s="207" t="s">
        <v>1335</v>
      </c>
      <c r="F94" s="208" t="s">
        <v>1336</v>
      </c>
      <c r="G94" s="209" t="s">
        <v>1110</v>
      </c>
      <c r="H94" s="210">
        <v>12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0.1</v>
      </c>
      <c r="R94" s="215">
        <f>Q94*H94</f>
        <v>1.2000000000000002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229</v>
      </c>
      <c r="AT94" s="217" t="s">
        <v>139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1337</v>
      </c>
    </row>
    <row r="95" spans="1:65" s="2" customFormat="1" ht="14.4" customHeight="1">
      <c r="A95" s="40"/>
      <c r="B95" s="41"/>
      <c r="C95" s="206" t="s">
        <v>189</v>
      </c>
      <c r="D95" s="206" t="s">
        <v>139</v>
      </c>
      <c r="E95" s="207" t="s">
        <v>1338</v>
      </c>
      <c r="F95" s="208" t="s">
        <v>1339</v>
      </c>
      <c r="G95" s="209" t="s">
        <v>1110</v>
      </c>
      <c r="H95" s="210">
        <v>2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0.1</v>
      </c>
      <c r="R95" s="215">
        <f>Q95*H95</f>
        <v>0.2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229</v>
      </c>
      <c r="AT95" s="217" t="s">
        <v>139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1340</v>
      </c>
    </row>
    <row r="96" spans="1:65" s="2" customFormat="1" ht="14.4" customHeight="1">
      <c r="A96" s="40"/>
      <c r="B96" s="41"/>
      <c r="C96" s="206" t="s">
        <v>195</v>
      </c>
      <c r="D96" s="206" t="s">
        <v>139</v>
      </c>
      <c r="E96" s="207" t="s">
        <v>1341</v>
      </c>
      <c r="F96" s="208" t="s">
        <v>1342</v>
      </c>
      <c r="G96" s="209" t="s">
        <v>173</v>
      </c>
      <c r="H96" s="210">
        <v>22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0.5</v>
      </c>
      <c r="R96" s="215">
        <f>Q96*H96</f>
        <v>11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229</v>
      </c>
      <c r="AT96" s="217" t="s">
        <v>139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1343</v>
      </c>
    </row>
    <row r="97" spans="1:65" s="2" customFormat="1" ht="14.4" customHeight="1">
      <c r="A97" s="40"/>
      <c r="B97" s="41"/>
      <c r="C97" s="236" t="s">
        <v>201</v>
      </c>
      <c r="D97" s="236" t="s">
        <v>247</v>
      </c>
      <c r="E97" s="237" t="s">
        <v>1344</v>
      </c>
      <c r="F97" s="238" t="s">
        <v>1345</v>
      </c>
      <c r="G97" s="239" t="s">
        <v>260</v>
      </c>
      <c r="H97" s="240">
        <v>1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6"/>
      <c r="P97" s="215">
        <f>O97*H97</f>
        <v>0</v>
      </c>
      <c r="Q97" s="215">
        <v>2</v>
      </c>
      <c r="R97" s="215">
        <f>Q97*H97</f>
        <v>2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314</v>
      </c>
      <c r="AT97" s="217" t="s">
        <v>247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1346</v>
      </c>
    </row>
    <row r="98" spans="1:63" s="12" customFormat="1" ht="25.9" customHeight="1">
      <c r="A98" s="12"/>
      <c r="B98" s="190"/>
      <c r="C98" s="191"/>
      <c r="D98" s="192" t="s">
        <v>71</v>
      </c>
      <c r="E98" s="193" t="s">
        <v>84</v>
      </c>
      <c r="F98" s="193" t="s">
        <v>1347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SUM(P99:P102)</f>
        <v>0</v>
      </c>
      <c r="Q98" s="198"/>
      <c r="R98" s="199">
        <f>SUM(R99:R102)</f>
        <v>3.2199999999999998</v>
      </c>
      <c r="S98" s="198"/>
      <c r="T98" s="20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77</v>
      </c>
      <c r="AT98" s="202" t="s">
        <v>71</v>
      </c>
      <c r="AU98" s="202" t="s">
        <v>72</v>
      </c>
      <c r="AY98" s="201" t="s">
        <v>137</v>
      </c>
      <c r="BK98" s="203">
        <f>SUM(BK99:BK102)</f>
        <v>0</v>
      </c>
    </row>
    <row r="99" spans="1:65" s="2" customFormat="1" ht="19.8" customHeight="1">
      <c r="A99" s="40"/>
      <c r="B99" s="41"/>
      <c r="C99" s="206" t="s">
        <v>207</v>
      </c>
      <c r="D99" s="206" t="s">
        <v>139</v>
      </c>
      <c r="E99" s="207" t="s">
        <v>1348</v>
      </c>
      <c r="F99" s="208" t="s">
        <v>1349</v>
      </c>
      <c r="G99" s="209" t="s">
        <v>1110</v>
      </c>
      <c r="H99" s="210">
        <v>6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0.15</v>
      </c>
      <c r="R99" s="215">
        <f>Q99*H99</f>
        <v>0.8999999999999999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1350</v>
      </c>
    </row>
    <row r="100" spans="1:65" s="2" customFormat="1" ht="14.4" customHeight="1">
      <c r="A100" s="40"/>
      <c r="B100" s="41"/>
      <c r="C100" s="206" t="s">
        <v>213</v>
      </c>
      <c r="D100" s="206" t="s">
        <v>139</v>
      </c>
      <c r="E100" s="207" t="s">
        <v>1351</v>
      </c>
      <c r="F100" s="208" t="s">
        <v>1352</v>
      </c>
      <c r="G100" s="209" t="s">
        <v>1110</v>
      </c>
      <c r="H100" s="210">
        <v>6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0.12</v>
      </c>
      <c r="R100" s="215">
        <f>Q100*H100</f>
        <v>0.72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1353</v>
      </c>
    </row>
    <row r="101" spans="1:65" s="2" customFormat="1" ht="22.2" customHeight="1">
      <c r="A101" s="40"/>
      <c r="B101" s="41"/>
      <c r="C101" s="206" t="s">
        <v>219</v>
      </c>
      <c r="D101" s="206" t="s">
        <v>139</v>
      </c>
      <c r="E101" s="207" t="s">
        <v>1354</v>
      </c>
      <c r="F101" s="208" t="s">
        <v>1355</v>
      </c>
      <c r="G101" s="209" t="s">
        <v>1110</v>
      </c>
      <c r="H101" s="210">
        <v>6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0.1</v>
      </c>
      <c r="R101" s="215">
        <f>Q101*H101</f>
        <v>0.6000000000000001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1356</v>
      </c>
    </row>
    <row r="102" spans="1:65" s="2" customFormat="1" ht="14.4" customHeight="1">
      <c r="A102" s="40"/>
      <c r="B102" s="41"/>
      <c r="C102" s="236" t="s">
        <v>8</v>
      </c>
      <c r="D102" s="236" t="s">
        <v>247</v>
      </c>
      <c r="E102" s="237" t="s">
        <v>1357</v>
      </c>
      <c r="F102" s="238" t="s">
        <v>1358</v>
      </c>
      <c r="G102" s="239" t="s">
        <v>260</v>
      </c>
      <c r="H102" s="240">
        <v>1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1</v>
      </c>
      <c r="R102" s="215">
        <f>Q102*H102</f>
        <v>1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1359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87</v>
      </c>
      <c r="F103" s="193" t="s">
        <v>1360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SUM(P104:P110)</f>
        <v>0</v>
      </c>
      <c r="Q103" s="198"/>
      <c r="R103" s="199">
        <f>SUM(R104:R110)</f>
        <v>256.4</v>
      </c>
      <c r="S103" s="198"/>
      <c r="T103" s="200">
        <f>SUM(T104:T110)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77</v>
      </c>
      <c r="AT103" s="202" t="s">
        <v>71</v>
      </c>
      <c r="AU103" s="202" t="s">
        <v>72</v>
      </c>
      <c r="AY103" s="201" t="s">
        <v>137</v>
      </c>
      <c r="BK103" s="203">
        <f>SUM(BK104:BK110)</f>
        <v>0</v>
      </c>
    </row>
    <row r="104" spans="1:65" s="2" customFormat="1" ht="30" customHeight="1">
      <c r="A104" s="40"/>
      <c r="B104" s="41"/>
      <c r="C104" s="206" t="s">
        <v>229</v>
      </c>
      <c r="D104" s="206" t="s">
        <v>139</v>
      </c>
      <c r="E104" s="207" t="s">
        <v>1361</v>
      </c>
      <c r="F104" s="208" t="s">
        <v>1362</v>
      </c>
      <c r="G104" s="209" t="s">
        <v>142</v>
      </c>
      <c r="H104" s="210">
        <v>2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38.28</v>
      </c>
      <c r="R104" s="215">
        <f>Q104*H104</f>
        <v>76.56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1363</v>
      </c>
    </row>
    <row r="105" spans="1:65" s="2" customFormat="1" ht="30" customHeight="1">
      <c r="A105" s="40"/>
      <c r="B105" s="41"/>
      <c r="C105" s="206" t="s">
        <v>235</v>
      </c>
      <c r="D105" s="206" t="s">
        <v>139</v>
      </c>
      <c r="E105" s="207" t="s">
        <v>1364</v>
      </c>
      <c r="F105" s="208" t="s">
        <v>1365</v>
      </c>
      <c r="G105" s="209" t="s">
        <v>142</v>
      </c>
      <c r="H105" s="210">
        <v>4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44.66</v>
      </c>
      <c r="R105" s="215">
        <f>Q105*H105</f>
        <v>178.64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1366</v>
      </c>
    </row>
    <row r="106" spans="1:65" s="2" customFormat="1" ht="22.2" customHeight="1">
      <c r="A106" s="40"/>
      <c r="B106" s="41"/>
      <c r="C106" s="206" t="s">
        <v>241</v>
      </c>
      <c r="D106" s="206" t="s">
        <v>139</v>
      </c>
      <c r="E106" s="207" t="s">
        <v>1367</v>
      </c>
      <c r="F106" s="208" t="s">
        <v>1368</v>
      </c>
      <c r="G106" s="209" t="s">
        <v>1267</v>
      </c>
      <c r="H106" s="210">
        <v>6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0.2</v>
      </c>
      <c r="R106" s="215">
        <f>Q106*H106</f>
        <v>1.2000000000000002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1369</v>
      </c>
    </row>
    <row r="107" spans="1:65" s="2" customFormat="1" ht="14.4" customHeight="1">
      <c r="A107" s="40"/>
      <c r="B107" s="41"/>
      <c r="C107" s="206" t="s">
        <v>246</v>
      </c>
      <c r="D107" s="206" t="s">
        <v>139</v>
      </c>
      <c r="E107" s="207" t="s">
        <v>1370</v>
      </c>
      <c r="F107" s="208" t="s">
        <v>1371</v>
      </c>
      <c r="G107" s="209" t="s">
        <v>1372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1373</v>
      </c>
    </row>
    <row r="108" spans="1:65" s="2" customFormat="1" ht="14.4" customHeight="1">
      <c r="A108" s="40"/>
      <c r="B108" s="41"/>
      <c r="C108" s="206" t="s">
        <v>252</v>
      </c>
      <c r="D108" s="206" t="s">
        <v>139</v>
      </c>
      <c r="E108" s="207" t="s">
        <v>1374</v>
      </c>
      <c r="F108" s="208" t="s">
        <v>1375</v>
      </c>
      <c r="G108" s="209" t="s">
        <v>1372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1376</v>
      </c>
    </row>
    <row r="109" spans="1:65" s="2" customFormat="1" ht="14.4" customHeight="1">
      <c r="A109" s="40"/>
      <c r="B109" s="41"/>
      <c r="C109" s="206" t="s">
        <v>7</v>
      </c>
      <c r="D109" s="206" t="s">
        <v>139</v>
      </c>
      <c r="E109" s="207" t="s">
        <v>1377</v>
      </c>
      <c r="F109" s="208" t="s">
        <v>1378</v>
      </c>
      <c r="G109" s="209" t="s">
        <v>1372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1379</v>
      </c>
    </row>
    <row r="110" spans="1:65" s="2" customFormat="1" ht="14.4" customHeight="1">
      <c r="A110" s="40"/>
      <c r="B110" s="41"/>
      <c r="C110" s="206" t="s">
        <v>262</v>
      </c>
      <c r="D110" s="206" t="s">
        <v>139</v>
      </c>
      <c r="E110" s="207" t="s">
        <v>1380</v>
      </c>
      <c r="F110" s="208" t="s">
        <v>1381</v>
      </c>
      <c r="G110" s="209" t="s">
        <v>1372</v>
      </c>
      <c r="H110" s="210">
        <v>1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1382</v>
      </c>
    </row>
    <row r="111" spans="1:63" s="12" customFormat="1" ht="25.9" customHeight="1">
      <c r="A111" s="12"/>
      <c r="B111" s="190"/>
      <c r="C111" s="191"/>
      <c r="D111" s="192" t="s">
        <v>71</v>
      </c>
      <c r="E111" s="193" t="s">
        <v>90</v>
      </c>
      <c r="F111" s="193" t="s">
        <v>1383</v>
      </c>
      <c r="G111" s="191"/>
      <c r="H111" s="191"/>
      <c r="I111" s="194"/>
      <c r="J111" s="195">
        <f>BK111</f>
        <v>0</v>
      </c>
      <c r="K111" s="191"/>
      <c r="L111" s="196"/>
      <c r="M111" s="197"/>
      <c r="N111" s="198"/>
      <c r="O111" s="198"/>
      <c r="P111" s="199">
        <f>SUM(P112:P113)</f>
        <v>0</v>
      </c>
      <c r="Q111" s="198"/>
      <c r="R111" s="199">
        <f>SUM(R112:R113)</f>
        <v>0</v>
      </c>
      <c r="S111" s="198"/>
      <c r="T111" s="20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77</v>
      </c>
      <c r="AT111" s="202" t="s">
        <v>71</v>
      </c>
      <c r="AU111" s="202" t="s">
        <v>72</v>
      </c>
      <c r="AY111" s="201" t="s">
        <v>137</v>
      </c>
      <c r="BK111" s="203">
        <f>SUM(BK112:BK113)</f>
        <v>0</v>
      </c>
    </row>
    <row r="112" spans="1:65" s="2" customFormat="1" ht="14.4" customHeight="1">
      <c r="A112" s="40"/>
      <c r="B112" s="41"/>
      <c r="C112" s="206" t="s">
        <v>266</v>
      </c>
      <c r="D112" s="206" t="s">
        <v>139</v>
      </c>
      <c r="E112" s="207" t="s">
        <v>1384</v>
      </c>
      <c r="F112" s="208" t="s">
        <v>1385</v>
      </c>
      <c r="G112" s="209" t="s">
        <v>173</v>
      </c>
      <c r="H112" s="210">
        <v>47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1386</v>
      </c>
    </row>
    <row r="113" spans="1:65" s="2" customFormat="1" ht="14.4" customHeight="1">
      <c r="A113" s="40"/>
      <c r="B113" s="41"/>
      <c r="C113" s="206" t="s">
        <v>271</v>
      </c>
      <c r="D113" s="206" t="s">
        <v>139</v>
      </c>
      <c r="E113" s="207" t="s">
        <v>1387</v>
      </c>
      <c r="F113" s="208" t="s">
        <v>1388</v>
      </c>
      <c r="G113" s="209" t="s">
        <v>162</v>
      </c>
      <c r="H113" s="210">
        <v>3</v>
      </c>
      <c r="I113" s="211"/>
      <c r="J113" s="212">
        <f>ROUND(I113*H113,2)</f>
        <v>0</v>
      </c>
      <c r="K113" s="208" t="s">
        <v>19</v>
      </c>
      <c r="L113" s="46"/>
      <c r="M113" s="275" t="s">
        <v>19</v>
      </c>
      <c r="N113" s="276" t="s">
        <v>43</v>
      </c>
      <c r="O113" s="273"/>
      <c r="P113" s="277">
        <f>O113*H113</f>
        <v>0</v>
      </c>
      <c r="Q113" s="277">
        <v>0</v>
      </c>
      <c r="R113" s="277">
        <f>Q113*H113</f>
        <v>0</v>
      </c>
      <c r="S113" s="277">
        <v>0</v>
      </c>
      <c r="T113" s="27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229</v>
      </c>
      <c r="AT113" s="217" t="s">
        <v>139</v>
      </c>
      <c r="AU113" s="217" t="s">
        <v>77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229</v>
      </c>
      <c r="BM113" s="217" t="s">
        <v>1389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1390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ROUND((SUM(BE88:BE177)),2)</f>
        <v>0</v>
      </c>
      <c r="G33" s="40"/>
      <c r="H33" s="40"/>
      <c r="I33" s="150">
        <v>0.21</v>
      </c>
      <c r="J33" s="149">
        <f>ROUND(((SUM(BE88:BE177))*I33),2)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ROUND((SUM(BF88:BF177)),2)</f>
        <v>0</v>
      </c>
      <c r="G34" s="40"/>
      <c r="H34" s="40"/>
      <c r="I34" s="150">
        <v>0.15</v>
      </c>
      <c r="J34" s="149">
        <f>ROUND(((SUM(BF88:BF177))*I34),2)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ROUND((SUM(BG88:BG177)),2)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ROUND((SUM(BH88:BH177)),2)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ROUND((SUM(BI88:BI177)),2)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5 - Silnoproud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1391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1392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1393</v>
      </c>
      <c r="E62" s="170"/>
      <c r="F62" s="170"/>
      <c r="G62" s="170"/>
      <c r="H62" s="170"/>
      <c r="I62" s="170"/>
      <c r="J62" s="171">
        <f>J113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1394</v>
      </c>
      <c r="E63" s="170"/>
      <c r="F63" s="170"/>
      <c r="G63" s="170"/>
      <c r="H63" s="170"/>
      <c r="I63" s="170"/>
      <c r="J63" s="171">
        <f>J124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1395</v>
      </c>
      <c r="E64" s="170"/>
      <c r="F64" s="170"/>
      <c r="G64" s="170"/>
      <c r="H64" s="170"/>
      <c r="I64" s="170"/>
      <c r="J64" s="171">
        <f>J133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1396</v>
      </c>
      <c r="E65" s="170"/>
      <c r="F65" s="170"/>
      <c r="G65" s="170"/>
      <c r="H65" s="170"/>
      <c r="I65" s="170"/>
      <c r="J65" s="171">
        <f>J140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1397</v>
      </c>
      <c r="E66" s="170"/>
      <c r="F66" s="170"/>
      <c r="G66" s="170"/>
      <c r="H66" s="170"/>
      <c r="I66" s="170"/>
      <c r="J66" s="171">
        <f>J147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1398</v>
      </c>
      <c r="E67" s="170"/>
      <c r="F67" s="170"/>
      <c r="G67" s="170"/>
      <c r="H67" s="170"/>
      <c r="I67" s="170"/>
      <c r="J67" s="171">
        <f>J151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1399</v>
      </c>
      <c r="E68" s="170"/>
      <c r="F68" s="170"/>
      <c r="G68" s="170"/>
      <c r="H68" s="170"/>
      <c r="I68" s="170"/>
      <c r="J68" s="171">
        <f>J161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Karlovy Vary, ZŠ J.A.Komenského - učebna IT, kabinet, přístupová rampa a vnitřní plošina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5 - Silnoproud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23. 1. 2024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25</v>
      </c>
      <c r="D84" s="42"/>
      <c r="E84" s="42"/>
      <c r="F84" s="29" t="str">
        <f>E15</f>
        <v>Statutární město K.Vary</v>
      </c>
      <c r="G84" s="42"/>
      <c r="H84" s="42"/>
      <c r="I84" s="34" t="s">
        <v>31</v>
      </c>
      <c r="J84" s="38" t="str">
        <f>E21</f>
        <v>Porticus s.r.o. K.Vary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Šimková Dita,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123</v>
      </c>
      <c r="D87" s="182" t="s">
        <v>57</v>
      </c>
      <c r="E87" s="182" t="s">
        <v>53</v>
      </c>
      <c r="F87" s="182" t="s">
        <v>54</v>
      </c>
      <c r="G87" s="182" t="s">
        <v>124</v>
      </c>
      <c r="H87" s="182" t="s">
        <v>125</v>
      </c>
      <c r="I87" s="182" t="s">
        <v>126</v>
      </c>
      <c r="J87" s="182" t="s">
        <v>104</v>
      </c>
      <c r="K87" s="183" t="s">
        <v>127</v>
      </c>
      <c r="L87" s="184"/>
      <c r="M87" s="94" t="s">
        <v>19</v>
      </c>
      <c r="N87" s="95" t="s">
        <v>42</v>
      </c>
      <c r="O87" s="95" t="s">
        <v>128</v>
      </c>
      <c r="P87" s="95" t="s">
        <v>129</v>
      </c>
      <c r="Q87" s="95" t="s">
        <v>130</v>
      </c>
      <c r="R87" s="95" t="s">
        <v>131</v>
      </c>
      <c r="S87" s="95" t="s">
        <v>132</v>
      </c>
      <c r="T87" s="96" t="s">
        <v>133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P89+P104+P113+P124+P133+P140+P147+P151+P161</f>
        <v>0</v>
      </c>
      <c r="Q88" s="98"/>
      <c r="R88" s="187">
        <f>R89+R104+R113+R124+R133+R140+R147+R151+R161</f>
        <v>0</v>
      </c>
      <c r="S88" s="98"/>
      <c r="T88" s="188">
        <f>T89+T104+T113+T124+T133+T140+T147+T151+T161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105</v>
      </c>
      <c r="BK88" s="189">
        <f>BK89+BK104+BK113+BK124+BK133+BK140+BK147+BK151+BK161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1097</v>
      </c>
      <c r="F89" s="193" t="s">
        <v>1400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SUM(P90:P103)</f>
        <v>0</v>
      </c>
      <c r="Q89" s="198"/>
      <c r="R89" s="199">
        <f>SUM(R90:R103)</f>
        <v>0</v>
      </c>
      <c r="S89" s="198"/>
      <c r="T89" s="200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71</v>
      </c>
      <c r="AU89" s="202" t="s">
        <v>72</v>
      </c>
      <c r="AY89" s="201" t="s">
        <v>137</v>
      </c>
      <c r="BK89" s="203">
        <f>SUM(BK90:BK103)</f>
        <v>0</v>
      </c>
    </row>
    <row r="90" spans="1:65" s="2" customFormat="1" ht="14.4" customHeight="1">
      <c r="A90" s="40"/>
      <c r="B90" s="41"/>
      <c r="C90" s="236" t="s">
        <v>77</v>
      </c>
      <c r="D90" s="236" t="s">
        <v>247</v>
      </c>
      <c r="E90" s="237" t="s">
        <v>1401</v>
      </c>
      <c r="F90" s="238" t="s">
        <v>1402</v>
      </c>
      <c r="G90" s="239" t="s">
        <v>1110</v>
      </c>
      <c r="H90" s="240">
        <v>12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314</v>
      </c>
      <c r="AT90" s="217" t="s">
        <v>247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1403</v>
      </c>
    </row>
    <row r="91" spans="1:65" s="2" customFormat="1" ht="22.2" customHeight="1">
      <c r="A91" s="40"/>
      <c r="B91" s="41"/>
      <c r="C91" s="236" t="s">
        <v>81</v>
      </c>
      <c r="D91" s="236" t="s">
        <v>247</v>
      </c>
      <c r="E91" s="237" t="s">
        <v>1404</v>
      </c>
      <c r="F91" s="238" t="s">
        <v>1405</v>
      </c>
      <c r="G91" s="239" t="s">
        <v>1110</v>
      </c>
      <c r="H91" s="240">
        <v>14</v>
      </c>
      <c r="I91" s="241"/>
      <c r="J91" s="242">
        <f>ROUND(I91*H91,2)</f>
        <v>0</v>
      </c>
      <c r="K91" s="238" t="s">
        <v>19</v>
      </c>
      <c r="L91" s="243"/>
      <c r="M91" s="244" t="s">
        <v>19</v>
      </c>
      <c r="N91" s="245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314</v>
      </c>
      <c r="AT91" s="217" t="s">
        <v>247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1406</v>
      </c>
    </row>
    <row r="92" spans="1:65" s="2" customFormat="1" ht="22.2" customHeight="1">
      <c r="A92" s="40"/>
      <c r="B92" s="41"/>
      <c r="C92" s="236" t="s">
        <v>84</v>
      </c>
      <c r="D92" s="236" t="s">
        <v>247</v>
      </c>
      <c r="E92" s="237" t="s">
        <v>1407</v>
      </c>
      <c r="F92" s="238" t="s">
        <v>1408</v>
      </c>
      <c r="G92" s="239" t="s">
        <v>1110</v>
      </c>
      <c r="H92" s="240">
        <v>76</v>
      </c>
      <c r="I92" s="241"/>
      <c r="J92" s="242">
        <f>ROUND(I92*H92,2)</f>
        <v>0</v>
      </c>
      <c r="K92" s="238" t="s">
        <v>19</v>
      </c>
      <c r="L92" s="243"/>
      <c r="M92" s="244" t="s">
        <v>19</v>
      </c>
      <c r="N92" s="245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314</v>
      </c>
      <c r="AT92" s="217" t="s">
        <v>247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1409</v>
      </c>
    </row>
    <row r="93" spans="1:65" s="2" customFormat="1" ht="19.8" customHeight="1">
      <c r="A93" s="40"/>
      <c r="B93" s="41"/>
      <c r="C93" s="236" t="s">
        <v>87</v>
      </c>
      <c r="D93" s="236" t="s">
        <v>247</v>
      </c>
      <c r="E93" s="237" t="s">
        <v>1410</v>
      </c>
      <c r="F93" s="238" t="s">
        <v>1411</v>
      </c>
      <c r="G93" s="239" t="s">
        <v>1110</v>
      </c>
      <c r="H93" s="240">
        <v>5</v>
      </c>
      <c r="I93" s="241"/>
      <c r="J93" s="242">
        <f>ROUND(I93*H93,2)</f>
        <v>0</v>
      </c>
      <c r="K93" s="238" t="s">
        <v>19</v>
      </c>
      <c r="L93" s="243"/>
      <c r="M93" s="244" t="s">
        <v>19</v>
      </c>
      <c r="N93" s="245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314</v>
      </c>
      <c r="AT93" s="217" t="s">
        <v>247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1412</v>
      </c>
    </row>
    <row r="94" spans="1:65" s="2" customFormat="1" ht="22.2" customHeight="1">
      <c r="A94" s="40"/>
      <c r="B94" s="41"/>
      <c r="C94" s="236" t="s">
        <v>90</v>
      </c>
      <c r="D94" s="236" t="s">
        <v>247</v>
      </c>
      <c r="E94" s="237" t="s">
        <v>1413</v>
      </c>
      <c r="F94" s="238" t="s">
        <v>1414</v>
      </c>
      <c r="G94" s="239" t="s">
        <v>1110</v>
      </c>
      <c r="H94" s="240">
        <v>20</v>
      </c>
      <c r="I94" s="241"/>
      <c r="J94" s="242">
        <f>ROUND(I94*H94,2)</f>
        <v>0</v>
      </c>
      <c r="K94" s="238" t="s">
        <v>19</v>
      </c>
      <c r="L94" s="243"/>
      <c r="M94" s="244" t="s">
        <v>19</v>
      </c>
      <c r="N94" s="245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314</v>
      </c>
      <c r="AT94" s="217" t="s">
        <v>247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1415</v>
      </c>
    </row>
    <row r="95" spans="1:65" s="2" customFormat="1" ht="14.4" customHeight="1">
      <c r="A95" s="40"/>
      <c r="B95" s="41"/>
      <c r="C95" s="236" t="s">
        <v>93</v>
      </c>
      <c r="D95" s="236" t="s">
        <v>247</v>
      </c>
      <c r="E95" s="237" t="s">
        <v>1416</v>
      </c>
      <c r="F95" s="238" t="s">
        <v>1417</v>
      </c>
      <c r="G95" s="239" t="s">
        <v>1110</v>
      </c>
      <c r="H95" s="240">
        <v>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314</v>
      </c>
      <c r="AT95" s="217" t="s">
        <v>247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1418</v>
      </c>
    </row>
    <row r="96" spans="1:65" s="2" customFormat="1" ht="22.2" customHeight="1">
      <c r="A96" s="40"/>
      <c r="B96" s="41"/>
      <c r="C96" s="236" t="s">
        <v>96</v>
      </c>
      <c r="D96" s="236" t="s">
        <v>247</v>
      </c>
      <c r="E96" s="237" t="s">
        <v>1419</v>
      </c>
      <c r="F96" s="238" t="s">
        <v>1420</v>
      </c>
      <c r="G96" s="239" t="s">
        <v>1110</v>
      </c>
      <c r="H96" s="240">
        <v>7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1421</v>
      </c>
    </row>
    <row r="97" spans="1:65" s="2" customFormat="1" ht="19.8" customHeight="1">
      <c r="A97" s="40"/>
      <c r="B97" s="41"/>
      <c r="C97" s="236" t="s">
        <v>182</v>
      </c>
      <c r="D97" s="236" t="s">
        <v>247</v>
      </c>
      <c r="E97" s="237" t="s">
        <v>1422</v>
      </c>
      <c r="F97" s="238" t="s">
        <v>1423</v>
      </c>
      <c r="G97" s="239" t="s">
        <v>1110</v>
      </c>
      <c r="H97" s="240">
        <v>5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314</v>
      </c>
      <c r="AT97" s="217" t="s">
        <v>247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1424</v>
      </c>
    </row>
    <row r="98" spans="1:65" s="2" customFormat="1" ht="19.8" customHeight="1">
      <c r="A98" s="40"/>
      <c r="B98" s="41"/>
      <c r="C98" s="206" t="s">
        <v>189</v>
      </c>
      <c r="D98" s="206" t="s">
        <v>139</v>
      </c>
      <c r="E98" s="207" t="s">
        <v>1425</v>
      </c>
      <c r="F98" s="208" t="s">
        <v>1426</v>
      </c>
      <c r="G98" s="209" t="s">
        <v>1110</v>
      </c>
      <c r="H98" s="210">
        <v>5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229</v>
      </c>
      <c r="AT98" s="217" t="s">
        <v>139</v>
      </c>
      <c r="AU98" s="217" t="s">
        <v>77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229</v>
      </c>
      <c r="BM98" s="217" t="s">
        <v>1427</v>
      </c>
    </row>
    <row r="99" spans="1:65" s="2" customFormat="1" ht="14.4" customHeight="1">
      <c r="A99" s="40"/>
      <c r="B99" s="41"/>
      <c r="C99" s="236" t="s">
        <v>195</v>
      </c>
      <c r="D99" s="236" t="s">
        <v>247</v>
      </c>
      <c r="E99" s="237" t="s">
        <v>1428</v>
      </c>
      <c r="F99" s="238" t="s">
        <v>1429</v>
      </c>
      <c r="G99" s="239" t="s">
        <v>1110</v>
      </c>
      <c r="H99" s="240">
        <v>3</v>
      </c>
      <c r="I99" s="241"/>
      <c r="J99" s="242">
        <f>ROUND(I99*H99,2)</f>
        <v>0</v>
      </c>
      <c r="K99" s="238" t="s">
        <v>19</v>
      </c>
      <c r="L99" s="243"/>
      <c r="M99" s="244" t="s">
        <v>19</v>
      </c>
      <c r="N99" s="245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314</v>
      </c>
      <c r="AT99" s="217" t="s">
        <v>247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1430</v>
      </c>
    </row>
    <row r="100" spans="1:65" s="2" customFormat="1" ht="14.4" customHeight="1">
      <c r="A100" s="40"/>
      <c r="B100" s="41"/>
      <c r="C100" s="236" t="s">
        <v>201</v>
      </c>
      <c r="D100" s="236" t="s">
        <v>247</v>
      </c>
      <c r="E100" s="237" t="s">
        <v>1431</v>
      </c>
      <c r="F100" s="238" t="s">
        <v>1432</v>
      </c>
      <c r="G100" s="239" t="s">
        <v>1110</v>
      </c>
      <c r="H100" s="240">
        <v>2</v>
      </c>
      <c r="I100" s="241"/>
      <c r="J100" s="242">
        <f>ROUND(I100*H100,2)</f>
        <v>0</v>
      </c>
      <c r="K100" s="238" t="s">
        <v>19</v>
      </c>
      <c r="L100" s="243"/>
      <c r="M100" s="244" t="s">
        <v>19</v>
      </c>
      <c r="N100" s="245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314</v>
      </c>
      <c r="AT100" s="217" t="s">
        <v>247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1433</v>
      </c>
    </row>
    <row r="101" spans="1:65" s="2" customFormat="1" ht="22.2" customHeight="1">
      <c r="A101" s="40"/>
      <c r="B101" s="41"/>
      <c r="C101" s="236" t="s">
        <v>207</v>
      </c>
      <c r="D101" s="236" t="s">
        <v>247</v>
      </c>
      <c r="E101" s="237" t="s">
        <v>1434</v>
      </c>
      <c r="F101" s="238" t="s">
        <v>1435</v>
      </c>
      <c r="G101" s="239" t="s">
        <v>1110</v>
      </c>
      <c r="H101" s="240">
        <v>4</v>
      </c>
      <c r="I101" s="241"/>
      <c r="J101" s="242">
        <f>ROUND(I101*H101,2)</f>
        <v>0</v>
      </c>
      <c r="K101" s="238" t="s">
        <v>19</v>
      </c>
      <c r="L101" s="243"/>
      <c r="M101" s="244" t="s">
        <v>19</v>
      </c>
      <c r="N101" s="245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314</v>
      </c>
      <c r="AT101" s="217" t="s">
        <v>247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1436</v>
      </c>
    </row>
    <row r="102" spans="1:65" s="2" customFormat="1" ht="14.4" customHeight="1">
      <c r="A102" s="40"/>
      <c r="B102" s="41"/>
      <c r="C102" s="236" t="s">
        <v>213</v>
      </c>
      <c r="D102" s="236" t="s">
        <v>247</v>
      </c>
      <c r="E102" s="237" t="s">
        <v>1437</v>
      </c>
      <c r="F102" s="238" t="s">
        <v>1438</v>
      </c>
      <c r="G102" s="239" t="s">
        <v>1110</v>
      </c>
      <c r="H102" s="240">
        <v>5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1439</v>
      </c>
    </row>
    <row r="103" spans="1:65" s="2" customFormat="1" ht="14.4" customHeight="1">
      <c r="A103" s="40"/>
      <c r="B103" s="41"/>
      <c r="C103" s="236" t="s">
        <v>219</v>
      </c>
      <c r="D103" s="236" t="s">
        <v>247</v>
      </c>
      <c r="E103" s="237" t="s">
        <v>1440</v>
      </c>
      <c r="F103" s="238" t="s">
        <v>1441</v>
      </c>
      <c r="G103" s="239" t="s">
        <v>1110</v>
      </c>
      <c r="H103" s="240">
        <v>5</v>
      </c>
      <c r="I103" s="241"/>
      <c r="J103" s="242">
        <f>ROUND(I103*H103,2)</f>
        <v>0</v>
      </c>
      <c r="K103" s="238" t="s">
        <v>19</v>
      </c>
      <c r="L103" s="243"/>
      <c r="M103" s="244" t="s">
        <v>19</v>
      </c>
      <c r="N103" s="245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314</v>
      </c>
      <c r="AT103" s="217" t="s">
        <v>247</v>
      </c>
      <c r="AU103" s="217" t="s">
        <v>77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229</v>
      </c>
      <c r="BM103" s="217" t="s">
        <v>1442</v>
      </c>
    </row>
    <row r="104" spans="1:63" s="12" customFormat="1" ht="25.9" customHeight="1">
      <c r="A104" s="12"/>
      <c r="B104" s="190"/>
      <c r="C104" s="191"/>
      <c r="D104" s="192" t="s">
        <v>71</v>
      </c>
      <c r="E104" s="193" t="s">
        <v>1137</v>
      </c>
      <c r="F104" s="193" t="s">
        <v>1443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SUM(P105:P112)</f>
        <v>0</v>
      </c>
      <c r="Q104" s="198"/>
      <c r="R104" s="199">
        <f>SUM(R105:R112)</f>
        <v>0</v>
      </c>
      <c r="S104" s="198"/>
      <c r="T104" s="200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77</v>
      </c>
      <c r="AT104" s="202" t="s">
        <v>71</v>
      </c>
      <c r="AU104" s="202" t="s">
        <v>72</v>
      </c>
      <c r="AY104" s="201" t="s">
        <v>137</v>
      </c>
      <c r="BK104" s="203">
        <f>SUM(BK105:BK112)</f>
        <v>0</v>
      </c>
    </row>
    <row r="105" spans="1:65" s="2" customFormat="1" ht="14.4" customHeight="1">
      <c r="A105" s="40"/>
      <c r="B105" s="41"/>
      <c r="C105" s="206" t="s">
        <v>8</v>
      </c>
      <c r="D105" s="206" t="s">
        <v>139</v>
      </c>
      <c r="E105" s="207" t="s">
        <v>1444</v>
      </c>
      <c r="F105" s="208" t="s">
        <v>1445</v>
      </c>
      <c r="G105" s="209" t="s">
        <v>1110</v>
      </c>
      <c r="H105" s="210">
        <v>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1446</v>
      </c>
    </row>
    <row r="106" spans="1:65" s="2" customFormat="1" ht="14.4" customHeight="1">
      <c r="A106" s="40"/>
      <c r="B106" s="41"/>
      <c r="C106" s="206" t="s">
        <v>229</v>
      </c>
      <c r="D106" s="206" t="s">
        <v>139</v>
      </c>
      <c r="E106" s="207" t="s">
        <v>1447</v>
      </c>
      <c r="F106" s="208" t="s">
        <v>1448</v>
      </c>
      <c r="G106" s="209" t="s">
        <v>1110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1449</v>
      </c>
    </row>
    <row r="107" spans="1:65" s="2" customFormat="1" ht="14.4" customHeight="1">
      <c r="A107" s="40"/>
      <c r="B107" s="41"/>
      <c r="C107" s="206" t="s">
        <v>235</v>
      </c>
      <c r="D107" s="206" t="s">
        <v>139</v>
      </c>
      <c r="E107" s="207" t="s">
        <v>1450</v>
      </c>
      <c r="F107" s="208" t="s">
        <v>1451</v>
      </c>
      <c r="G107" s="209" t="s">
        <v>1110</v>
      </c>
      <c r="H107" s="210">
        <v>31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1452</v>
      </c>
    </row>
    <row r="108" spans="1:65" s="2" customFormat="1" ht="14.4" customHeight="1">
      <c r="A108" s="40"/>
      <c r="B108" s="41"/>
      <c r="C108" s="206" t="s">
        <v>241</v>
      </c>
      <c r="D108" s="206" t="s">
        <v>139</v>
      </c>
      <c r="E108" s="207" t="s">
        <v>1453</v>
      </c>
      <c r="F108" s="208" t="s">
        <v>1454</v>
      </c>
      <c r="G108" s="209" t="s">
        <v>1110</v>
      </c>
      <c r="H108" s="210">
        <v>5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1455</v>
      </c>
    </row>
    <row r="109" spans="1:65" s="2" customFormat="1" ht="14.4" customHeight="1">
      <c r="A109" s="40"/>
      <c r="B109" s="41"/>
      <c r="C109" s="206" t="s">
        <v>246</v>
      </c>
      <c r="D109" s="206" t="s">
        <v>139</v>
      </c>
      <c r="E109" s="207" t="s">
        <v>1456</v>
      </c>
      <c r="F109" s="208" t="s">
        <v>1457</v>
      </c>
      <c r="G109" s="209" t="s">
        <v>1110</v>
      </c>
      <c r="H109" s="210">
        <v>34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1458</v>
      </c>
    </row>
    <row r="110" spans="1:65" s="2" customFormat="1" ht="14.4" customHeight="1">
      <c r="A110" s="40"/>
      <c r="B110" s="41"/>
      <c r="C110" s="206" t="s">
        <v>252</v>
      </c>
      <c r="D110" s="206" t="s">
        <v>139</v>
      </c>
      <c r="E110" s="207" t="s">
        <v>1459</v>
      </c>
      <c r="F110" s="208" t="s">
        <v>1460</v>
      </c>
      <c r="G110" s="209" t="s">
        <v>1110</v>
      </c>
      <c r="H110" s="210">
        <v>70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1461</v>
      </c>
    </row>
    <row r="111" spans="1:65" s="2" customFormat="1" ht="14.4" customHeight="1">
      <c r="A111" s="40"/>
      <c r="B111" s="41"/>
      <c r="C111" s="206" t="s">
        <v>7</v>
      </c>
      <c r="D111" s="206" t="s">
        <v>139</v>
      </c>
      <c r="E111" s="207" t="s">
        <v>1462</v>
      </c>
      <c r="F111" s="208" t="s">
        <v>1463</v>
      </c>
      <c r="G111" s="209" t="s">
        <v>1110</v>
      </c>
      <c r="H111" s="210">
        <v>4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1464</v>
      </c>
    </row>
    <row r="112" spans="1:65" s="2" customFormat="1" ht="19.8" customHeight="1">
      <c r="A112" s="40"/>
      <c r="B112" s="41"/>
      <c r="C112" s="206" t="s">
        <v>262</v>
      </c>
      <c r="D112" s="206" t="s">
        <v>139</v>
      </c>
      <c r="E112" s="207" t="s">
        <v>1465</v>
      </c>
      <c r="F112" s="208" t="s">
        <v>1466</v>
      </c>
      <c r="G112" s="209" t="s">
        <v>1110</v>
      </c>
      <c r="H112" s="210">
        <v>34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1467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1147</v>
      </c>
      <c r="F113" s="193" t="s">
        <v>1468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SUM(P114:P123)</f>
        <v>0</v>
      </c>
      <c r="Q113" s="198"/>
      <c r="R113" s="199">
        <f>SUM(R114:R123)</f>
        <v>0</v>
      </c>
      <c r="S113" s="198"/>
      <c r="T113" s="200">
        <f>SUM(T114:T123)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77</v>
      </c>
      <c r="AT113" s="202" t="s">
        <v>71</v>
      </c>
      <c r="AU113" s="202" t="s">
        <v>72</v>
      </c>
      <c r="AY113" s="201" t="s">
        <v>137</v>
      </c>
      <c r="BK113" s="203">
        <f>SUM(BK114:BK123)</f>
        <v>0</v>
      </c>
    </row>
    <row r="114" spans="1:65" s="2" customFormat="1" ht="14.4" customHeight="1">
      <c r="A114" s="40"/>
      <c r="B114" s="41"/>
      <c r="C114" s="236" t="s">
        <v>266</v>
      </c>
      <c r="D114" s="236" t="s">
        <v>247</v>
      </c>
      <c r="E114" s="237" t="s">
        <v>1469</v>
      </c>
      <c r="F114" s="238" t="s">
        <v>1470</v>
      </c>
      <c r="G114" s="239" t="s">
        <v>173</v>
      </c>
      <c r="H114" s="240">
        <v>60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314</v>
      </c>
      <c r="AT114" s="217" t="s">
        <v>247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1471</v>
      </c>
    </row>
    <row r="115" spans="1:65" s="2" customFormat="1" ht="40.2" customHeight="1">
      <c r="A115" s="40"/>
      <c r="B115" s="41"/>
      <c r="C115" s="236" t="s">
        <v>271</v>
      </c>
      <c r="D115" s="236" t="s">
        <v>247</v>
      </c>
      <c r="E115" s="237" t="s">
        <v>1472</v>
      </c>
      <c r="F115" s="238" t="s">
        <v>1473</v>
      </c>
      <c r="G115" s="239" t="s">
        <v>173</v>
      </c>
      <c r="H115" s="240">
        <v>8</v>
      </c>
      <c r="I115" s="241"/>
      <c r="J115" s="242">
        <f>ROUND(I115*H115,2)</f>
        <v>0</v>
      </c>
      <c r="K115" s="238" t="s">
        <v>19</v>
      </c>
      <c r="L115" s="243"/>
      <c r="M115" s="244" t="s">
        <v>19</v>
      </c>
      <c r="N115" s="245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314</v>
      </c>
      <c r="AT115" s="217" t="s">
        <v>247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1474</v>
      </c>
    </row>
    <row r="116" spans="1:65" s="2" customFormat="1" ht="40.2" customHeight="1">
      <c r="A116" s="40"/>
      <c r="B116" s="41"/>
      <c r="C116" s="236" t="s">
        <v>276</v>
      </c>
      <c r="D116" s="236" t="s">
        <v>247</v>
      </c>
      <c r="E116" s="237" t="s">
        <v>1475</v>
      </c>
      <c r="F116" s="238" t="s">
        <v>1476</v>
      </c>
      <c r="G116" s="239" t="s">
        <v>173</v>
      </c>
      <c r="H116" s="240">
        <v>2</v>
      </c>
      <c r="I116" s="241"/>
      <c r="J116" s="242">
        <f>ROUND(I116*H116,2)</f>
        <v>0</v>
      </c>
      <c r="K116" s="238" t="s">
        <v>19</v>
      </c>
      <c r="L116" s="243"/>
      <c r="M116" s="244" t="s">
        <v>19</v>
      </c>
      <c r="N116" s="245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314</v>
      </c>
      <c r="AT116" s="217" t="s">
        <v>247</v>
      </c>
      <c r="AU116" s="217" t="s">
        <v>77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229</v>
      </c>
      <c r="BM116" s="217" t="s">
        <v>1477</v>
      </c>
    </row>
    <row r="117" spans="1:65" s="2" customFormat="1" ht="14.4" customHeight="1">
      <c r="A117" s="40"/>
      <c r="B117" s="41"/>
      <c r="C117" s="236" t="s">
        <v>281</v>
      </c>
      <c r="D117" s="236" t="s">
        <v>247</v>
      </c>
      <c r="E117" s="237" t="s">
        <v>1478</v>
      </c>
      <c r="F117" s="238" t="s">
        <v>1479</v>
      </c>
      <c r="G117" s="239" t="s">
        <v>1110</v>
      </c>
      <c r="H117" s="240">
        <v>4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314</v>
      </c>
      <c r="AT117" s="217" t="s">
        <v>247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1480</v>
      </c>
    </row>
    <row r="118" spans="1:65" s="2" customFormat="1" ht="14.4" customHeight="1">
      <c r="A118" s="40"/>
      <c r="B118" s="41"/>
      <c r="C118" s="236" t="s">
        <v>286</v>
      </c>
      <c r="D118" s="236" t="s">
        <v>247</v>
      </c>
      <c r="E118" s="237" t="s">
        <v>1481</v>
      </c>
      <c r="F118" s="238" t="s">
        <v>1482</v>
      </c>
      <c r="G118" s="239" t="s">
        <v>1110</v>
      </c>
      <c r="H118" s="240">
        <v>20</v>
      </c>
      <c r="I118" s="241"/>
      <c r="J118" s="242">
        <f>ROUND(I118*H118,2)</f>
        <v>0</v>
      </c>
      <c r="K118" s="238" t="s">
        <v>19</v>
      </c>
      <c r="L118" s="243"/>
      <c r="M118" s="244" t="s">
        <v>19</v>
      </c>
      <c r="N118" s="245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314</v>
      </c>
      <c r="AT118" s="217" t="s">
        <v>247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1483</v>
      </c>
    </row>
    <row r="119" spans="1:65" s="2" customFormat="1" ht="14.4" customHeight="1">
      <c r="A119" s="40"/>
      <c r="B119" s="41"/>
      <c r="C119" s="236" t="s">
        <v>292</v>
      </c>
      <c r="D119" s="236" t="s">
        <v>247</v>
      </c>
      <c r="E119" s="237" t="s">
        <v>1484</v>
      </c>
      <c r="F119" s="238" t="s">
        <v>1485</v>
      </c>
      <c r="G119" s="239" t="s">
        <v>1110</v>
      </c>
      <c r="H119" s="240">
        <v>200</v>
      </c>
      <c r="I119" s="241"/>
      <c r="J119" s="242">
        <f>ROUND(I119*H119,2)</f>
        <v>0</v>
      </c>
      <c r="K119" s="238" t="s">
        <v>19</v>
      </c>
      <c r="L119" s="243"/>
      <c r="M119" s="244" t="s">
        <v>19</v>
      </c>
      <c r="N119" s="245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314</v>
      </c>
      <c r="AT119" s="217" t="s">
        <v>247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1486</v>
      </c>
    </row>
    <row r="120" spans="1:65" s="2" customFormat="1" ht="14.4" customHeight="1">
      <c r="A120" s="40"/>
      <c r="B120" s="41"/>
      <c r="C120" s="236" t="s">
        <v>298</v>
      </c>
      <c r="D120" s="236" t="s">
        <v>247</v>
      </c>
      <c r="E120" s="237" t="s">
        <v>1487</v>
      </c>
      <c r="F120" s="238" t="s">
        <v>1488</v>
      </c>
      <c r="G120" s="239" t="s">
        <v>173</v>
      </c>
      <c r="H120" s="240">
        <v>50</v>
      </c>
      <c r="I120" s="241"/>
      <c r="J120" s="242">
        <f>ROUND(I120*H120,2)</f>
        <v>0</v>
      </c>
      <c r="K120" s="238" t="s">
        <v>19</v>
      </c>
      <c r="L120" s="243"/>
      <c r="M120" s="244" t="s">
        <v>19</v>
      </c>
      <c r="N120" s="245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314</v>
      </c>
      <c r="AT120" s="217" t="s">
        <v>247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1489</v>
      </c>
    </row>
    <row r="121" spans="1:65" s="2" customFormat="1" ht="14.4" customHeight="1">
      <c r="A121" s="40"/>
      <c r="B121" s="41"/>
      <c r="C121" s="236" t="s">
        <v>303</v>
      </c>
      <c r="D121" s="236" t="s">
        <v>247</v>
      </c>
      <c r="E121" s="237" t="s">
        <v>1490</v>
      </c>
      <c r="F121" s="238" t="s">
        <v>1491</v>
      </c>
      <c r="G121" s="239" t="s">
        <v>173</v>
      </c>
      <c r="H121" s="240">
        <v>450</v>
      </c>
      <c r="I121" s="241"/>
      <c r="J121" s="242">
        <f>ROUND(I121*H121,2)</f>
        <v>0</v>
      </c>
      <c r="K121" s="238" t="s">
        <v>19</v>
      </c>
      <c r="L121" s="243"/>
      <c r="M121" s="244" t="s">
        <v>19</v>
      </c>
      <c r="N121" s="245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314</v>
      </c>
      <c r="AT121" s="217" t="s">
        <v>247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1492</v>
      </c>
    </row>
    <row r="122" spans="1:65" s="2" customFormat="1" ht="14.4" customHeight="1">
      <c r="A122" s="40"/>
      <c r="B122" s="41"/>
      <c r="C122" s="236" t="s">
        <v>309</v>
      </c>
      <c r="D122" s="236" t="s">
        <v>247</v>
      </c>
      <c r="E122" s="237" t="s">
        <v>1493</v>
      </c>
      <c r="F122" s="238" t="s">
        <v>1494</v>
      </c>
      <c r="G122" s="239" t="s">
        <v>173</v>
      </c>
      <c r="H122" s="240">
        <v>40</v>
      </c>
      <c r="I122" s="241"/>
      <c r="J122" s="242">
        <f>ROUND(I122*H122,2)</f>
        <v>0</v>
      </c>
      <c r="K122" s="238" t="s">
        <v>19</v>
      </c>
      <c r="L122" s="243"/>
      <c r="M122" s="244" t="s">
        <v>19</v>
      </c>
      <c r="N122" s="245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314</v>
      </c>
      <c r="AT122" s="217" t="s">
        <v>247</v>
      </c>
      <c r="AU122" s="217" t="s">
        <v>77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229</v>
      </c>
      <c r="BM122" s="217" t="s">
        <v>1495</v>
      </c>
    </row>
    <row r="123" spans="1:65" s="2" customFormat="1" ht="14.4" customHeight="1">
      <c r="A123" s="40"/>
      <c r="B123" s="41"/>
      <c r="C123" s="236" t="s">
        <v>314</v>
      </c>
      <c r="D123" s="236" t="s">
        <v>247</v>
      </c>
      <c r="E123" s="237" t="s">
        <v>1496</v>
      </c>
      <c r="F123" s="238" t="s">
        <v>1497</v>
      </c>
      <c r="G123" s="239" t="s">
        <v>173</v>
      </c>
      <c r="H123" s="240">
        <v>50</v>
      </c>
      <c r="I123" s="241"/>
      <c r="J123" s="242">
        <f>ROUND(I123*H123,2)</f>
        <v>0</v>
      </c>
      <c r="K123" s="238" t="s">
        <v>19</v>
      </c>
      <c r="L123" s="243"/>
      <c r="M123" s="244" t="s">
        <v>19</v>
      </c>
      <c r="N123" s="245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314</v>
      </c>
      <c r="AT123" s="217" t="s">
        <v>247</v>
      </c>
      <c r="AU123" s="217" t="s">
        <v>77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229</v>
      </c>
      <c r="BM123" s="217" t="s">
        <v>1498</v>
      </c>
    </row>
    <row r="124" spans="1:63" s="12" customFormat="1" ht="25.9" customHeight="1">
      <c r="A124" s="12"/>
      <c r="B124" s="190"/>
      <c r="C124" s="191"/>
      <c r="D124" s="192" t="s">
        <v>71</v>
      </c>
      <c r="E124" s="193" t="s">
        <v>1164</v>
      </c>
      <c r="F124" s="193" t="s">
        <v>1499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SUM(P125:P132)</f>
        <v>0</v>
      </c>
      <c r="Q124" s="198"/>
      <c r="R124" s="199">
        <f>SUM(R125:R132)</f>
        <v>0</v>
      </c>
      <c r="S124" s="198"/>
      <c r="T124" s="20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77</v>
      </c>
      <c r="AT124" s="202" t="s">
        <v>71</v>
      </c>
      <c r="AU124" s="202" t="s">
        <v>72</v>
      </c>
      <c r="AY124" s="201" t="s">
        <v>137</v>
      </c>
      <c r="BK124" s="203">
        <f>SUM(BK125:BK132)</f>
        <v>0</v>
      </c>
    </row>
    <row r="125" spans="1:65" s="2" customFormat="1" ht="14.4" customHeight="1">
      <c r="A125" s="40"/>
      <c r="B125" s="41"/>
      <c r="C125" s="206" t="s">
        <v>320</v>
      </c>
      <c r="D125" s="206" t="s">
        <v>139</v>
      </c>
      <c r="E125" s="207" t="s">
        <v>1500</v>
      </c>
      <c r="F125" s="208" t="s">
        <v>1501</v>
      </c>
      <c r="G125" s="209" t="s">
        <v>1110</v>
      </c>
      <c r="H125" s="210">
        <v>100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229</v>
      </c>
      <c r="AT125" s="217" t="s">
        <v>139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1502</v>
      </c>
    </row>
    <row r="126" spans="1:65" s="2" customFormat="1" ht="14.4" customHeight="1">
      <c r="A126" s="40"/>
      <c r="B126" s="41"/>
      <c r="C126" s="206" t="s">
        <v>329</v>
      </c>
      <c r="D126" s="206" t="s">
        <v>139</v>
      </c>
      <c r="E126" s="207" t="s">
        <v>1503</v>
      </c>
      <c r="F126" s="208" t="s">
        <v>1504</v>
      </c>
      <c r="G126" s="209" t="s">
        <v>1110</v>
      </c>
      <c r="H126" s="210">
        <v>200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229</v>
      </c>
      <c r="AT126" s="217" t="s">
        <v>139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1505</v>
      </c>
    </row>
    <row r="127" spans="1:65" s="2" customFormat="1" ht="14.4" customHeight="1">
      <c r="A127" s="40"/>
      <c r="B127" s="41"/>
      <c r="C127" s="206" t="s">
        <v>336</v>
      </c>
      <c r="D127" s="206" t="s">
        <v>139</v>
      </c>
      <c r="E127" s="207" t="s">
        <v>1506</v>
      </c>
      <c r="F127" s="208" t="s">
        <v>1507</v>
      </c>
      <c r="G127" s="209" t="s">
        <v>1110</v>
      </c>
      <c r="H127" s="210">
        <v>160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1508</v>
      </c>
    </row>
    <row r="128" spans="1:65" s="2" customFormat="1" ht="14.4" customHeight="1">
      <c r="A128" s="40"/>
      <c r="B128" s="41"/>
      <c r="C128" s="206" t="s">
        <v>342</v>
      </c>
      <c r="D128" s="206" t="s">
        <v>139</v>
      </c>
      <c r="E128" s="207" t="s">
        <v>1509</v>
      </c>
      <c r="F128" s="208" t="s">
        <v>1510</v>
      </c>
      <c r="G128" s="209" t="s">
        <v>1110</v>
      </c>
      <c r="H128" s="210">
        <v>200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229</v>
      </c>
      <c r="AT128" s="217" t="s">
        <v>139</v>
      </c>
      <c r="AU128" s="217" t="s">
        <v>77</v>
      </c>
      <c r="AY128" s="19" t="s">
        <v>137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229</v>
      </c>
      <c r="BM128" s="217" t="s">
        <v>1511</v>
      </c>
    </row>
    <row r="129" spans="1:65" s="2" customFormat="1" ht="14.4" customHeight="1">
      <c r="A129" s="40"/>
      <c r="B129" s="41"/>
      <c r="C129" s="206" t="s">
        <v>348</v>
      </c>
      <c r="D129" s="206" t="s">
        <v>139</v>
      </c>
      <c r="E129" s="207" t="s">
        <v>1493</v>
      </c>
      <c r="F129" s="208" t="s">
        <v>1494</v>
      </c>
      <c r="G129" s="209" t="s">
        <v>173</v>
      </c>
      <c r="H129" s="210">
        <v>0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229</v>
      </c>
      <c r="AT129" s="217" t="s">
        <v>139</v>
      </c>
      <c r="AU129" s="217" t="s">
        <v>77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229</v>
      </c>
      <c r="BM129" s="217" t="s">
        <v>1512</v>
      </c>
    </row>
    <row r="130" spans="1:65" s="2" customFormat="1" ht="14.4" customHeight="1">
      <c r="A130" s="40"/>
      <c r="B130" s="41"/>
      <c r="C130" s="206" t="s">
        <v>354</v>
      </c>
      <c r="D130" s="206" t="s">
        <v>139</v>
      </c>
      <c r="E130" s="207" t="s">
        <v>1513</v>
      </c>
      <c r="F130" s="208" t="s">
        <v>1497</v>
      </c>
      <c r="G130" s="209" t="s">
        <v>173</v>
      </c>
      <c r="H130" s="210">
        <v>50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1514</v>
      </c>
    </row>
    <row r="131" spans="1:65" s="2" customFormat="1" ht="14.4" customHeight="1">
      <c r="A131" s="40"/>
      <c r="B131" s="41"/>
      <c r="C131" s="206" t="s">
        <v>360</v>
      </c>
      <c r="D131" s="206" t="s">
        <v>139</v>
      </c>
      <c r="E131" s="207" t="s">
        <v>1469</v>
      </c>
      <c r="F131" s="208" t="s">
        <v>1515</v>
      </c>
      <c r="G131" s="209" t="s">
        <v>173</v>
      </c>
      <c r="H131" s="210">
        <v>60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1516</v>
      </c>
    </row>
    <row r="132" spans="1:65" s="2" customFormat="1" ht="14.4" customHeight="1">
      <c r="A132" s="40"/>
      <c r="B132" s="41"/>
      <c r="C132" s="206" t="s">
        <v>366</v>
      </c>
      <c r="D132" s="206" t="s">
        <v>139</v>
      </c>
      <c r="E132" s="207" t="s">
        <v>1517</v>
      </c>
      <c r="F132" s="208" t="s">
        <v>1518</v>
      </c>
      <c r="G132" s="209" t="s">
        <v>1110</v>
      </c>
      <c r="H132" s="210">
        <v>8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1519</v>
      </c>
    </row>
    <row r="133" spans="1:63" s="12" customFormat="1" ht="25.9" customHeight="1">
      <c r="A133" s="12"/>
      <c r="B133" s="190"/>
      <c r="C133" s="191"/>
      <c r="D133" s="192" t="s">
        <v>71</v>
      </c>
      <c r="E133" s="193" t="s">
        <v>1194</v>
      </c>
      <c r="F133" s="193" t="s">
        <v>1520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SUM(P134:P139)</f>
        <v>0</v>
      </c>
      <c r="Q133" s="198"/>
      <c r="R133" s="199">
        <f>SUM(R134:R139)</f>
        <v>0</v>
      </c>
      <c r="S133" s="198"/>
      <c r="T133" s="20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71</v>
      </c>
      <c r="AU133" s="202" t="s">
        <v>72</v>
      </c>
      <c r="AY133" s="201" t="s">
        <v>137</v>
      </c>
      <c r="BK133" s="203">
        <f>SUM(BK134:BK139)</f>
        <v>0</v>
      </c>
    </row>
    <row r="134" spans="1:65" s="2" customFormat="1" ht="14.4" customHeight="1">
      <c r="A134" s="40"/>
      <c r="B134" s="41"/>
      <c r="C134" s="236" t="s">
        <v>372</v>
      </c>
      <c r="D134" s="236" t="s">
        <v>247</v>
      </c>
      <c r="E134" s="237" t="s">
        <v>1521</v>
      </c>
      <c r="F134" s="238" t="s">
        <v>1522</v>
      </c>
      <c r="G134" s="239" t="s">
        <v>173</v>
      </c>
      <c r="H134" s="240">
        <v>200</v>
      </c>
      <c r="I134" s="241"/>
      <c r="J134" s="242">
        <f>ROUND(I134*H134,2)</f>
        <v>0</v>
      </c>
      <c r="K134" s="238" t="s">
        <v>19</v>
      </c>
      <c r="L134" s="243"/>
      <c r="M134" s="244" t="s">
        <v>19</v>
      </c>
      <c r="N134" s="245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314</v>
      </c>
      <c r="AT134" s="217" t="s">
        <v>247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1523</v>
      </c>
    </row>
    <row r="135" spans="1:65" s="2" customFormat="1" ht="14.4" customHeight="1">
      <c r="A135" s="40"/>
      <c r="B135" s="41"/>
      <c r="C135" s="236" t="s">
        <v>376</v>
      </c>
      <c r="D135" s="236" t="s">
        <v>247</v>
      </c>
      <c r="E135" s="237" t="s">
        <v>1524</v>
      </c>
      <c r="F135" s="238" t="s">
        <v>1525</v>
      </c>
      <c r="G135" s="239" t="s">
        <v>173</v>
      </c>
      <c r="H135" s="240">
        <v>2000</v>
      </c>
      <c r="I135" s="241"/>
      <c r="J135" s="242">
        <f>ROUND(I135*H135,2)</f>
        <v>0</v>
      </c>
      <c r="K135" s="238" t="s">
        <v>19</v>
      </c>
      <c r="L135" s="243"/>
      <c r="M135" s="244" t="s">
        <v>19</v>
      </c>
      <c r="N135" s="245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314</v>
      </c>
      <c r="AT135" s="217" t="s">
        <v>247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1526</v>
      </c>
    </row>
    <row r="136" spans="1:65" s="2" customFormat="1" ht="14.4" customHeight="1">
      <c r="A136" s="40"/>
      <c r="B136" s="41"/>
      <c r="C136" s="236" t="s">
        <v>380</v>
      </c>
      <c r="D136" s="236" t="s">
        <v>247</v>
      </c>
      <c r="E136" s="237" t="s">
        <v>1527</v>
      </c>
      <c r="F136" s="238" t="s">
        <v>1528</v>
      </c>
      <c r="G136" s="239" t="s">
        <v>173</v>
      </c>
      <c r="H136" s="240">
        <v>500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314</v>
      </c>
      <c r="AT136" s="217" t="s">
        <v>247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1529</v>
      </c>
    </row>
    <row r="137" spans="1:65" s="2" customFormat="1" ht="14.4" customHeight="1">
      <c r="A137" s="40"/>
      <c r="B137" s="41"/>
      <c r="C137" s="236" t="s">
        <v>386</v>
      </c>
      <c r="D137" s="236" t="s">
        <v>247</v>
      </c>
      <c r="E137" s="237" t="s">
        <v>1530</v>
      </c>
      <c r="F137" s="238" t="s">
        <v>1531</v>
      </c>
      <c r="G137" s="239" t="s">
        <v>173</v>
      </c>
      <c r="H137" s="240">
        <v>50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314</v>
      </c>
      <c r="AT137" s="217" t="s">
        <v>247</v>
      </c>
      <c r="AU137" s="217" t="s">
        <v>77</v>
      </c>
      <c r="AY137" s="19" t="s">
        <v>137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229</v>
      </c>
      <c r="BM137" s="217" t="s">
        <v>1532</v>
      </c>
    </row>
    <row r="138" spans="1:65" s="2" customFormat="1" ht="14.4" customHeight="1">
      <c r="A138" s="40"/>
      <c r="B138" s="41"/>
      <c r="C138" s="236" t="s">
        <v>391</v>
      </c>
      <c r="D138" s="236" t="s">
        <v>247</v>
      </c>
      <c r="E138" s="237" t="s">
        <v>1533</v>
      </c>
      <c r="F138" s="238" t="s">
        <v>1534</v>
      </c>
      <c r="G138" s="239" t="s">
        <v>173</v>
      </c>
      <c r="H138" s="240">
        <v>80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1535</v>
      </c>
    </row>
    <row r="139" spans="1:65" s="2" customFormat="1" ht="14.4" customHeight="1">
      <c r="A139" s="40"/>
      <c r="B139" s="41"/>
      <c r="C139" s="236" t="s">
        <v>397</v>
      </c>
      <c r="D139" s="236" t="s">
        <v>247</v>
      </c>
      <c r="E139" s="237" t="s">
        <v>1536</v>
      </c>
      <c r="F139" s="238" t="s">
        <v>1537</v>
      </c>
      <c r="G139" s="239" t="s">
        <v>173</v>
      </c>
      <c r="H139" s="240">
        <v>250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1538</v>
      </c>
    </row>
    <row r="140" spans="1:63" s="12" customFormat="1" ht="25.9" customHeight="1">
      <c r="A140" s="12"/>
      <c r="B140" s="190"/>
      <c r="C140" s="191"/>
      <c r="D140" s="192" t="s">
        <v>71</v>
      </c>
      <c r="E140" s="193" t="s">
        <v>1207</v>
      </c>
      <c r="F140" s="193" t="s">
        <v>1539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SUM(P141:P146)</f>
        <v>0</v>
      </c>
      <c r="Q140" s="198"/>
      <c r="R140" s="199">
        <f>SUM(R141:R146)</f>
        <v>0</v>
      </c>
      <c r="S140" s="198"/>
      <c r="T140" s="200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77</v>
      </c>
      <c r="AT140" s="202" t="s">
        <v>71</v>
      </c>
      <c r="AU140" s="202" t="s">
        <v>72</v>
      </c>
      <c r="AY140" s="201" t="s">
        <v>137</v>
      </c>
      <c r="BK140" s="203">
        <f>SUM(BK141:BK146)</f>
        <v>0</v>
      </c>
    </row>
    <row r="141" spans="1:65" s="2" customFormat="1" ht="14.4" customHeight="1">
      <c r="A141" s="40"/>
      <c r="B141" s="41"/>
      <c r="C141" s="206" t="s">
        <v>405</v>
      </c>
      <c r="D141" s="206" t="s">
        <v>139</v>
      </c>
      <c r="E141" s="207" t="s">
        <v>1540</v>
      </c>
      <c r="F141" s="208" t="s">
        <v>1541</v>
      </c>
      <c r="G141" s="209" t="s">
        <v>173</v>
      </c>
      <c r="H141" s="210">
        <v>2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229</v>
      </c>
      <c r="AT141" s="217" t="s">
        <v>139</v>
      </c>
      <c r="AU141" s="217" t="s">
        <v>77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229</v>
      </c>
      <c r="BM141" s="217" t="s">
        <v>1542</v>
      </c>
    </row>
    <row r="142" spans="1:65" s="2" customFormat="1" ht="14.4" customHeight="1">
      <c r="A142" s="40"/>
      <c r="B142" s="41"/>
      <c r="C142" s="206" t="s">
        <v>410</v>
      </c>
      <c r="D142" s="206" t="s">
        <v>139</v>
      </c>
      <c r="E142" s="207" t="s">
        <v>1543</v>
      </c>
      <c r="F142" s="208" t="s">
        <v>1522</v>
      </c>
      <c r="G142" s="209" t="s">
        <v>173</v>
      </c>
      <c r="H142" s="210">
        <v>200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1544</v>
      </c>
    </row>
    <row r="143" spans="1:65" s="2" customFormat="1" ht="14.4" customHeight="1">
      <c r="A143" s="40"/>
      <c r="B143" s="41"/>
      <c r="C143" s="206" t="s">
        <v>415</v>
      </c>
      <c r="D143" s="206" t="s">
        <v>139</v>
      </c>
      <c r="E143" s="207" t="s">
        <v>1545</v>
      </c>
      <c r="F143" s="208" t="s">
        <v>1546</v>
      </c>
      <c r="G143" s="209" t="s">
        <v>173</v>
      </c>
      <c r="H143" s="210">
        <v>0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1547</v>
      </c>
    </row>
    <row r="144" spans="1:65" s="2" customFormat="1" ht="14.4" customHeight="1">
      <c r="A144" s="40"/>
      <c r="B144" s="41"/>
      <c r="C144" s="206" t="s">
        <v>421</v>
      </c>
      <c r="D144" s="206" t="s">
        <v>139</v>
      </c>
      <c r="E144" s="207" t="s">
        <v>1548</v>
      </c>
      <c r="F144" s="208" t="s">
        <v>1549</v>
      </c>
      <c r="G144" s="209" t="s">
        <v>173</v>
      </c>
      <c r="H144" s="210">
        <v>500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229</v>
      </c>
      <c r="AT144" s="217" t="s">
        <v>139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1550</v>
      </c>
    </row>
    <row r="145" spans="1:65" s="2" customFormat="1" ht="14.4" customHeight="1">
      <c r="A145" s="40"/>
      <c r="B145" s="41"/>
      <c r="C145" s="206" t="s">
        <v>428</v>
      </c>
      <c r="D145" s="206" t="s">
        <v>139</v>
      </c>
      <c r="E145" s="207" t="s">
        <v>1551</v>
      </c>
      <c r="F145" s="208" t="s">
        <v>1552</v>
      </c>
      <c r="G145" s="209" t="s">
        <v>173</v>
      </c>
      <c r="H145" s="210">
        <v>60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1553</v>
      </c>
    </row>
    <row r="146" spans="1:65" s="2" customFormat="1" ht="14.4" customHeight="1">
      <c r="A146" s="40"/>
      <c r="B146" s="41"/>
      <c r="C146" s="206" t="s">
        <v>437</v>
      </c>
      <c r="D146" s="206" t="s">
        <v>139</v>
      </c>
      <c r="E146" s="207" t="s">
        <v>1554</v>
      </c>
      <c r="F146" s="208" t="s">
        <v>1555</v>
      </c>
      <c r="G146" s="209" t="s">
        <v>260</v>
      </c>
      <c r="H146" s="210">
        <v>1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1556</v>
      </c>
    </row>
    <row r="147" spans="1:63" s="12" customFormat="1" ht="25.9" customHeight="1">
      <c r="A147" s="12"/>
      <c r="B147" s="190"/>
      <c r="C147" s="191"/>
      <c r="D147" s="192" t="s">
        <v>71</v>
      </c>
      <c r="E147" s="193" t="s">
        <v>1233</v>
      </c>
      <c r="F147" s="193" t="s">
        <v>1557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SUM(P148:P150)</f>
        <v>0</v>
      </c>
      <c r="Q147" s="198"/>
      <c r="R147" s="199">
        <f>SUM(R148:R150)</f>
        <v>0</v>
      </c>
      <c r="S147" s="198"/>
      <c r="T147" s="200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77</v>
      </c>
      <c r="AT147" s="202" t="s">
        <v>71</v>
      </c>
      <c r="AU147" s="202" t="s">
        <v>72</v>
      </c>
      <c r="AY147" s="201" t="s">
        <v>137</v>
      </c>
      <c r="BK147" s="203">
        <f>SUM(BK148:BK150)</f>
        <v>0</v>
      </c>
    </row>
    <row r="148" spans="1:65" s="2" customFormat="1" ht="30" customHeight="1">
      <c r="A148" s="40"/>
      <c r="B148" s="41"/>
      <c r="C148" s="206" t="s">
        <v>443</v>
      </c>
      <c r="D148" s="206" t="s">
        <v>139</v>
      </c>
      <c r="E148" s="207" t="s">
        <v>1558</v>
      </c>
      <c r="F148" s="208" t="s">
        <v>1559</v>
      </c>
      <c r="G148" s="209" t="s">
        <v>1110</v>
      </c>
      <c r="H148" s="210">
        <v>1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229</v>
      </c>
      <c r="AT148" s="217" t="s">
        <v>139</v>
      </c>
      <c r="AU148" s="217" t="s">
        <v>77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229</v>
      </c>
      <c r="BM148" s="217" t="s">
        <v>1560</v>
      </c>
    </row>
    <row r="149" spans="1:65" s="2" customFormat="1" ht="22.2" customHeight="1">
      <c r="A149" s="40"/>
      <c r="B149" s="41"/>
      <c r="C149" s="206" t="s">
        <v>449</v>
      </c>
      <c r="D149" s="206" t="s">
        <v>139</v>
      </c>
      <c r="E149" s="207" t="s">
        <v>1561</v>
      </c>
      <c r="F149" s="208" t="s">
        <v>1562</v>
      </c>
      <c r="G149" s="209" t="s">
        <v>1110</v>
      </c>
      <c r="H149" s="210">
        <v>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1563</v>
      </c>
    </row>
    <row r="150" spans="1:65" s="2" customFormat="1" ht="30" customHeight="1">
      <c r="A150" s="40"/>
      <c r="B150" s="41"/>
      <c r="C150" s="206" t="s">
        <v>455</v>
      </c>
      <c r="D150" s="206" t="s">
        <v>139</v>
      </c>
      <c r="E150" s="207" t="s">
        <v>1564</v>
      </c>
      <c r="F150" s="208" t="s">
        <v>1565</v>
      </c>
      <c r="G150" s="209" t="s">
        <v>1110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1566</v>
      </c>
    </row>
    <row r="151" spans="1:63" s="12" customFormat="1" ht="25.9" customHeight="1">
      <c r="A151" s="12"/>
      <c r="B151" s="190"/>
      <c r="C151" s="191"/>
      <c r="D151" s="192" t="s">
        <v>71</v>
      </c>
      <c r="E151" s="193" t="s">
        <v>1275</v>
      </c>
      <c r="F151" s="193" t="s">
        <v>1567</v>
      </c>
      <c r="G151" s="191"/>
      <c r="H151" s="191"/>
      <c r="I151" s="194"/>
      <c r="J151" s="195">
        <f>BK151</f>
        <v>0</v>
      </c>
      <c r="K151" s="191"/>
      <c r="L151" s="196"/>
      <c r="M151" s="197"/>
      <c r="N151" s="198"/>
      <c r="O151" s="198"/>
      <c r="P151" s="199">
        <f>SUM(P152:P160)</f>
        <v>0</v>
      </c>
      <c r="Q151" s="198"/>
      <c r="R151" s="199">
        <f>SUM(R152:R160)</f>
        <v>0</v>
      </c>
      <c r="S151" s="198"/>
      <c r="T151" s="200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77</v>
      </c>
      <c r="AT151" s="202" t="s">
        <v>71</v>
      </c>
      <c r="AU151" s="202" t="s">
        <v>72</v>
      </c>
      <c r="AY151" s="201" t="s">
        <v>137</v>
      </c>
      <c r="BK151" s="203">
        <f>SUM(BK152:BK160)</f>
        <v>0</v>
      </c>
    </row>
    <row r="152" spans="1:65" s="2" customFormat="1" ht="14.4" customHeight="1">
      <c r="A152" s="40"/>
      <c r="B152" s="41"/>
      <c r="C152" s="206" t="s">
        <v>459</v>
      </c>
      <c r="D152" s="206" t="s">
        <v>139</v>
      </c>
      <c r="E152" s="207" t="s">
        <v>1568</v>
      </c>
      <c r="F152" s="208" t="s">
        <v>1569</v>
      </c>
      <c r="G152" s="209" t="s">
        <v>1110</v>
      </c>
      <c r="H152" s="210">
        <v>2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1570</v>
      </c>
    </row>
    <row r="153" spans="1:65" s="2" customFormat="1" ht="14.4" customHeight="1">
      <c r="A153" s="40"/>
      <c r="B153" s="41"/>
      <c r="C153" s="206" t="s">
        <v>467</v>
      </c>
      <c r="D153" s="206" t="s">
        <v>139</v>
      </c>
      <c r="E153" s="207" t="s">
        <v>1571</v>
      </c>
      <c r="F153" s="208" t="s">
        <v>1572</v>
      </c>
      <c r="G153" s="209" t="s">
        <v>1110</v>
      </c>
      <c r="H153" s="210">
        <v>2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1573</v>
      </c>
    </row>
    <row r="154" spans="1:65" s="2" customFormat="1" ht="14.4" customHeight="1">
      <c r="A154" s="40"/>
      <c r="B154" s="41"/>
      <c r="C154" s="206" t="s">
        <v>472</v>
      </c>
      <c r="D154" s="206" t="s">
        <v>139</v>
      </c>
      <c r="E154" s="207" t="s">
        <v>1574</v>
      </c>
      <c r="F154" s="208" t="s">
        <v>1575</v>
      </c>
      <c r="G154" s="209" t="s">
        <v>1110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1576</v>
      </c>
    </row>
    <row r="155" spans="1:65" s="2" customFormat="1" ht="19.8" customHeight="1">
      <c r="A155" s="40"/>
      <c r="B155" s="41"/>
      <c r="C155" s="206" t="s">
        <v>478</v>
      </c>
      <c r="D155" s="206" t="s">
        <v>139</v>
      </c>
      <c r="E155" s="207" t="s">
        <v>1577</v>
      </c>
      <c r="F155" s="208" t="s">
        <v>1578</v>
      </c>
      <c r="G155" s="209" t="s">
        <v>1110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1579</v>
      </c>
    </row>
    <row r="156" spans="1:65" s="2" customFormat="1" ht="14.4" customHeight="1">
      <c r="A156" s="40"/>
      <c r="B156" s="41"/>
      <c r="C156" s="206" t="s">
        <v>483</v>
      </c>
      <c r="D156" s="206" t="s">
        <v>139</v>
      </c>
      <c r="E156" s="207" t="s">
        <v>1580</v>
      </c>
      <c r="F156" s="208" t="s">
        <v>1581</v>
      </c>
      <c r="G156" s="209" t="s">
        <v>1110</v>
      </c>
      <c r="H156" s="210">
        <v>2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1582</v>
      </c>
    </row>
    <row r="157" spans="1:65" s="2" customFormat="1" ht="14.4" customHeight="1">
      <c r="A157" s="40"/>
      <c r="B157" s="41"/>
      <c r="C157" s="206" t="s">
        <v>490</v>
      </c>
      <c r="D157" s="206" t="s">
        <v>139</v>
      </c>
      <c r="E157" s="207" t="s">
        <v>1583</v>
      </c>
      <c r="F157" s="208" t="s">
        <v>1584</v>
      </c>
      <c r="G157" s="209" t="s">
        <v>260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1585</v>
      </c>
    </row>
    <row r="158" spans="1:65" s="2" customFormat="1" ht="14.4" customHeight="1">
      <c r="A158" s="40"/>
      <c r="B158" s="41"/>
      <c r="C158" s="206" t="s">
        <v>499</v>
      </c>
      <c r="D158" s="206" t="s">
        <v>139</v>
      </c>
      <c r="E158" s="207" t="s">
        <v>1586</v>
      </c>
      <c r="F158" s="208" t="s">
        <v>1587</v>
      </c>
      <c r="G158" s="209" t="s">
        <v>260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229</v>
      </c>
      <c r="AT158" s="217" t="s">
        <v>139</v>
      </c>
      <c r="AU158" s="217" t="s">
        <v>77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229</v>
      </c>
      <c r="BM158" s="217" t="s">
        <v>1588</v>
      </c>
    </row>
    <row r="159" spans="1:65" s="2" customFormat="1" ht="14.4" customHeight="1">
      <c r="A159" s="40"/>
      <c r="B159" s="41"/>
      <c r="C159" s="206" t="s">
        <v>504</v>
      </c>
      <c r="D159" s="206" t="s">
        <v>139</v>
      </c>
      <c r="E159" s="207" t="s">
        <v>1589</v>
      </c>
      <c r="F159" s="208" t="s">
        <v>1590</v>
      </c>
      <c r="G159" s="209" t="s">
        <v>260</v>
      </c>
      <c r="H159" s="210">
        <v>1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139</v>
      </c>
      <c r="AU159" s="217" t="s">
        <v>77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229</v>
      </c>
      <c r="BM159" s="217" t="s">
        <v>1591</v>
      </c>
    </row>
    <row r="160" spans="1:65" s="2" customFormat="1" ht="14.4" customHeight="1">
      <c r="A160" s="40"/>
      <c r="B160" s="41"/>
      <c r="C160" s="206" t="s">
        <v>510</v>
      </c>
      <c r="D160" s="206" t="s">
        <v>139</v>
      </c>
      <c r="E160" s="207" t="s">
        <v>1592</v>
      </c>
      <c r="F160" s="208" t="s">
        <v>1593</v>
      </c>
      <c r="G160" s="209" t="s">
        <v>1110</v>
      </c>
      <c r="H160" s="210">
        <v>2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1594</v>
      </c>
    </row>
    <row r="161" spans="1:63" s="12" customFormat="1" ht="25.9" customHeight="1">
      <c r="A161" s="12"/>
      <c r="B161" s="190"/>
      <c r="C161" s="191"/>
      <c r="D161" s="192" t="s">
        <v>71</v>
      </c>
      <c r="E161" s="193" t="s">
        <v>1298</v>
      </c>
      <c r="F161" s="193" t="s">
        <v>1595</v>
      </c>
      <c r="G161" s="191"/>
      <c r="H161" s="191"/>
      <c r="I161" s="194"/>
      <c r="J161" s="195">
        <f>BK161</f>
        <v>0</v>
      </c>
      <c r="K161" s="191"/>
      <c r="L161" s="196"/>
      <c r="M161" s="197"/>
      <c r="N161" s="198"/>
      <c r="O161" s="198"/>
      <c r="P161" s="199">
        <f>SUM(P162:P177)</f>
        <v>0</v>
      </c>
      <c r="Q161" s="198"/>
      <c r="R161" s="199">
        <f>SUM(R162:R177)</f>
        <v>0</v>
      </c>
      <c r="S161" s="198"/>
      <c r="T161" s="200">
        <f>SUM(T162:T177)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77</v>
      </c>
      <c r="AT161" s="202" t="s">
        <v>71</v>
      </c>
      <c r="AU161" s="202" t="s">
        <v>72</v>
      </c>
      <c r="AY161" s="201" t="s">
        <v>137</v>
      </c>
      <c r="BK161" s="203">
        <f>SUM(BK162:BK177)</f>
        <v>0</v>
      </c>
    </row>
    <row r="162" spans="1:65" s="2" customFormat="1" ht="14.4" customHeight="1">
      <c r="A162" s="40"/>
      <c r="B162" s="41"/>
      <c r="C162" s="206" t="s">
        <v>516</v>
      </c>
      <c r="D162" s="206" t="s">
        <v>139</v>
      </c>
      <c r="E162" s="207" t="s">
        <v>1596</v>
      </c>
      <c r="F162" s="208" t="s">
        <v>1597</v>
      </c>
      <c r="G162" s="209" t="s">
        <v>173</v>
      </c>
      <c r="H162" s="210">
        <v>80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229</v>
      </c>
      <c r="AT162" s="217" t="s">
        <v>139</v>
      </c>
      <c r="AU162" s="217" t="s">
        <v>77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229</v>
      </c>
      <c r="BM162" s="217" t="s">
        <v>1598</v>
      </c>
    </row>
    <row r="163" spans="1:65" s="2" customFormat="1" ht="14.4" customHeight="1">
      <c r="A163" s="40"/>
      <c r="B163" s="41"/>
      <c r="C163" s="206" t="s">
        <v>520</v>
      </c>
      <c r="D163" s="206" t="s">
        <v>139</v>
      </c>
      <c r="E163" s="207" t="s">
        <v>1599</v>
      </c>
      <c r="F163" s="208" t="s">
        <v>1600</v>
      </c>
      <c r="G163" s="209" t="s">
        <v>173</v>
      </c>
      <c r="H163" s="210">
        <v>80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139</v>
      </c>
      <c r="AU163" s="217" t="s">
        <v>77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229</v>
      </c>
      <c r="BM163" s="217" t="s">
        <v>1601</v>
      </c>
    </row>
    <row r="164" spans="1:65" s="2" customFormat="1" ht="14.4" customHeight="1">
      <c r="A164" s="40"/>
      <c r="B164" s="41"/>
      <c r="C164" s="236" t="s">
        <v>526</v>
      </c>
      <c r="D164" s="236" t="s">
        <v>247</v>
      </c>
      <c r="E164" s="237" t="s">
        <v>1602</v>
      </c>
      <c r="F164" s="238" t="s">
        <v>1603</v>
      </c>
      <c r="G164" s="239" t="s">
        <v>1044</v>
      </c>
      <c r="H164" s="240">
        <v>30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314</v>
      </c>
      <c r="AT164" s="217" t="s">
        <v>247</v>
      </c>
      <c r="AU164" s="217" t="s">
        <v>77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77</v>
      </c>
      <c r="BK164" s="218">
        <f>ROUND(I164*H164,2)</f>
        <v>0</v>
      </c>
      <c r="BL164" s="19" t="s">
        <v>229</v>
      </c>
      <c r="BM164" s="217" t="s">
        <v>1604</v>
      </c>
    </row>
    <row r="165" spans="1:65" s="2" customFormat="1" ht="14.4" customHeight="1">
      <c r="A165" s="40"/>
      <c r="B165" s="41"/>
      <c r="C165" s="206" t="s">
        <v>532</v>
      </c>
      <c r="D165" s="206" t="s">
        <v>139</v>
      </c>
      <c r="E165" s="207" t="s">
        <v>1605</v>
      </c>
      <c r="F165" s="208" t="s">
        <v>1606</v>
      </c>
      <c r="G165" s="209" t="s">
        <v>1110</v>
      </c>
      <c r="H165" s="210">
        <v>10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229</v>
      </c>
      <c r="AT165" s="217" t="s">
        <v>139</v>
      </c>
      <c r="AU165" s="217" t="s">
        <v>77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229</v>
      </c>
      <c r="BM165" s="217" t="s">
        <v>1607</v>
      </c>
    </row>
    <row r="166" spans="1:65" s="2" customFormat="1" ht="14.4" customHeight="1">
      <c r="A166" s="40"/>
      <c r="B166" s="41"/>
      <c r="C166" s="206" t="s">
        <v>536</v>
      </c>
      <c r="D166" s="206" t="s">
        <v>139</v>
      </c>
      <c r="E166" s="207" t="s">
        <v>1608</v>
      </c>
      <c r="F166" s="208" t="s">
        <v>1609</v>
      </c>
      <c r="G166" s="209" t="s">
        <v>1110</v>
      </c>
      <c r="H166" s="210">
        <v>24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229</v>
      </c>
      <c r="AT166" s="217" t="s">
        <v>139</v>
      </c>
      <c r="AU166" s="217" t="s">
        <v>77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229</v>
      </c>
      <c r="BM166" s="217" t="s">
        <v>1610</v>
      </c>
    </row>
    <row r="167" spans="1:65" s="2" customFormat="1" ht="14.4" customHeight="1">
      <c r="A167" s="40"/>
      <c r="B167" s="41"/>
      <c r="C167" s="206" t="s">
        <v>540</v>
      </c>
      <c r="D167" s="206" t="s">
        <v>139</v>
      </c>
      <c r="E167" s="207" t="s">
        <v>1611</v>
      </c>
      <c r="F167" s="208" t="s">
        <v>1612</v>
      </c>
      <c r="G167" s="209" t="s">
        <v>173</v>
      </c>
      <c r="H167" s="210">
        <v>40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229</v>
      </c>
      <c r="AT167" s="217" t="s">
        <v>139</v>
      </c>
      <c r="AU167" s="217" t="s">
        <v>77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229</v>
      </c>
      <c r="BM167" s="217" t="s">
        <v>1613</v>
      </c>
    </row>
    <row r="168" spans="1:65" s="2" customFormat="1" ht="19.8" customHeight="1">
      <c r="A168" s="40"/>
      <c r="B168" s="41"/>
      <c r="C168" s="206" t="s">
        <v>543</v>
      </c>
      <c r="D168" s="206" t="s">
        <v>139</v>
      </c>
      <c r="E168" s="207" t="s">
        <v>1614</v>
      </c>
      <c r="F168" s="208" t="s">
        <v>1615</v>
      </c>
      <c r="G168" s="209" t="s">
        <v>173</v>
      </c>
      <c r="H168" s="210">
        <v>40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139</v>
      </c>
      <c r="AU168" s="217" t="s">
        <v>77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229</v>
      </c>
      <c r="BM168" s="217" t="s">
        <v>1616</v>
      </c>
    </row>
    <row r="169" spans="1:65" s="2" customFormat="1" ht="14.4" customHeight="1">
      <c r="A169" s="40"/>
      <c r="B169" s="41"/>
      <c r="C169" s="206" t="s">
        <v>546</v>
      </c>
      <c r="D169" s="206" t="s">
        <v>139</v>
      </c>
      <c r="E169" s="207" t="s">
        <v>1617</v>
      </c>
      <c r="F169" s="208" t="s">
        <v>1618</v>
      </c>
      <c r="G169" s="209" t="s">
        <v>173</v>
      </c>
      <c r="H169" s="210">
        <v>30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229</v>
      </c>
      <c r="AT169" s="217" t="s">
        <v>139</v>
      </c>
      <c r="AU169" s="217" t="s">
        <v>77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229</v>
      </c>
      <c r="BM169" s="217" t="s">
        <v>1619</v>
      </c>
    </row>
    <row r="170" spans="1:65" s="2" customFormat="1" ht="14.4" customHeight="1">
      <c r="A170" s="40"/>
      <c r="B170" s="41"/>
      <c r="C170" s="206" t="s">
        <v>550</v>
      </c>
      <c r="D170" s="206" t="s">
        <v>139</v>
      </c>
      <c r="E170" s="207" t="s">
        <v>1620</v>
      </c>
      <c r="F170" s="208" t="s">
        <v>1621</v>
      </c>
      <c r="G170" s="209" t="s">
        <v>162</v>
      </c>
      <c r="H170" s="210">
        <v>100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139</v>
      </c>
      <c r="AU170" s="217" t="s">
        <v>77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229</v>
      </c>
      <c r="BM170" s="217" t="s">
        <v>1622</v>
      </c>
    </row>
    <row r="171" spans="1:65" s="2" customFormat="1" ht="14.4" customHeight="1">
      <c r="A171" s="40"/>
      <c r="B171" s="41"/>
      <c r="C171" s="206" t="s">
        <v>553</v>
      </c>
      <c r="D171" s="206" t="s">
        <v>139</v>
      </c>
      <c r="E171" s="207" t="s">
        <v>1623</v>
      </c>
      <c r="F171" s="208" t="s">
        <v>1624</v>
      </c>
      <c r="G171" s="209" t="s">
        <v>162</v>
      </c>
      <c r="H171" s="210">
        <v>2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229</v>
      </c>
      <c r="AT171" s="217" t="s">
        <v>139</v>
      </c>
      <c r="AU171" s="217" t="s">
        <v>77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77</v>
      </c>
      <c r="BK171" s="218">
        <f>ROUND(I171*H171,2)</f>
        <v>0</v>
      </c>
      <c r="BL171" s="19" t="s">
        <v>229</v>
      </c>
      <c r="BM171" s="217" t="s">
        <v>1625</v>
      </c>
    </row>
    <row r="172" spans="1:65" s="2" customFormat="1" ht="14.4" customHeight="1">
      <c r="A172" s="40"/>
      <c r="B172" s="41"/>
      <c r="C172" s="206" t="s">
        <v>557</v>
      </c>
      <c r="D172" s="206" t="s">
        <v>139</v>
      </c>
      <c r="E172" s="207" t="s">
        <v>1626</v>
      </c>
      <c r="F172" s="208" t="s">
        <v>1627</v>
      </c>
      <c r="G172" s="209" t="s">
        <v>173</v>
      </c>
      <c r="H172" s="210">
        <v>40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229</v>
      </c>
      <c r="AT172" s="217" t="s">
        <v>139</v>
      </c>
      <c r="AU172" s="217" t="s">
        <v>77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229</v>
      </c>
      <c r="BM172" s="217" t="s">
        <v>1628</v>
      </c>
    </row>
    <row r="173" spans="1:65" s="2" customFormat="1" ht="14.4" customHeight="1">
      <c r="A173" s="40"/>
      <c r="B173" s="41"/>
      <c r="C173" s="206" t="s">
        <v>560</v>
      </c>
      <c r="D173" s="206" t="s">
        <v>139</v>
      </c>
      <c r="E173" s="207" t="s">
        <v>1629</v>
      </c>
      <c r="F173" s="208" t="s">
        <v>1630</v>
      </c>
      <c r="G173" s="209" t="s">
        <v>173</v>
      </c>
      <c r="H173" s="210">
        <v>120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139</v>
      </c>
      <c r="AU173" s="217" t="s">
        <v>77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229</v>
      </c>
      <c r="BM173" s="217" t="s">
        <v>1631</v>
      </c>
    </row>
    <row r="174" spans="1:65" s="2" customFormat="1" ht="14.4" customHeight="1">
      <c r="A174" s="40"/>
      <c r="B174" s="41"/>
      <c r="C174" s="206" t="s">
        <v>567</v>
      </c>
      <c r="D174" s="206" t="s">
        <v>139</v>
      </c>
      <c r="E174" s="207" t="s">
        <v>1632</v>
      </c>
      <c r="F174" s="208" t="s">
        <v>1633</v>
      </c>
      <c r="G174" s="209" t="s">
        <v>156</v>
      </c>
      <c r="H174" s="210">
        <v>1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229</v>
      </c>
      <c r="AT174" s="217" t="s">
        <v>139</v>
      </c>
      <c r="AU174" s="217" t="s">
        <v>77</v>
      </c>
      <c r="AY174" s="19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229</v>
      </c>
      <c r="BM174" s="217" t="s">
        <v>1634</v>
      </c>
    </row>
    <row r="175" spans="1:65" s="2" customFormat="1" ht="14.4" customHeight="1">
      <c r="A175" s="40"/>
      <c r="B175" s="41"/>
      <c r="C175" s="206" t="s">
        <v>573</v>
      </c>
      <c r="D175" s="206" t="s">
        <v>139</v>
      </c>
      <c r="E175" s="207" t="s">
        <v>1635</v>
      </c>
      <c r="F175" s="208" t="s">
        <v>1636</v>
      </c>
      <c r="G175" s="209" t="s">
        <v>156</v>
      </c>
      <c r="H175" s="210">
        <v>2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229</v>
      </c>
      <c r="AT175" s="217" t="s">
        <v>139</v>
      </c>
      <c r="AU175" s="217" t="s">
        <v>77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229</v>
      </c>
      <c r="BM175" s="217" t="s">
        <v>1637</v>
      </c>
    </row>
    <row r="176" spans="1:65" s="2" customFormat="1" ht="22.2" customHeight="1">
      <c r="A176" s="40"/>
      <c r="B176" s="41"/>
      <c r="C176" s="206" t="s">
        <v>578</v>
      </c>
      <c r="D176" s="206" t="s">
        <v>139</v>
      </c>
      <c r="E176" s="207" t="s">
        <v>1638</v>
      </c>
      <c r="F176" s="208" t="s">
        <v>1639</v>
      </c>
      <c r="G176" s="209" t="s">
        <v>156</v>
      </c>
      <c r="H176" s="210">
        <v>0.5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229</v>
      </c>
      <c r="AT176" s="217" t="s">
        <v>139</v>
      </c>
      <c r="AU176" s="217" t="s">
        <v>77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77</v>
      </c>
      <c r="BK176" s="218">
        <f>ROUND(I176*H176,2)</f>
        <v>0</v>
      </c>
      <c r="BL176" s="19" t="s">
        <v>229</v>
      </c>
      <c r="BM176" s="217" t="s">
        <v>1640</v>
      </c>
    </row>
    <row r="177" spans="1:65" s="2" customFormat="1" ht="14.4" customHeight="1">
      <c r="A177" s="40"/>
      <c r="B177" s="41"/>
      <c r="C177" s="206" t="s">
        <v>584</v>
      </c>
      <c r="D177" s="206" t="s">
        <v>139</v>
      </c>
      <c r="E177" s="207" t="s">
        <v>1641</v>
      </c>
      <c r="F177" s="208" t="s">
        <v>1642</v>
      </c>
      <c r="G177" s="209" t="s">
        <v>1110</v>
      </c>
      <c r="H177" s="210">
        <v>0.5</v>
      </c>
      <c r="I177" s="211"/>
      <c r="J177" s="212">
        <f>ROUND(I177*H177,2)</f>
        <v>0</v>
      </c>
      <c r="K177" s="208" t="s">
        <v>19</v>
      </c>
      <c r="L177" s="46"/>
      <c r="M177" s="275" t="s">
        <v>19</v>
      </c>
      <c r="N177" s="276" t="s">
        <v>43</v>
      </c>
      <c r="O177" s="273"/>
      <c r="P177" s="277">
        <f>O177*H177</f>
        <v>0</v>
      </c>
      <c r="Q177" s="277">
        <v>0</v>
      </c>
      <c r="R177" s="277">
        <f>Q177*H177</f>
        <v>0</v>
      </c>
      <c r="S177" s="277">
        <v>0</v>
      </c>
      <c r="T177" s="27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229</v>
      </c>
      <c r="AT177" s="217" t="s">
        <v>139</v>
      </c>
      <c r="AU177" s="217" t="s">
        <v>77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229</v>
      </c>
      <c r="BM177" s="217" t="s">
        <v>1643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CC35" sheet="1" objects="1" scenarios="1" formatColumns="0" formatRows="0" autoFilter="0"/>
  <autoFilter ref="C87:K1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1644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ROUND((SUM(BE88:BE174)),2)</f>
        <v>0</v>
      </c>
      <c r="G33" s="40"/>
      <c r="H33" s="40"/>
      <c r="I33" s="150">
        <v>0.21</v>
      </c>
      <c r="J33" s="149">
        <f>ROUND(((SUM(BE88:BE174))*I33),2)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ROUND((SUM(BF88:BF174)),2)</f>
        <v>0</v>
      </c>
      <c r="G34" s="40"/>
      <c r="H34" s="40"/>
      <c r="I34" s="150">
        <v>0.15</v>
      </c>
      <c r="J34" s="149">
        <f>ROUND(((SUM(BF88:BF174))*I34),2)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ROUND((SUM(BG88:BG174)),2)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ROUND((SUM(BH88:BH174)),2)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ROUND((SUM(BI88:BI174)),2)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6 - Slaboproud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1645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1392</v>
      </c>
      <c r="E61" s="170"/>
      <c r="F61" s="170"/>
      <c r="G61" s="170"/>
      <c r="H61" s="170"/>
      <c r="I61" s="170"/>
      <c r="J61" s="171">
        <f>J105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1646</v>
      </c>
      <c r="E62" s="170"/>
      <c r="F62" s="170"/>
      <c r="G62" s="170"/>
      <c r="H62" s="170"/>
      <c r="I62" s="170"/>
      <c r="J62" s="171">
        <f>J116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1647</v>
      </c>
      <c r="E63" s="170"/>
      <c r="F63" s="170"/>
      <c r="G63" s="170"/>
      <c r="H63" s="170"/>
      <c r="I63" s="170"/>
      <c r="J63" s="171">
        <f>J122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1648</v>
      </c>
      <c r="E64" s="170"/>
      <c r="F64" s="170"/>
      <c r="G64" s="170"/>
      <c r="H64" s="170"/>
      <c r="I64" s="170"/>
      <c r="J64" s="171">
        <f>J129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1649</v>
      </c>
      <c r="E65" s="170"/>
      <c r="F65" s="170"/>
      <c r="G65" s="170"/>
      <c r="H65" s="170"/>
      <c r="I65" s="170"/>
      <c r="J65" s="171">
        <f>J133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1650</v>
      </c>
      <c r="E66" s="170"/>
      <c r="F66" s="170"/>
      <c r="G66" s="170"/>
      <c r="H66" s="170"/>
      <c r="I66" s="170"/>
      <c r="J66" s="171">
        <f>J141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1651</v>
      </c>
      <c r="E67" s="170"/>
      <c r="F67" s="170"/>
      <c r="G67" s="170"/>
      <c r="H67" s="170"/>
      <c r="I67" s="170"/>
      <c r="J67" s="171">
        <f>J148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1399</v>
      </c>
      <c r="E68" s="170"/>
      <c r="F68" s="170"/>
      <c r="G68" s="170"/>
      <c r="H68" s="170"/>
      <c r="I68" s="170"/>
      <c r="J68" s="171">
        <f>J158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Karlovy Vary, ZŠ J.A.Komenského - učebna IT, kabinet, přístupová rampa a vnitřní plošina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6 - Slaboproud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23. 1. 2024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25</v>
      </c>
      <c r="D84" s="42"/>
      <c r="E84" s="42"/>
      <c r="F84" s="29" t="str">
        <f>E15</f>
        <v>Statutární město K.Vary</v>
      </c>
      <c r="G84" s="42"/>
      <c r="H84" s="42"/>
      <c r="I84" s="34" t="s">
        <v>31</v>
      </c>
      <c r="J84" s="38" t="str">
        <f>E21</f>
        <v>Porticus s.r.o. K.Vary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Šimková Dita,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123</v>
      </c>
      <c r="D87" s="182" t="s">
        <v>57</v>
      </c>
      <c r="E87" s="182" t="s">
        <v>53</v>
      </c>
      <c r="F87" s="182" t="s">
        <v>54</v>
      </c>
      <c r="G87" s="182" t="s">
        <v>124</v>
      </c>
      <c r="H87" s="182" t="s">
        <v>125</v>
      </c>
      <c r="I87" s="182" t="s">
        <v>126</v>
      </c>
      <c r="J87" s="182" t="s">
        <v>104</v>
      </c>
      <c r="K87" s="183" t="s">
        <v>127</v>
      </c>
      <c r="L87" s="184"/>
      <c r="M87" s="94" t="s">
        <v>19</v>
      </c>
      <c r="N87" s="95" t="s">
        <v>42</v>
      </c>
      <c r="O87" s="95" t="s">
        <v>128</v>
      </c>
      <c r="P87" s="95" t="s">
        <v>129</v>
      </c>
      <c r="Q87" s="95" t="s">
        <v>130</v>
      </c>
      <c r="R87" s="95" t="s">
        <v>131</v>
      </c>
      <c r="S87" s="95" t="s">
        <v>132</v>
      </c>
      <c r="T87" s="96" t="s">
        <v>133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P89+P105+P116+P122+P129+P133+P141+P148+P158</f>
        <v>0</v>
      </c>
      <c r="Q88" s="98"/>
      <c r="R88" s="187">
        <f>R89+R105+R116+R122+R129+R133+R141+R148+R158</f>
        <v>0</v>
      </c>
      <c r="S88" s="98"/>
      <c r="T88" s="188">
        <f>T89+T105+T116+T122+T129+T133+T141+T148+T158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105</v>
      </c>
      <c r="BK88" s="189">
        <f>BK89+BK105+BK116+BK122+BK129+BK133+BK141+BK148+BK158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1097</v>
      </c>
      <c r="F89" s="193" t="s">
        <v>1652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SUM(P90:P104)</f>
        <v>0</v>
      </c>
      <c r="Q89" s="198"/>
      <c r="R89" s="199">
        <f>SUM(R90:R104)</f>
        <v>0</v>
      </c>
      <c r="S89" s="198"/>
      <c r="T89" s="200">
        <f>SUM(T90:T104)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71</v>
      </c>
      <c r="AU89" s="202" t="s">
        <v>72</v>
      </c>
      <c r="AY89" s="201" t="s">
        <v>137</v>
      </c>
      <c r="BK89" s="203">
        <f>SUM(BK90:BK104)</f>
        <v>0</v>
      </c>
    </row>
    <row r="90" spans="1:65" s="2" customFormat="1" ht="14.4" customHeight="1">
      <c r="A90" s="40"/>
      <c r="B90" s="41"/>
      <c r="C90" s="236" t="s">
        <v>77</v>
      </c>
      <c r="D90" s="236" t="s">
        <v>247</v>
      </c>
      <c r="E90" s="237" t="s">
        <v>1653</v>
      </c>
      <c r="F90" s="238" t="s">
        <v>1654</v>
      </c>
      <c r="G90" s="239" t="s">
        <v>1110</v>
      </c>
      <c r="H90" s="240">
        <v>2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314</v>
      </c>
      <c r="AT90" s="217" t="s">
        <v>247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1655</v>
      </c>
    </row>
    <row r="91" spans="1:65" s="2" customFormat="1" ht="19.8" customHeight="1">
      <c r="A91" s="40"/>
      <c r="B91" s="41"/>
      <c r="C91" s="236" t="s">
        <v>81</v>
      </c>
      <c r="D91" s="236" t="s">
        <v>247</v>
      </c>
      <c r="E91" s="237" t="s">
        <v>1656</v>
      </c>
      <c r="F91" s="238" t="s">
        <v>1657</v>
      </c>
      <c r="G91" s="239" t="s">
        <v>1110</v>
      </c>
      <c r="H91" s="240">
        <v>22</v>
      </c>
      <c r="I91" s="241"/>
      <c r="J91" s="242">
        <f>ROUND(I91*H91,2)</f>
        <v>0</v>
      </c>
      <c r="K91" s="238" t="s">
        <v>19</v>
      </c>
      <c r="L91" s="243"/>
      <c r="M91" s="244" t="s">
        <v>19</v>
      </c>
      <c r="N91" s="245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314</v>
      </c>
      <c r="AT91" s="217" t="s">
        <v>247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1658</v>
      </c>
    </row>
    <row r="92" spans="1:65" s="2" customFormat="1" ht="19.8" customHeight="1">
      <c r="A92" s="40"/>
      <c r="B92" s="41"/>
      <c r="C92" s="236" t="s">
        <v>84</v>
      </c>
      <c r="D92" s="236" t="s">
        <v>247</v>
      </c>
      <c r="E92" s="237" t="s">
        <v>1659</v>
      </c>
      <c r="F92" s="238" t="s">
        <v>1660</v>
      </c>
      <c r="G92" s="239" t="s">
        <v>1110</v>
      </c>
      <c r="H92" s="240">
        <v>40</v>
      </c>
      <c r="I92" s="241"/>
      <c r="J92" s="242">
        <f>ROUND(I92*H92,2)</f>
        <v>0</v>
      </c>
      <c r="K92" s="238" t="s">
        <v>19</v>
      </c>
      <c r="L92" s="243"/>
      <c r="M92" s="244" t="s">
        <v>19</v>
      </c>
      <c r="N92" s="245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314</v>
      </c>
      <c r="AT92" s="217" t="s">
        <v>247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1661</v>
      </c>
    </row>
    <row r="93" spans="1:65" s="2" customFormat="1" ht="14.4" customHeight="1">
      <c r="A93" s="40"/>
      <c r="B93" s="41"/>
      <c r="C93" s="236" t="s">
        <v>87</v>
      </c>
      <c r="D93" s="236" t="s">
        <v>247</v>
      </c>
      <c r="E93" s="237" t="s">
        <v>1662</v>
      </c>
      <c r="F93" s="238" t="s">
        <v>1663</v>
      </c>
      <c r="G93" s="239" t="s">
        <v>1110</v>
      </c>
      <c r="H93" s="240">
        <v>4</v>
      </c>
      <c r="I93" s="241"/>
      <c r="J93" s="242">
        <f>ROUND(I93*H93,2)</f>
        <v>0</v>
      </c>
      <c r="K93" s="238" t="s">
        <v>19</v>
      </c>
      <c r="L93" s="243"/>
      <c r="M93" s="244" t="s">
        <v>19</v>
      </c>
      <c r="N93" s="245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314</v>
      </c>
      <c r="AT93" s="217" t="s">
        <v>247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1664</v>
      </c>
    </row>
    <row r="94" spans="1:65" s="2" customFormat="1" ht="14.4" customHeight="1">
      <c r="A94" s="40"/>
      <c r="B94" s="41"/>
      <c r="C94" s="236" t="s">
        <v>90</v>
      </c>
      <c r="D94" s="236" t="s">
        <v>247</v>
      </c>
      <c r="E94" s="237" t="s">
        <v>1665</v>
      </c>
      <c r="F94" s="238" t="s">
        <v>1666</v>
      </c>
      <c r="G94" s="239" t="s">
        <v>1110</v>
      </c>
      <c r="H94" s="240">
        <v>8</v>
      </c>
      <c r="I94" s="241"/>
      <c r="J94" s="242">
        <f>ROUND(I94*H94,2)</f>
        <v>0</v>
      </c>
      <c r="K94" s="238" t="s">
        <v>19</v>
      </c>
      <c r="L94" s="243"/>
      <c r="M94" s="244" t="s">
        <v>19</v>
      </c>
      <c r="N94" s="245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314</v>
      </c>
      <c r="AT94" s="217" t="s">
        <v>247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1667</v>
      </c>
    </row>
    <row r="95" spans="1:65" s="2" customFormat="1" ht="14.4" customHeight="1">
      <c r="A95" s="40"/>
      <c r="B95" s="41"/>
      <c r="C95" s="236" t="s">
        <v>93</v>
      </c>
      <c r="D95" s="236" t="s">
        <v>247</v>
      </c>
      <c r="E95" s="237" t="s">
        <v>1668</v>
      </c>
      <c r="F95" s="238" t="s">
        <v>1669</v>
      </c>
      <c r="G95" s="239" t="s">
        <v>1110</v>
      </c>
      <c r="H95" s="240">
        <v>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314</v>
      </c>
      <c r="AT95" s="217" t="s">
        <v>247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1670</v>
      </c>
    </row>
    <row r="96" spans="1:65" s="2" customFormat="1" ht="14.4" customHeight="1">
      <c r="A96" s="40"/>
      <c r="B96" s="41"/>
      <c r="C96" s="236" t="s">
        <v>96</v>
      </c>
      <c r="D96" s="236" t="s">
        <v>247</v>
      </c>
      <c r="E96" s="237" t="s">
        <v>1671</v>
      </c>
      <c r="F96" s="238" t="s">
        <v>1672</v>
      </c>
      <c r="G96" s="239" t="s">
        <v>1110</v>
      </c>
      <c r="H96" s="240">
        <v>2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1673</v>
      </c>
    </row>
    <row r="97" spans="1:65" s="2" customFormat="1" ht="40.2" customHeight="1">
      <c r="A97" s="40"/>
      <c r="B97" s="41"/>
      <c r="C97" s="206" t="s">
        <v>182</v>
      </c>
      <c r="D97" s="206" t="s">
        <v>139</v>
      </c>
      <c r="E97" s="207" t="s">
        <v>1674</v>
      </c>
      <c r="F97" s="208" t="s">
        <v>1675</v>
      </c>
      <c r="G97" s="209" t="s">
        <v>1110</v>
      </c>
      <c r="H97" s="210">
        <v>8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229</v>
      </c>
      <c r="AT97" s="217" t="s">
        <v>139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1676</v>
      </c>
    </row>
    <row r="98" spans="1:65" s="2" customFormat="1" ht="14.4" customHeight="1">
      <c r="A98" s="40"/>
      <c r="B98" s="41"/>
      <c r="C98" s="206" t="s">
        <v>189</v>
      </c>
      <c r="D98" s="206" t="s">
        <v>139</v>
      </c>
      <c r="E98" s="207" t="s">
        <v>1677</v>
      </c>
      <c r="F98" s="208" t="s">
        <v>1678</v>
      </c>
      <c r="G98" s="209" t="s">
        <v>1110</v>
      </c>
      <c r="H98" s="210">
        <v>8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229</v>
      </c>
      <c r="AT98" s="217" t="s">
        <v>139</v>
      </c>
      <c r="AU98" s="217" t="s">
        <v>77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229</v>
      </c>
      <c r="BM98" s="217" t="s">
        <v>1679</v>
      </c>
    </row>
    <row r="99" spans="1:65" s="2" customFormat="1" ht="14.4" customHeight="1">
      <c r="A99" s="40"/>
      <c r="B99" s="41"/>
      <c r="C99" s="206" t="s">
        <v>195</v>
      </c>
      <c r="D99" s="206" t="s">
        <v>139</v>
      </c>
      <c r="E99" s="207" t="s">
        <v>1680</v>
      </c>
      <c r="F99" s="208" t="s">
        <v>1681</v>
      </c>
      <c r="G99" s="209" t="s">
        <v>1110</v>
      </c>
      <c r="H99" s="210">
        <v>24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1682</v>
      </c>
    </row>
    <row r="100" spans="1:65" s="2" customFormat="1" ht="81" customHeight="1">
      <c r="A100" s="40"/>
      <c r="B100" s="41"/>
      <c r="C100" s="206" t="s">
        <v>201</v>
      </c>
      <c r="D100" s="206" t="s">
        <v>139</v>
      </c>
      <c r="E100" s="207" t="s">
        <v>1683</v>
      </c>
      <c r="F100" s="208" t="s">
        <v>1684</v>
      </c>
      <c r="G100" s="209" t="s">
        <v>1110</v>
      </c>
      <c r="H100" s="210">
        <v>3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1685</v>
      </c>
    </row>
    <row r="101" spans="1:65" s="2" customFormat="1" ht="60.6" customHeight="1">
      <c r="A101" s="40"/>
      <c r="B101" s="41"/>
      <c r="C101" s="206" t="s">
        <v>207</v>
      </c>
      <c r="D101" s="206" t="s">
        <v>139</v>
      </c>
      <c r="E101" s="207" t="s">
        <v>1686</v>
      </c>
      <c r="F101" s="208" t="s">
        <v>1687</v>
      </c>
      <c r="G101" s="209" t="s">
        <v>1110</v>
      </c>
      <c r="H101" s="210">
        <v>7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1688</v>
      </c>
    </row>
    <row r="102" spans="1:65" s="2" customFormat="1" ht="45" customHeight="1">
      <c r="A102" s="40"/>
      <c r="B102" s="41"/>
      <c r="C102" s="236" t="s">
        <v>213</v>
      </c>
      <c r="D102" s="236" t="s">
        <v>247</v>
      </c>
      <c r="E102" s="237" t="s">
        <v>1689</v>
      </c>
      <c r="F102" s="238" t="s">
        <v>1690</v>
      </c>
      <c r="G102" s="239" t="s">
        <v>1110</v>
      </c>
      <c r="H102" s="240">
        <v>7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1691</v>
      </c>
    </row>
    <row r="103" spans="1:65" s="2" customFormat="1" ht="14.4" customHeight="1">
      <c r="A103" s="40"/>
      <c r="B103" s="41"/>
      <c r="C103" s="236" t="s">
        <v>219</v>
      </c>
      <c r="D103" s="236" t="s">
        <v>247</v>
      </c>
      <c r="E103" s="237" t="s">
        <v>1692</v>
      </c>
      <c r="F103" s="238" t="s">
        <v>1693</v>
      </c>
      <c r="G103" s="239" t="s">
        <v>1110</v>
      </c>
      <c r="H103" s="240">
        <v>1</v>
      </c>
      <c r="I103" s="241"/>
      <c r="J103" s="242">
        <f>ROUND(I103*H103,2)</f>
        <v>0</v>
      </c>
      <c r="K103" s="238" t="s">
        <v>19</v>
      </c>
      <c r="L103" s="243"/>
      <c r="M103" s="244" t="s">
        <v>19</v>
      </c>
      <c r="N103" s="245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314</v>
      </c>
      <c r="AT103" s="217" t="s">
        <v>247</v>
      </c>
      <c r="AU103" s="217" t="s">
        <v>77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229</v>
      </c>
      <c r="BM103" s="217" t="s">
        <v>1694</v>
      </c>
    </row>
    <row r="104" spans="1:65" s="2" customFormat="1" ht="70.8" customHeight="1">
      <c r="A104" s="40"/>
      <c r="B104" s="41"/>
      <c r="C104" s="206" t="s">
        <v>8</v>
      </c>
      <c r="D104" s="206" t="s">
        <v>139</v>
      </c>
      <c r="E104" s="207" t="s">
        <v>1695</v>
      </c>
      <c r="F104" s="208" t="s">
        <v>1696</v>
      </c>
      <c r="G104" s="209" t="s">
        <v>1110</v>
      </c>
      <c r="H104" s="210">
        <v>1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1697</v>
      </c>
    </row>
    <row r="105" spans="1:63" s="12" customFormat="1" ht="25.9" customHeight="1">
      <c r="A105" s="12"/>
      <c r="B105" s="190"/>
      <c r="C105" s="191"/>
      <c r="D105" s="192" t="s">
        <v>71</v>
      </c>
      <c r="E105" s="193" t="s">
        <v>1137</v>
      </c>
      <c r="F105" s="193" t="s">
        <v>1443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SUM(P106:P115)</f>
        <v>0</v>
      </c>
      <c r="Q105" s="198"/>
      <c r="R105" s="199">
        <f>SUM(R106:R115)</f>
        <v>0</v>
      </c>
      <c r="S105" s="198"/>
      <c r="T105" s="200">
        <f>SUM(T106:T115)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77</v>
      </c>
      <c r="AT105" s="202" t="s">
        <v>71</v>
      </c>
      <c r="AU105" s="202" t="s">
        <v>72</v>
      </c>
      <c r="AY105" s="201" t="s">
        <v>137</v>
      </c>
      <c r="BK105" s="203">
        <f>SUM(BK106:BK115)</f>
        <v>0</v>
      </c>
    </row>
    <row r="106" spans="1:65" s="2" customFormat="1" ht="14.4" customHeight="1">
      <c r="A106" s="40"/>
      <c r="B106" s="41"/>
      <c r="C106" s="206" t="s">
        <v>229</v>
      </c>
      <c r="D106" s="206" t="s">
        <v>139</v>
      </c>
      <c r="E106" s="207" t="s">
        <v>1698</v>
      </c>
      <c r="F106" s="208" t="s">
        <v>1693</v>
      </c>
      <c r="G106" s="209" t="s">
        <v>1110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1699</v>
      </c>
    </row>
    <row r="107" spans="1:65" s="2" customFormat="1" ht="22.2" customHeight="1">
      <c r="A107" s="40"/>
      <c r="B107" s="41"/>
      <c r="C107" s="206" t="s">
        <v>235</v>
      </c>
      <c r="D107" s="206" t="s">
        <v>139</v>
      </c>
      <c r="E107" s="207" t="s">
        <v>1700</v>
      </c>
      <c r="F107" s="208" t="s">
        <v>1701</v>
      </c>
      <c r="G107" s="209" t="s">
        <v>1110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1702</v>
      </c>
    </row>
    <row r="108" spans="1:65" s="2" customFormat="1" ht="14.4" customHeight="1">
      <c r="A108" s="40"/>
      <c r="B108" s="41"/>
      <c r="C108" s="206" t="s">
        <v>241</v>
      </c>
      <c r="D108" s="206" t="s">
        <v>139</v>
      </c>
      <c r="E108" s="207" t="s">
        <v>1703</v>
      </c>
      <c r="F108" s="208" t="s">
        <v>1704</v>
      </c>
      <c r="G108" s="209" t="s">
        <v>1110</v>
      </c>
      <c r="H108" s="210">
        <v>4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1705</v>
      </c>
    </row>
    <row r="109" spans="1:65" s="2" customFormat="1" ht="14.4" customHeight="1">
      <c r="A109" s="40"/>
      <c r="B109" s="41"/>
      <c r="C109" s="206" t="s">
        <v>246</v>
      </c>
      <c r="D109" s="206" t="s">
        <v>139</v>
      </c>
      <c r="E109" s="207" t="s">
        <v>1706</v>
      </c>
      <c r="F109" s="208" t="s">
        <v>1707</v>
      </c>
      <c r="G109" s="209" t="s">
        <v>1110</v>
      </c>
      <c r="H109" s="210">
        <v>2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1708</v>
      </c>
    </row>
    <row r="110" spans="1:65" s="2" customFormat="1" ht="14.4" customHeight="1">
      <c r="A110" s="40"/>
      <c r="B110" s="41"/>
      <c r="C110" s="206" t="s">
        <v>252</v>
      </c>
      <c r="D110" s="206" t="s">
        <v>139</v>
      </c>
      <c r="E110" s="207" t="s">
        <v>1709</v>
      </c>
      <c r="F110" s="208" t="s">
        <v>1710</v>
      </c>
      <c r="G110" s="209" t="s">
        <v>1110</v>
      </c>
      <c r="H110" s="210">
        <v>22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1711</v>
      </c>
    </row>
    <row r="111" spans="1:65" s="2" customFormat="1" ht="14.4" customHeight="1">
      <c r="A111" s="40"/>
      <c r="B111" s="41"/>
      <c r="C111" s="206" t="s">
        <v>7</v>
      </c>
      <c r="D111" s="206" t="s">
        <v>139</v>
      </c>
      <c r="E111" s="207" t="s">
        <v>1459</v>
      </c>
      <c r="F111" s="208" t="s">
        <v>1712</v>
      </c>
      <c r="G111" s="209" t="s">
        <v>1110</v>
      </c>
      <c r="H111" s="210">
        <v>40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1713</v>
      </c>
    </row>
    <row r="112" spans="1:65" s="2" customFormat="1" ht="14.4" customHeight="1">
      <c r="A112" s="40"/>
      <c r="B112" s="41"/>
      <c r="C112" s="206" t="s">
        <v>262</v>
      </c>
      <c r="D112" s="206" t="s">
        <v>139</v>
      </c>
      <c r="E112" s="207" t="s">
        <v>1714</v>
      </c>
      <c r="F112" s="208" t="s">
        <v>1715</v>
      </c>
      <c r="G112" s="209" t="s">
        <v>1110</v>
      </c>
      <c r="H112" s="210">
        <v>8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1716</v>
      </c>
    </row>
    <row r="113" spans="1:65" s="2" customFormat="1" ht="14.4" customHeight="1">
      <c r="A113" s="40"/>
      <c r="B113" s="41"/>
      <c r="C113" s="206" t="s">
        <v>266</v>
      </c>
      <c r="D113" s="206" t="s">
        <v>139</v>
      </c>
      <c r="E113" s="207" t="s">
        <v>1717</v>
      </c>
      <c r="F113" s="208" t="s">
        <v>1669</v>
      </c>
      <c r="G113" s="209" t="s">
        <v>1110</v>
      </c>
      <c r="H113" s="210">
        <v>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229</v>
      </c>
      <c r="AT113" s="217" t="s">
        <v>139</v>
      </c>
      <c r="AU113" s="217" t="s">
        <v>77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229</v>
      </c>
      <c r="BM113" s="217" t="s">
        <v>1718</v>
      </c>
    </row>
    <row r="114" spans="1:65" s="2" customFormat="1" ht="14.4" customHeight="1">
      <c r="A114" s="40"/>
      <c r="B114" s="41"/>
      <c r="C114" s="206" t="s">
        <v>271</v>
      </c>
      <c r="D114" s="206" t="s">
        <v>139</v>
      </c>
      <c r="E114" s="207" t="s">
        <v>1689</v>
      </c>
      <c r="F114" s="208" t="s">
        <v>1719</v>
      </c>
      <c r="G114" s="209" t="s">
        <v>1110</v>
      </c>
      <c r="H114" s="210">
        <v>7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229</v>
      </c>
      <c r="AT114" s="217" t="s">
        <v>139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1720</v>
      </c>
    </row>
    <row r="115" spans="1:65" s="2" customFormat="1" ht="14.4" customHeight="1">
      <c r="A115" s="40"/>
      <c r="B115" s="41"/>
      <c r="C115" s="206" t="s">
        <v>276</v>
      </c>
      <c r="D115" s="206" t="s">
        <v>139</v>
      </c>
      <c r="E115" s="207" t="s">
        <v>1721</v>
      </c>
      <c r="F115" s="208" t="s">
        <v>1672</v>
      </c>
      <c r="G115" s="209" t="s">
        <v>1110</v>
      </c>
      <c r="H115" s="210">
        <v>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229</v>
      </c>
      <c r="AT115" s="217" t="s">
        <v>139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1722</v>
      </c>
    </row>
    <row r="116" spans="1:63" s="12" customFormat="1" ht="25.9" customHeight="1">
      <c r="A116" s="12"/>
      <c r="B116" s="190"/>
      <c r="C116" s="191"/>
      <c r="D116" s="192" t="s">
        <v>71</v>
      </c>
      <c r="E116" s="193" t="s">
        <v>1147</v>
      </c>
      <c r="F116" s="193" t="s">
        <v>1723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SUM(P117:P121)</f>
        <v>0</v>
      </c>
      <c r="Q116" s="198"/>
      <c r="R116" s="199">
        <f>SUM(R117:R121)</f>
        <v>0</v>
      </c>
      <c r="S116" s="198"/>
      <c r="T116" s="200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77</v>
      </c>
      <c r="AT116" s="202" t="s">
        <v>71</v>
      </c>
      <c r="AU116" s="202" t="s">
        <v>72</v>
      </c>
      <c r="AY116" s="201" t="s">
        <v>137</v>
      </c>
      <c r="BK116" s="203">
        <f>SUM(BK117:BK121)</f>
        <v>0</v>
      </c>
    </row>
    <row r="117" spans="1:65" s="2" customFormat="1" ht="14.4" customHeight="1">
      <c r="A117" s="40"/>
      <c r="B117" s="41"/>
      <c r="C117" s="206" t="s">
        <v>281</v>
      </c>
      <c r="D117" s="206" t="s">
        <v>139</v>
      </c>
      <c r="E117" s="207" t="s">
        <v>1724</v>
      </c>
      <c r="F117" s="208" t="s">
        <v>1725</v>
      </c>
      <c r="G117" s="209" t="s">
        <v>1110</v>
      </c>
      <c r="H117" s="210">
        <v>2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229</v>
      </c>
      <c r="AT117" s="217" t="s">
        <v>139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1726</v>
      </c>
    </row>
    <row r="118" spans="1:65" s="2" customFormat="1" ht="22.2" customHeight="1">
      <c r="A118" s="40"/>
      <c r="B118" s="41"/>
      <c r="C118" s="206" t="s">
        <v>286</v>
      </c>
      <c r="D118" s="206" t="s">
        <v>139</v>
      </c>
      <c r="E118" s="207" t="s">
        <v>1727</v>
      </c>
      <c r="F118" s="208" t="s">
        <v>1728</v>
      </c>
      <c r="G118" s="209" t="s">
        <v>1110</v>
      </c>
      <c r="H118" s="210">
        <v>2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229</v>
      </c>
      <c r="AT118" s="217" t="s">
        <v>139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1729</v>
      </c>
    </row>
    <row r="119" spans="1:65" s="2" customFormat="1" ht="45" customHeight="1">
      <c r="A119" s="40"/>
      <c r="B119" s="41"/>
      <c r="C119" s="206" t="s">
        <v>292</v>
      </c>
      <c r="D119" s="206" t="s">
        <v>139</v>
      </c>
      <c r="E119" s="207" t="s">
        <v>1730</v>
      </c>
      <c r="F119" s="208" t="s">
        <v>1731</v>
      </c>
      <c r="G119" s="209" t="s">
        <v>1110</v>
      </c>
      <c r="H119" s="210">
        <v>1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229</v>
      </c>
      <c r="AT119" s="217" t="s">
        <v>139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1732</v>
      </c>
    </row>
    <row r="120" spans="1:65" s="2" customFormat="1" ht="45" customHeight="1">
      <c r="A120" s="40"/>
      <c r="B120" s="41"/>
      <c r="C120" s="206" t="s">
        <v>298</v>
      </c>
      <c r="D120" s="206" t="s">
        <v>139</v>
      </c>
      <c r="E120" s="207" t="s">
        <v>1733</v>
      </c>
      <c r="F120" s="208" t="s">
        <v>1734</v>
      </c>
      <c r="G120" s="209" t="s">
        <v>1110</v>
      </c>
      <c r="H120" s="210">
        <v>1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229</v>
      </c>
      <c r="AT120" s="217" t="s">
        <v>139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1735</v>
      </c>
    </row>
    <row r="121" spans="1:65" s="2" customFormat="1" ht="14.4" customHeight="1">
      <c r="A121" s="40"/>
      <c r="B121" s="41"/>
      <c r="C121" s="206" t="s">
        <v>303</v>
      </c>
      <c r="D121" s="206" t="s">
        <v>139</v>
      </c>
      <c r="E121" s="207" t="s">
        <v>1736</v>
      </c>
      <c r="F121" s="208" t="s">
        <v>1737</v>
      </c>
      <c r="G121" s="209" t="s">
        <v>1110</v>
      </c>
      <c r="H121" s="210">
        <v>5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229</v>
      </c>
      <c r="AT121" s="217" t="s">
        <v>139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1738</v>
      </c>
    </row>
    <row r="122" spans="1:63" s="12" customFormat="1" ht="25.9" customHeight="1">
      <c r="A122" s="12"/>
      <c r="B122" s="190"/>
      <c r="C122" s="191"/>
      <c r="D122" s="192" t="s">
        <v>71</v>
      </c>
      <c r="E122" s="193" t="s">
        <v>1164</v>
      </c>
      <c r="F122" s="193" t="s">
        <v>1468</v>
      </c>
      <c r="G122" s="191"/>
      <c r="H122" s="191"/>
      <c r="I122" s="194"/>
      <c r="J122" s="195">
        <f>BK122</f>
        <v>0</v>
      </c>
      <c r="K122" s="191"/>
      <c r="L122" s="196"/>
      <c r="M122" s="197"/>
      <c r="N122" s="198"/>
      <c r="O122" s="198"/>
      <c r="P122" s="199">
        <f>SUM(P123:P128)</f>
        <v>0</v>
      </c>
      <c r="Q122" s="198"/>
      <c r="R122" s="199">
        <f>SUM(R123:R128)</f>
        <v>0</v>
      </c>
      <c r="S122" s="198"/>
      <c r="T122" s="200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77</v>
      </c>
      <c r="AT122" s="202" t="s">
        <v>71</v>
      </c>
      <c r="AU122" s="202" t="s">
        <v>72</v>
      </c>
      <c r="AY122" s="201" t="s">
        <v>137</v>
      </c>
      <c r="BK122" s="203">
        <f>SUM(BK123:BK128)</f>
        <v>0</v>
      </c>
    </row>
    <row r="123" spans="1:65" s="2" customFormat="1" ht="14.4" customHeight="1">
      <c r="A123" s="40"/>
      <c r="B123" s="41"/>
      <c r="C123" s="236" t="s">
        <v>309</v>
      </c>
      <c r="D123" s="236" t="s">
        <v>247</v>
      </c>
      <c r="E123" s="237" t="s">
        <v>1478</v>
      </c>
      <c r="F123" s="238" t="s">
        <v>1479</v>
      </c>
      <c r="G123" s="239" t="s">
        <v>1110</v>
      </c>
      <c r="H123" s="240">
        <v>20</v>
      </c>
      <c r="I123" s="241"/>
      <c r="J123" s="242">
        <f>ROUND(I123*H123,2)</f>
        <v>0</v>
      </c>
      <c r="K123" s="238" t="s">
        <v>19</v>
      </c>
      <c r="L123" s="243"/>
      <c r="M123" s="244" t="s">
        <v>19</v>
      </c>
      <c r="N123" s="245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314</v>
      </c>
      <c r="AT123" s="217" t="s">
        <v>247</v>
      </c>
      <c r="AU123" s="217" t="s">
        <v>77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229</v>
      </c>
      <c r="BM123" s="217" t="s">
        <v>1739</v>
      </c>
    </row>
    <row r="124" spans="1:65" s="2" customFormat="1" ht="14.4" customHeight="1">
      <c r="A124" s="40"/>
      <c r="B124" s="41"/>
      <c r="C124" s="236" t="s">
        <v>314</v>
      </c>
      <c r="D124" s="236" t="s">
        <v>247</v>
      </c>
      <c r="E124" s="237" t="s">
        <v>1740</v>
      </c>
      <c r="F124" s="238" t="s">
        <v>1741</v>
      </c>
      <c r="G124" s="239" t="s">
        <v>1110</v>
      </c>
      <c r="H124" s="240">
        <v>16</v>
      </c>
      <c r="I124" s="241"/>
      <c r="J124" s="242">
        <f>ROUND(I124*H124,2)</f>
        <v>0</v>
      </c>
      <c r="K124" s="238" t="s">
        <v>19</v>
      </c>
      <c r="L124" s="243"/>
      <c r="M124" s="244" t="s">
        <v>19</v>
      </c>
      <c r="N124" s="245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314</v>
      </c>
      <c r="AT124" s="217" t="s">
        <v>247</v>
      </c>
      <c r="AU124" s="217" t="s">
        <v>77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229</v>
      </c>
      <c r="BM124" s="217" t="s">
        <v>1742</v>
      </c>
    </row>
    <row r="125" spans="1:65" s="2" customFormat="1" ht="14.4" customHeight="1">
      <c r="A125" s="40"/>
      <c r="B125" s="41"/>
      <c r="C125" s="236" t="s">
        <v>320</v>
      </c>
      <c r="D125" s="236" t="s">
        <v>247</v>
      </c>
      <c r="E125" s="237" t="s">
        <v>1487</v>
      </c>
      <c r="F125" s="238" t="s">
        <v>1488</v>
      </c>
      <c r="G125" s="239" t="s">
        <v>173</v>
      </c>
      <c r="H125" s="240">
        <v>50</v>
      </c>
      <c r="I125" s="241"/>
      <c r="J125" s="242">
        <f>ROUND(I125*H125,2)</f>
        <v>0</v>
      </c>
      <c r="K125" s="238" t="s">
        <v>19</v>
      </c>
      <c r="L125" s="243"/>
      <c r="M125" s="244" t="s">
        <v>19</v>
      </c>
      <c r="N125" s="245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314</v>
      </c>
      <c r="AT125" s="217" t="s">
        <v>247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1743</v>
      </c>
    </row>
    <row r="126" spans="1:65" s="2" customFormat="1" ht="14.4" customHeight="1">
      <c r="A126" s="40"/>
      <c r="B126" s="41"/>
      <c r="C126" s="236" t="s">
        <v>329</v>
      </c>
      <c r="D126" s="236" t="s">
        <v>247</v>
      </c>
      <c r="E126" s="237" t="s">
        <v>1490</v>
      </c>
      <c r="F126" s="238" t="s">
        <v>1744</v>
      </c>
      <c r="G126" s="239" t="s">
        <v>173</v>
      </c>
      <c r="H126" s="240">
        <v>1500</v>
      </c>
      <c r="I126" s="241"/>
      <c r="J126" s="242">
        <f>ROUND(I126*H126,2)</f>
        <v>0</v>
      </c>
      <c r="K126" s="238" t="s">
        <v>19</v>
      </c>
      <c r="L126" s="243"/>
      <c r="M126" s="244" t="s">
        <v>19</v>
      </c>
      <c r="N126" s="245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314</v>
      </c>
      <c r="AT126" s="217" t="s">
        <v>247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1745</v>
      </c>
    </row>
    <row r="127" spans="1:65" s="2" customFormat="1" ht="22.2" customHeight="1">
      <c r="A127" s="40"/>
      <c r="B127" s="41"/>
      <c r="C127" s="206" t="s">
        <v>336</v>
      </c>
      <c r="D127" s="206" t="s">
        <v>139</v>
      </c>
      <c r="E127" s="207" t="s">
        <v>1746</v>
      </c>
      <c r="F127" s="208" t="s">
        <v>1747</v>
      </c>
      <c r="G127" s="209" t="s">
        <v>1110</v>
      </c>
      <c r="H127" s="210">
        <v>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1748</v>
      </c>
    </row>
    <row r="128" spans="1:65" s="2" customFormat="1" ht="14.4" customHeight="1">
      <c r="A128" s="40"/>
      <c r="B128" s="41"/>
      <c r="C128" s="236" t="s">
        <v>342</v>
      </c>
      <c r="D128" s="236" t="s">
        <v>247</v>
      </c>
      <c r="E128" s="237" t="s">
        <v>1493</v>
      </c>
      <c r="F128" s="238" t="s">
        <v>1494</v>
      </c>
      <c r="G128" s="239" t="s">
        <v>173</v>
      </c>
      <c r="H128" s="240">
        <v>70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314</v>
      </c>
      <c r="AT128" s="217" t="s">
        <v>247</v>
      </c>
      <c r="AU128" s="217" t="s">
        <v>77</v>
      </c>
      <c r="AY128" s="19" t="s">
        <v>137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229</v>
      </c>
      <c r="BM128" s="217" t="s">
        <v>1749</v>
      </c>
    </row>
    <row r="129" spans="1:63" s="12" customFormat="1" ht="25.9" customHeight="1">
      <c r="A129" s="12"/>
      <c r="B129" s="190"/>
      <c r="C129" s="191"/>
      <c r="D129" s="192" t="s">
        <v>71</v>
      </c>
      <c r="E129" s="193" t="s">
        <v>1194</v>
      </c>
      <c r="F129" s="193" t="s">
        <v>1499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SUM(P130:P132)</f>
        <v>0</v>
      </c>
      <c r="Q129" s="198"/>
      <c r="R129" s="199">
        <f>SUM(R130:R132)</f>
        <v>0</v>
      </c>
      <c r="S129" s="198"/>
      <c r="T129" s="200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77</v>
      </c>
      <c r="AT129" s="202" t="s">
        <v>71</v>
      </c>
      <c r="AU129" s="202" t="s">
        <v>72</v>
      </c>
      <c r="AY129" s="201" t="s">
        <v>137</v>
      </c>
      <c r="BK129" s="203">
        <f>SUM(BK130:BK132)</f>
        <v>0</v>
      </c>
    </row>
    <row r="130" spans="1:65" s="2" customFormat="1" ht="14.4" customHeight="1">
      <c r="A130" s="40"/>
      <c r="B130" s="41"/>
      <c r="C130" s="206" t="s">
        <v>348</v>
      </c>
      <c r="D130" s="206" t="s">
        <v>139</v>
      </c>
      <c r="E130" s="207" t="s">
        <v>1503</v>
      </c>
      <c r="F130" s="208" t="s">
        <v>1504</v>
      </c>
      <c r="G130" s="209" t="s">
        <v>1110</v>
      </c>
      <c r="H130" s="210">
        <v>1500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1750</v>
      </c>
    </row>
    <row r="131" spans="1:65" s="2" customFormat="1" ht="14.4" customHeight="1">
      <c r="A131" s="40"/>
      <c r="B131" s="41"/>
      <c r="C131" s="206" t="s">
        <v>354</v>
      </c>
      <c r="D131" s="206" t="s">
        <v>139</v>
      </c>
      <c r="E131" s="207" t="s">
        <v>1751</v>
      </c>
      <c r="F131" s="208" t="s">
        <v>1752</v>
      </c>
      <c r="G131" s="209" t="s">
        <v>1110</v>
      </c>
      <c r="H131" s="210">
        <v>0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1753</v>
      </c>
    </row>
    <row r="132" spans="1:65" s="2" customFormat="1" ht="14.4" customHeight="1">
      <c r="A132" s="40"/>
      <c r="B132" s="41"/>
      <c r="C132" s="206" t="s">
        <v>360</v>
      </c>
      <c r="D132" s="206" t="s">
        <v>139</v>
      </c>
      <c r="E132" s="207" t="s">
        <v>1506</v>
      </c>
      <c r="F132" s="208" t="s">
        <v>1507</v>
      </c>
      <c r="G132" s="209" t="s">
        <v>1110</v>
      </c>
      <c r="H132" s="210">
        <v>20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1754</v>
      </c>
    </row>
    <row r="133" spans="1:63" s="12" customFormat="1" ht="25.9" customHeight="1">
      <c r="A133" s="12"/>
      <c r="B133" s="190"/>
      <c r="C133" s="191"/>
      <c r="D133" s="192" t="s">
        <v>71</v>
      </c>
      <c r="E133" s="193" t="s">
        <v>1207</v>
      </c>
      <c r="F133" s="193" t="s">
        <v>1520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SUM(P134:P140)</f>
        <v>0</v>
      </c>
      <c r="Q133" s="198"/>
      <c r="R133" s="199">
        <f>SUM(R134:R140)</f>
        <v>0</v>
      </c>
      <c r="S133" s="198"/>
      <c r="T133" s="200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71</v>
      </c>
      <c r="AU133" s="202" t="s">
        <v>72</v>
      </c>
      <c r="AY133" s="201" t="s">
        <v>137</v>
      </c>
      <c r="BK133" s="203">
        <f>SUM(BK134:BK140)</f>
        <v>0</v>
      </c>
    </row>
    <row r="134" spans="1:65" s="2" customFormat="1" ht="22.2" customHeight="1">
      <c r="A134" s="40"/>
      <c r="B134" s="41"/>
      <c r="C134" s="236" t="s">
        <v>366</v>
      </c>
      <c r="D134" s="236" t="s">
        <v>247</v>
      </c>
      <c r="E134" s="237" t="s">
        <v>1755</v>
      </c>
      <c r="F134" s="238" t="s">
        <v>1756</v>
      </c>
      <c r="G134" s="239" t="s">
        <v>173</v>
      </c>
      <c r="H134" s="240">
        <v>2200</v>
      </c>
      <c r="I134" s="241"/>
      <c r="J134" s="242">
        <f>ROUND(I134*H134,2)</f>
        <v>0</v>
      </c>
      <c r="K134" s="238" t="s">
        <v>19</v>
      </c>
      <c r="L134" s="243"/>
      <c r="M134" s="244" t="s">
        <v>19</v>
      </c>
      <c r="N134" s="245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314</v>
      </c>
      <c r="AT134" s="217" t="s">
        <v>247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1757</v>
      </c>
    </row>
    <row r="135" spans="1:65" s="2" customFormat="1" ht="22.2" customHeight="1">
      <c r="A135" s="40"/>
      <c r="B135" s="41"/>
      <c r="C135" s="236" t="s">
        <v>372</v>
      </c>
      <c r="D135" s="236" t="s">
        <v>247</v>
      </c>
      <c r="E135" s="237" t="s">
        <v>1758</v>
      </c>
      <c r="F135" s="238" t="s">
        <v>1759</v>
      </c>
      <c r="G135" s="239" t="s">
        <v>173</v>
      </c>
      <c r="H135" s="240">
        <v>500</v>
      </c>
      <c r="I135" s="241"/>
      <c r="J135" s="242">
        <f>ROUND(I135*H135,2)</f>
        <v>0</v>
      </c>
      <c r="K135" s="238" t="s">
        <v>19</v>
      </c>
      <c r="L135" s="243"/>
      <c r="M135" s="244" t="s">
        <v>19</v>
      </c>
      <c r="N135" s="245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314</v>
      </c>
      <c r="AT135" s="217" t="s">
        <v>247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1760</v>
      </c>
    </row>
    <row r="136" spans="1:65" s="2" customFormat="1" ht="14.4" customHeight="1">
      <c r="A136" s="40"/>
      <c r="B136" s="41"/>
      <c r="C136" s="236" t="s">
        <v>376</v>
      </c>
      <c r="D136" s="236" t="s">
        <v>247</v>
      </c>
      <c r="E136" s="237" t="s">
        <v>1536</v>
      </c>
      <c r="F136" s="238" t="s">
        <v>1537</v>
      </c>
      <c r="G136" s="239" t="s">
        <v>173</v>
      </c>
      <c r="H136" s="240">
        <v>80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314</v>
      </c>
      <c r="AT136" s="217" t="s">
        <v>247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1761</v>
      </c>
    </row>
    <row r="137" spans="1:65" s="2" customFormat="1" ht="14.4" customHeight="1">
      <c r="A137" s="40"/>
      <c r="B137" s="41"/>
      <c r="C137" s="236" t="s">
        <v>380</v>
      </c>
      <c r="D137" s="236" t="s">
        <v>247</v>
      </c>
      <c r="E137" s="237" t="s">
        <v>1762</v>
      </c>
      <c r="F137" s="238" t="s">
        <v>1763</v>
      </c>
      <c r="G137" s="239" t="s">
        <v>173</v>
      </c>
      <c r="H137" s="240">
        <v>60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314</v>
      </c>
      <c r="AT137" s="217" t="s">
        <v>247</v>
      </c>
      <c r="AU137" s="217" t="s">
        <v>77</v>
      </c>
      <c r="AY137" s="19" t="s">
        <v>137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229</v>
      </c>
      <c r="BM137" s="217" t="s">
        <v>1764</v>
      </c>
    </row>
    <row r="138" spans="1:65" s="2" customFormat="1" ht="14.4" customHeight="1">
      <c r="A138" s="40"/>
      <c r="B138" s="41"/>
      <c r="C138" s="236" t="s">
        <v>386</v>
      </c>
      <c r="D138" s="236" t="s">
        <v>247</v>
      </c>
      <c r="E138" s="237" t="s">
        <v>1765</v>
      </c>
      <c r="F138" s="238" t="s">
        <v>1766</v>
      </c>
      <c r="G138" s="239" t="s">
        <v>173</v>
      </c>
      <c r="H138" s="240">
        <v>300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1767</v>
      </c>
    </row>
    <row r="139" spans="1:65" s="2" customFormat="1" ht="14.4" customHeight="1">
      <c r="A139" s="40"/>
      <c r="B139" s="41"/>
      <c r="C139" s="236" t="s">
        <v>391</v>
      </c>
      <c r="D139" s="236" t="s">
        <v>247</v>
      </c>
      <c r="E139" s="237" t="s">
        <v>1768</v>
      </c>
      <c r="F139" s="238" t="s">
        <v>1769</v>
      </c>
      <c r="G139" s="239" t="s">
        <v>1110</v>
      </c>
      <c r="H139" s="240">
        <v>40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1770</v>
      </c>
    </row>
    <row r="140" spans="1:65" s="2" customFormat="1" ht="14.4" customHeight="1">
      <c r="A140" s="40"/>
      <c r="B140" s="41"/>
      <c r="C140" s="236" t="s">
        <v>397</v>
      </c>
      <c r="D140" s="236" t="s">
        <v>247</v>
      </c>
      <c r="E140" s="237" t="s">
        <v>1771</v>
      </c>
      <c r="F140" s="238" t="s">
        <v>1772</v>
      </c>
      <c r="G140" s="239" t="s">
        <v>173</v>
      </c>
      <c r="H140" s="240">
        <v>100</v>
      </c>
      <c r="I140" s="241"/>
      <c r="J140" s="242">
        <f>ROUND(I140*H140,2)</f>
        <v>0</v>
      </c>
      <c r="K140" s="238" t="s">
        <v>19</v>
      </c>
      <c r="L140" s="243"/>
      <c r="M140" s="244" t="s">
        <v>19</v>
      </c>
      <c r="N140" s="245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314</v>
      </c>
      <c r="AT140" s="217" t="s">
        <v>247</v>
      </c>
      <c r="AU140" s="217" t="s">
        <v>77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229</v>
      </c>
      <c r="BM140" s="217" t="s">
        <v>1773</v>
      </c>
    </row>
    <row r="141" spans="1:63" s="12" customFormat="1" ht="25.9" customHeight="1">
      <c r="A141" s="12"/>
      <c r="B141" s="190"/>
      <c r="C141" s="191"/>
      <c r="D141" s="192" t="s">
        <v>71</v>
      </c>
      <c r="E141" s="193" t="s">
        <v>1233</v>
      </c>
      <c r="F141" s="193" t="s">
        <v>1539</v>
      </c>
      <c r="G141" s="191"/>
      <c r="H141" s="191"/>
      <c r="I141" s="194"/>
      <c r="J141" s="195">
        <f>BK141</f>
        <v>0</v>
      </c>
      <c r="K141" s="191"/>
      <c r="L141" s="196"/>
      <c r="M141" s="197"/>
      <c r="N141" s="198"/>
      <c r="O141" s="198"/>
      <c r="P141" s="199">
        <f>SUM(P142:P147)</f>
        <v>0</v>
      </c>
      <c r="Q141" s="198"/>
      <c r="R141" s="199">
        <f>SUM(R142:R147)</f>
        <v>0</v>
      </c>
      <c r="S141" s="198"/>
      <c r="T141" s="200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77</v>
      </c>
      <c r="AT141" s="202" t="s">
        <v>71</v>
      </c>
      <c r="AU141" s="202" t="s">
        <v>72</v>
      </c>
      <c r="AY141" s="201" t="s">
        <v>137</v>
      </c>
      <c r="BK141" s="203">
        <f>SUM(BK142:BK147)</f>
        <v>0</v>
      </c>
    </row>
    <row r="142" spans="1:65" s="2" customFormat="1" ht="14.4" customHeight="1">
      <c r="A142" s="40"/>
      <c r="B142" s="41"/>
      <c r="C142" s="206" t="s">
        <v>405</v>
      </c>
      <c r="D142" s="206" t="s">
        <v>139</v>
      </c>
      <c r="E142" s="207" t="s">
        <v>1536</v>
      </c>
      <c r="F142" s="208" t="s">
        <v>1774</v>
      </c>
      <c r="G142" s="209" t="s">
        <v>173</v>
      </c>
      <c r="H142" s="210">
        <v>80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1775</v>
      </c>
    </row>
    <row r="143" spans="1:65" s="2" customFormat="1" ht="14.4" customHeight="1">
      <c r="A143" s="40"/>
      <c r="B143" s="41"/>
      <c r="C143" s="206" t="s">
        <v>410</v>
      </c>
      <c r="D143" s="206" t="s">
        <v>139</v>
      </c>
      <c r="E143" s="207" t="s">
        <v>1776</v>
      </c>
      <c r="F143" s="208" t="s">
        <v>1777</v>
      </c>
      <c r="G143" s="209" t="s">
        <v>173</v>
      </c>
      <c r="H143" s="210">
        <v>100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1778</v>
      </c>
    </row>
    <row r="144" spans="1:65" s="2" customFormat="1" ht="14.4" customHeight="1">
      <c r="A144" s="40"/>
      <c r="B144" s="41"/>
      <c r="C144" s="206" t="s">
        <v>415</v>
      </c>
      <c r="D144" s="206" t="s">
        <v>139</v>
      </c>
      <c r="E144" s="207" t="s">
        <v>1779</v>
      </c>
      <c r="F144" s="208" t="s">
        <v>1780</v>
      </c>
      <c r="G144" s="209" t="s">
        <v>173</v>
      </c>
      <c r="H144" s="210">
        <v>2700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229</v>
      </c>
      <c r="AT144" s="217" t="s">
        <v>139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1781</v>
      </c>
    </row>
    <row r="145" spans="1:65" s="2" customFormat="1" ht="14.4" customHeight="1">
      <c r="A145" s="40"/>
      <c r="B145" s="41"/>
      <c r="C145" s="206" t="s">
        <v>421</v>
      </c>
      <c r="D145" s="206" t="s">
        <v>139</v>
      </c>
      <c r="E145" s="207" t="s">
        <v>1782</v>
      </c>
      <c r="F145" s="208" t="s">
        <v>1783</v>
      </c>
      <c r="G145" s="209" t="s">
        <v>173</v>
      </c>
      <c r="H145" s="210">
        <v>50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1784</v>
      </c>
    </row>
    <row r="146" spans="1:65" s="2" customFormat="1" ht="22.2" customHeight="1">
      <c r="A146" s="40"/>
      <c r="B146" s="41"/>
      <c r="C146" s="206" t="s">
        <v>428</v>
      </c>
      <c r="D146" s="206" t="s">
        <v>139</v>
      </c>
      <c r="E146" s="207" t="s">
        <v>1785</v>
      </c>
      <c r="F146" s="208" t="s">
        <v>1786</v>
      </c>
      <c r="G146" s="209" t="s">
        <v>173</v>
      </c>
      <c r="H146" s="210">
        <v>300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1787</v>
      </c>
    </row>
    <row r="147" spans="1:65" s="2" customFormat="1" ht="14.4" customHeight="1">
      <c r="A147" s="40"/>
      <c r="B147" s="41"/>
      <c r="C147" s="206" t="s">
        <v>437</v>
      </c>
      <c r="D147" s="206" t="s">
        <v>139</v>
      </c>
      <c r="E147" s="207" t="s">
        <v>1788</v>
      </c>
      <c r="F147" s="208" t="s">
        <v>1789</v>
      </c>
      <c r="G147" s="209" t="s">
        <v>1110</v>
      </c>
      <c r="H147" s="210">
        <v>40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229</v>
      </c>
      <c r="AT147" s="217" t="s">
        <v>139</v>
      </c>
      <c r="AU147" s="217" t="s">
        <v>77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229</v>
      </c>
      <c r="BM147" s="217" t="s">
        <v>1790</v>
      </c>
    </row>
    <row r="148" spans="1:63" s="12" customFormat="1" ht="25.9" customHeight="1">
      <c r="A148" s="12"/>
      <c r="B148" s="190"/>
      <c r="C148" s="191"/>
      <c r="D148" s="192" t="s">
        <v>71</v>
      </c>
      <c r="E148" s="193" t="s">
        <v>1275</v>
      </c>
      <c r="F148" s="193" t="s">
        <v>1791</v>
      </c>
      <c r="G148" s="191"/>
      <c r="H148" s="191"/>
      <c r="I148" s="194"/>
      <c r="J148" s="195">
        <f>BK148</f>
        <v>0</v>
      </c>
      <c r="K148" s="191"/>
      <c r="L148" s="196"/>
      <c r="M148" s="197"/>
      <c r="N148" s="198"/>
      <c r="O148" s="198"/>
      <c r="P148" s="199">
        <f>SUM(P149:P157)</f>
        <v>0</v>
      </c>
      <c r="Q148" s="198"/>
      <c r="R148" s="199">
        <f>SUM(R149:R157)</f>
        <v>0</v>
      </c>
      <c r="S148" s="198"/>
      <c r="T148" s="200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77</v>
      </c>
      <c r="AT148" s="202" t="s">
        <v>71</v>
      </c>
      <c r="AU148" s="202" t="s">
        <v>72</v>
      </c>
      <c r="AY148" s="201" t="s">
        <v>137</v>
      </c>
      <c r="BK148" s="203">
        <f>SUM(BK149:BK157)</f>
        <v>0</v>
      </c>
    </row>
    <row r="149" spans="1:65" s="2" customFormat="1" ht="22.2" customHeight="1">
      <c r="A149" s="40"/>
      <c r="B149" s="41"/>
      <c r="C149" s="206" t="s">
        <v>443</v>
      </c>
      <c r="D149" s="206" t="s">
        <v>139</v>
      </c>
      <c r="E149" s="207" t="s">
        <v>1792</v>
      </c>
      <c r="F149" s="208" t="s">
        <v>1793</v>
      </c>
      <c r="G149" s="209" t="s">
        <v>1110</v>
      </c>
      <c r="H149" s="210">
        <v>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1794</v>
      </c>
    </row>
    <row r="150" spans="1:65" s="2" customFormat="1" ht="22.2" customHeight="1">
      <c r="A150" s="40"/>
      <c r="B150" s="41"/>
      <c r="C150" s="206" t="s">
        <v>449</v>
      </c>
      <c r="D150" s="206" t="s">
        <v>139</v>
      </c>
      <c r="E150" s="207" t="s">
        <v>1795</v>
      </c>
      <c r="F150" s="208" t="s">
        <v>1796</v>
      </c>
      <c r="G150" s="209" t="s">
        <v>1110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1797</v>
      </c>
    </row>
    <row r="151" spans="1:65" s="2" customFormat="1" ht="22.2" customHeight="1">
      <c r="A151" s="40"/>
      <c r="B151" s="41"/>
      <c r="C151" s="206" t="s">
        <v>455</v>
      </c>
      <c r="D151" s="206" t="s">
        <v>139</v>
      </c>
      <c r="E151" s="207" t="s">
        <v>1798</v>
      </c>
      <c r="F151" s="208" t="s">
        <v>1799</v>
      </c>
      <c r="G151" s="209" t="s">
        <v>1110</v>
      </c>
      <c r="H151" s="210">
        <v>1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229</v>
      </c>
      <c r="AT151" s="217" t="s">
        <v>139</v>
      </c>
      <c r="AU151" s="217" t="s">
        <v>77</v>
      </c>
      <c r="AY151" s="19" t="s">
        <v>137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229</v>
      </c>
      <c r="BM151" s="217" t="s">
        <v>1800</v>
      </c>
    </row>
    <row r="152" spans="1:65" s="2" customFormat="1" ht="14.4" customHeight="1">
      <c r="A152" s="40"/>
      <c r="B152" s="41"/>
      <c r="C152" s="206" t="s">
        <v>459</v>
      </c>
      <c r="D152" s="206" t="s">
        <v>139</v>
      </c>
      <c r="E152" s="207" t="s">
        <v>1801</v>
      </c>
      <c r="F152" s="208" t="s">
        <v>1802</v>
      </c>
      <c r="G152" s="209" t="s">
        <v>260</v>
      </c>
      <c r="H152" s="210">
        <v>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1803</v>
      </c>
    </row>
    <row r="153" spans="1:65" s="2" customFormat="1" ht="14.4" customHeight="1">
      <c r="A153" s="40"/>
      <c r="B153" s="41"/>
      <c r="C153" s="206" t="s">
        <v>467</v>
      </c>
      <c r="D153" s="206" t="s">
        <v>139</v>
      </c>
      <c r="E153" s="207" t="s">
        <v>1804</v>
      </c>
      <c r="F153" s="208" t="s">
        <v>1805</v>
      </c>
      <c r="G153" s="209" t="s">
        <v>260</v>
      </c>
      <c r="H153" s="210">
        <v>1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1806</v>
      </c>
    </row>
    <row r="154" spans="1:65" s="2" customFormat="1" ht="14.4" customHeight="1">
      <c r="A154" s="40"/>
      <c r="B154" s="41"/>
      <c r="C154" s="206" t="s">
        <v>472</v>
      </c>
      <c r="D154" s="206" t="s">
        <v>139</v>
      </c>
      <c r="E154" s="207" t="s">
        <v>1807</v>
      </c>
      <c r="F154" s="208" t="s">
        <v>1808</v>
      </c>
      <c r="G154" s="209" t="s">
        <v>260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1809</v>
      </c>
    </row>
    <row r="155" spans="1:65" s="2" customFormat="1" ht="14.4" customHeight="1">
      <c r="A155" s="40"/>
      <c r="B155" s="41"/>
      <c r="C155" s="206" t="s">
        <v>478</v>
      </c>
      <c r="D155" s="206" t="s">
        <v>139</v>
      </c>
      <c r="E155" s="207" t="s">
        <v>1810</v>
      </c>
      <c r="F155" s="208" t="s">
        <v>1811</v>
      </c>
      <c r="G155" s="209" t="s">
        <v>260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1812</v>
      </c>
    </row>
    <row r="156" spans="1:65" s="2" customFormat="1" ht="14.4" customHeight="1">
      <c r="A156" s="40"/>
      <c r="B156" s="41"/>
      <c r="C156" s="206" t="s">
        <v>483</v>
      </c>
      <c r="D156" s="206" t="s">
        <v>139</v>
      </c>
      <c r="E156" s="207" t="s">
        <v>1813</v>
      </c>
      <c r="F156" s="208" t="s">
        <v>1814</v>
      </c>
      <c r="G156" s="209" t="s">
        <v>260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1815</v>
      </c>
    </row>
    <row r="157" spans="1:65" s="2" customFormat="1" ht="14.4" customHeight="1">
      <c r="A157" s="40"/>
      <c r="B157" s="41"/>
      <c r="C157" s="206" t="s">
        <v>490</v>
      </c>
      <c r="D157" s="206" t="s">
        <v>139</v>
      </c>
      <c r="E157" s="207" t="s">
        <v>1816</v>
      </c>
      <c r="F157" s="208" t="s">
        <v>1817</v>
      </c>
      <c r="G157" s="209" t="s">
        <v>260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1818</v>
      </c>
    </row>
    <row r="158" spans="1:63" s="12" customFormat="1" ht="25.9" customHeight="1">
      <c r="A158" s="12"/>
      <c r="B158" s="190"/>
      <c r="C158" s="191"/>
      <c r="D158" s="192" t="s">
        <v>71</v>
      </c>
      <c r="E158" s="193" t="s">
        <v>1298</v>
      </c>
      <c r="F158" s="193" t="s">
        <v>1595</v>
      </c>
      <c r="G158" s="191"/>
      <c r="H158" s="191"/>
      <c r="I158" s="194"/>
      <c r="J158" s="195">
        <f>BK158</f>
        <v>0</v>
      </c>
      <c r="K158" s="191"/>
      <c r="L158" s="196"/>
      <c r="M158" s="197"/>
      <c r="N158" s="198"/>
      <c r="O158" s="198"/>
      <c r="P158" s="199">
        <f>SUM(P159:P174)</f>
        <v>0</v>
      </c>
      <c r="Q158" s="198"/>
      <c r="R158" s="199">
        <f>SUM(R159:R174)</f>
        <v>0</v>
      </c>
      <c r="S158" s="198"/>
      <c r="T158" s="200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77</v>
      </c>
      <c r="AT158" s="202" t="s">
        <v>71</v>
      </c>
      <c r="AU158" s="202" t="s">
        <v>72</v>
      </c>
      <c r="AY158" s="201" t="s">
        <v>137</v>
      </c>
      <c r="BK158" s="203">
        <f>SUM(BK159:BK174)</f>
        <v>0</v>
      </c>
    </row>
    <row r="159" spans="1:65" s="2" customFormat="1" ht="14.4" customHeight="1">
      <c r="A159" s="40"/>
      <c r="B159" s="41"/>
      <c r="C159" s="206" t="s">
        <v>499</v>
      </c>
      <c r="D159" s="206" t="s">
        <v>139</v>
      </c>
      <c r="E159" s="207" t="s">
        <v>1596</v>
      </c>
      <c r="F159" s="208" t="s">
        <v>1597</v>
      </c>
      <c r="G159" s="209" t="s">
        <v>173</v>
      </c>
      <c r="H159" s="210">
        <v>60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139</v>
      </c>
      <c r="AU159" s="217" t="s">
        <v>77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229</v>
      </c>
      <c r="BM159" s="217" t="s">
        <v>1819</v>
      </c>
    </row>
    <row r="160" spans="1:65" s="2" customFormat="1" ht="14.4" customHeight="1">
      <c r="A160" s="40"/>
      <c r="B160" s="41"/>
      <c r="C160" s="206" t="s">
        <v>504</v>
      </c>
      <c r="D160" s="206" t="s">
        <v>139</v>
      </c>
      <c r="E160" s="207" t="s">
        <v>1599</v>
      </c>
      <c r="F160" s="208" t="s">
        <v>1600</v>
      </c>
      <c r="G160" s="209" t="s">
        <v>173</v>
      </c>
      <c r="H160" s="210">
        <v>80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1820</v>
      </c>
    </row>
    <row r="161" spans="1:65" s="2" customFormat="1" ht="14.4" customHeight="1">
      <c r="A161" s="40"/>
      <c r="B161" s="41"/>
      <c r="C161" s="236" t="s">
        <v>510</v>
      </c>
      <c r="D161" s="236" t="s">
        <v>247</v>
      </c>
      <c r="E161" s="237" t="s">
        <v>1602</v>
      </c>
      <c r="F161" s="238" t="s">
        <v>1603</v>
      </c>
      <c r="G161" s="239" t="s">
        <v>1044</v>
      </c>
      <c r="H161" s="240">
        <v>35</v>
      </c>
      <c r="I161" s="241"/>
      <c r="J161" s="242">
        <f>ROUND(I161*H161,2)</f>
        <v>0</v>
      </c>
      <c r="K161" s="238" t="s">
        <v>19</v>
      </c>
      <c r="L161" s="243"/>
      <c r="M161" s="244" t="s">
        <v>19</v>
      </c>
      <c r="N161" s="245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314</v>
      </c>
      <c r="AT161" s="217" t="s">
        <v>247</v>
      </c>
      <c r="AU161" s="217" t="s">
        <v>77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229</v>
      </c>
      <c r="BM161" s="217" t="s">
        <v>1821</v>
      </c>
    </row>
    <row r="162" spans="1:65" s="2" customFormat="1" ht="14.4" customHeight="1">
      <c r="A162" s="40"/>
      <c r="B162" s="41"/>
      <c r="C162" s="206" t="s">
        <v>516</v>
      </c>
      <c r="D162" s="206" t="s">
        <v>139</v>
      </c>
      <c r="E162" s="207" t="s">
        <v>1605</v>
      </c>
      <c r="F162" s="208" t="s">
        <v>1606</v>
      </c>
      <c r="G162" s="209" t="s">
        <v>1110</v>
      </c>
      <c r="H162" s="210">
        <v>10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229</v>
      </c>
      <c r="AT162" s="217" t="s">
        <v>139</v>
      </c>
      <c r="AU162" s="217" t="s">
        <v>77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229</v>
      </c>
      <c r="BM162" s="217" t="s">
        <v>1822</v>
      </c>
    </row>
    <row r="163" spans="1:65" s="2" customFormat="1" ht="14.4" customHeight="1">
      <c r="A163" s="40"/>
      <c r="B163" s="41"/>
      <c r="C163" s="206" t="s">
        <v>520</v>
      </c>
      <c r="D163" s="206" t="s">
        <v>139</v>
      </c>
      <c r="E163" s="207" t="s">
        <v>1608</v>
      </c>
      <c r="F163" s="208" t="s">
        <v>1609</v>
      </c>
      <c r="G163" s="209" t="s">
        <v>1110</v>
      </c>
      <c r="H163" s="210">
        <v>20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139</v>
      </c>
      <c r="AU163" s="217" t="s">
        <v>77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229</v>
      </c>
      <c r="BM163" s="217" t="s">
        <v>1823</v>
      </c>
    </row>
    <row r="164" spans="1:65" s="2" customFormat="1" ht="14.4" customHeight="1">
      <c r="A164" s="40"/>
      <c r="B164" s="41"/>
      <c r="C164" s="206" t="s">
        <v>526</v>
      </c>
      <c r="D164" s="206" t="s">
        <v>139</v>
      </c>
      <c r="E164" s="207" t="s">
        <v>1611</v>
      </c>
      <c r="F164" s="208" t="s">
        <v>1612</v>
      </c>
      <c r="G164" s="209" t="s">
        <v>173</v>
      </c>
      <c r="H164" s="210">
        <v>40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229</v>
      </c>
      <c r="AT164" s="217" t="s">
        <v>139</v>
      </c>
      <c r="AU164" s="217" t="s">
        <v>77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77</v>
      </c>
      <c r="BK164" s="218">
        <f>ROUND(I164*H164,2)</f>
        <v>0</v>
      </c>
      <c r="BL164" s="19" t="s">
        <v>229</v>
      </c>
      <c r="BM164" s="217" t="s">
        <v>1824</v>
      </c>
    </row>
    <row r="165" spans="1:65" s="2" customFormat="1" ht="19.8" customHeight="1">
      <c r="A165" s="40"/>
      <c r="B165" s="41"/>
      <c r="C165" s="206" t="s">
        <v>532</v>
      </c>
      <c r="D165" s="206" t="s">
        <v>139</v>
      </c>
      <c r="E165" s="207" t="s">
        <v>1614</v>
      </c>
      <c r="F165" s="208" t="s">
        <v>1615</v>
      </c>
      <c r="G165" s="209" t="s">
        <v>173</v>
      </c>
      <c r="H165" s="210">
        <v>80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229</v>
      </c>
      <c r="AT165" s="217" t="s">
        <v>139</v>
      </c>
      <c r="AU165" s="217" t="s">
        <v>77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229</v>
      </c>
      <c r="BM165" s="217" t="s">
        <v>1825</v>
      </c>
    </row>
    <row r="166" spans="1:65" s="2" customFormat="1" ht="14.4" customHeight="1">
      <c r="A166" s="40"/>
      <c r="B166" s="41"/>
      <c r="C166" s="206" t="s">
        <v>536</v>
      </c>
      <c r="D166" s="206" t="s">
        <v>139</v>
      </c>
      <c r="E166" s="207" t="s">
        <v>1617</v>
      </c>
      <c r="F166" s="208" t="s">
        <v>1826</v>
      </c>
      <c r="G166" s="209" t="s">
        <v>173</v>
      </c>
      <c r="H166" s="210">
        <v>10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229</v>
      </c>
      <c r="AT166" s="217" t="s">
        <v>139</v>
      </c>
      <c r="AU166" s="217" t="s">
        <v>77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229</v>
      </c>
      <c r="BM166" s="217" t="s">
        <v>1827</v>
      </c>
    </row>
    <row r="167" spans="1:65" s="2" customFormat="1" ht="14.4" customHeight="1">
      <c r="A167" s="40"/>
      <c r="B167" s="41"/>
      <c r="C167" s="206" t="s">
        <v>540</v>
      </c>
      <c r="D167" s="206" t="s">
        <v>139</v>
      </c>
      <c r="E167" s="207" t="s">
        <v>1620</v>
      </c>
      <c r="F167" s="208" t="s">
        <v>1621</v>
      </c>
      <c r="G167" s="209" t="s">
        <v>162</v>
      </c>
      <c r="H167" s="210">
        <v>60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229</v>
      </c>
      <c r="AT167" s="217" t="s">
        <v>139</v>
      </c>
      <c r="AU167" s="217" t="s">
        <v>77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229</v>
      </c>
      <c r="BM167" s="217" t="s">
        <v>1828</v>
      </c>
    </row>
    <row r="168" spans="1:65" s="2" customFormat="1" ht="14.4" customHeight="1">
      <c r="A168" s="40"/>
      <c r="B168" s="41"/>
      <c r="C168" s="206" t="s">
        <v>543</v>
      </c>
      <c r="D168" s="206" t="s">
        <v>139</v>
      </c>
      <c r="E168" s="207" t="s">
        <v>1623</v>
      </c>
      <c r="F168" s="208" t="s">
        <v>1624</v>
      </c>
      <c r="G168" s="209" t="s">
        <v>162</v>
      </c>
      <c r="H168" s="210">
        <v>1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139</v>
      </c>
      <c r="AU168" s="217" t="s">
        <v>77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229</v>
      </c>
      <c r="BM168" s="217" t="s">
        <v>1829</v>
      </c>
    </row>
    <row r="169" spans="1:65" s="2" customFormat="1" ht="14.4" customHeight="1">
      <c r="A169" s="40"/>
      <c r="B169" s="41"/>
      <c r="C169" s="206" t="s">
        <v>546</v>
      </c>
      <c r="D169" s="206" t="s">
        <v>139</v>
      </c>
      <c r="E169" s="207" t="s">
        <v>1626</v>
      </c>
      <c r="F169" s="208" t="s">
        <v>1627</v>
      </c>
      <c r="G169" s="209" t="s">
        <v>173</v>
      </c>
      <c r="H169" s="210">
        <v>60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229</v>
      </c>
      <c r="AT169" s="217" t="s">
        <v>139</v>
      </c>
      <c r="AU169" s="217" t="s">
        <v>77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229</v>
      </c>
      <c r="BM169" s="217" t="s">
        <v>1830</v>
      </c>
    </row>
    <row r="170" spans="1:65" s="2" customFormat="1" ht="14.4" customHeight="1">
      <c r="A170" s="40"/>
      <c r="B170" s="41"/>
      <c r="C170" s="206" t="s">
        <v>550</v>
      </c>
      <c r="D170" s="206" t="s">
        <v>139</v>
      </c>
      <c r="E170" s="207" t="s">
        <v>1629</v>
      </c>
      <c r="F170" s="208" t="s">
        <v>1630</v>
      </c>
      <c r="G170" s="209" t="s">
        <v>173</v>
      </c>
      <c r="H170" s="210">
        <v>60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139</v>
      </c>
      <c r="AU170" s="217" t="s">
        <v>77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229</v>
      </c>
      <c r="BM170" s="217" t="s">
        <v>1831</v>
      </c>
    </row>
    <row r="171" spans="1:65" s="2" customFormat="1" ht="14.4" customHeight="1">
      <c r="A171" s="40"/>
      <c r="B171" s="41"/>
      <c r="C171" s="206" t="s">
        <v>553</v>
      </c>
      <c r="D171" s="206" t="s">
        <v>139</v>
      </c>
      <c r="E171" s="207" t="s">
        <v>1632</v>
      </c>
      <c r="F171" s="208" t="s">
        <v>1633</v>
      </c>
      <c r="G171" s="209" t="s">
        <v>156</v>
      </c>
      <c r="H171" s="210">
        <v>2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229</v>
      </c>
      <c r="AT171" s="217" t="s">
        <v>139</v>
      </c>
      <c r="AU171" s="217" t="s">
        <v>77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77</v>
      </c>
      <c r="BK171" s="218">
        <f>ROUND(I171*H171,2)</f>
        <v>0</v>
      </c>
      <c r="BL171" s="19" t="s">
        <v>229</v>
      </c>
      <c r="BM171" s="217" t="s">
        <v>1832</v>
      </c>
    </row>
    <row r="172" spans="1:65" s="2" customFormat="1" ht="14.4" customHeight="1">
      <c r="A172" s="40"/>
      <c r="B172" s="41"/>
      <c r="C172" s="206" t="s">
        <v>557</v>
      </c>
      <c r="D172" s="206" t="s">
        <v>139</v>
      </c>
      <c r="E172" s="207" t="s">
        <v>1635</v>
      </c>
      <c r="F172" s="208" t="s">
        <v>1636</v>
      </c>
      <c r="G172" s="209" t="s">
        <v>156</v>
      </c>
      <c r="H172" s="210">
        <v>1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229</v>
      </c>
      <c r="AT172" s="217" t="s">
        <v>139</v>
      </c>
      <c r="AU172" s="217" t="s">
        <v>77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229</v>
      </c>
      <c r="BM172" s="217" t="s">
        <v>1833</v>
      </c>
    </row>
    <row r="173" spans="1:65" s="2" customFormat="1" ht="22.2" customHeight="1">
      <c r="A173" s="40"/>
      <c r="B173" s="41"/>
      <c r="C173" s="206" t="s">
        <v>560</v>
      </c>
      <c r="D173" s="206" t="s">
        <v>139</v>
      </c>
      <c r="E173" s="207" t="s">
        <v>1638</v>
      </c>
      <c r="F173" s="208" t="s">
        <v>1639</v>
      </c>
      <c r="G173" s="209" t="s">
        <v>156</v>
      </c>
      <c r="H173" s="210">
        <v>0.5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139</v>
      </c>
      <c r="AU173" s="217" t="s">
        <v>77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229</v>
      </c>
      <c r="BM173" s="217" t="s">
        <v>1834</v>
      </c>
    </row>
    <row r="174" spans="1:65" s="2" customFormat="1" ht="14.4" customHeight="1">
      <c r="A174" s="40"/>
      <c r="B174" s="41"/>
      <c r="C174" s="206" t="s">
        <v>567</v>
      </c>
      <c r="D174" s="206" t="s">
        <v>139</v>
      </c>
      <c r="E174" s="207" t="s">
        <v>1641</v>
      </c>
      <c r="F174" s="208" t="s">
        <v>1642</v>
      </c>
      <c r="G174" s="209" t="s">
        <v>1110</v>
      </c>
      <c r="H174" s="210">
        <v>0.5</v>
      </c>
      <c r="I174" s="211"/>
      <c r="J174" s="212">
        <f>ROUND(I174*H174,2)</f>
        <v>0</v>
      </c>
      <c r="K174" s="208" t="s">
        <v>19</v>
      </c>
      <c r="L174" s="46"/>
      <c r="M174" s="275" t="s">
        <v>19</v>
      </c>
      <c r="N174" s="276" t="s">
        <v>43</v>
      </c>
      <c r="O174" s="273"/>
      <c r="P174" s="277">
        <f>O174*H174</f>
        <v>0</v>
      </c>
      <c r="Q174" s="277">
        <v>0</v>
      </c>
      <c r="R174" s="277">
        <f>Q174*H174</f>
        <v>0</v>
      </c>
      <c r="S174" s="277">
        <v>0</v>
      </c>
      <c r="T174" s="27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229</v>
      </c>
      <c r="AT174" s="217" t="s">
        <v>139</v>
      </c>
      <c r="AU174" s="217" t="s">
        <v>77</v>
      </c>
      <c r="AY174" s="19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229</v>
      </c>
      <c r="BM174" s="217" t="s">
        <v>1835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1836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ROUND((SUM(BE84:BE106)),2)</f>
        <v>0</v>
      </c>
      <c r="G33" s="40"/>
      <c r="H33" s="40"/>
      <c r="I33" s="150">
        <v>0.21</v>
      </c>
      <c r="J33" s="149">
        <f>ROUND(((SUM(BE84:BE106))*I33),2)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ROUND((SUM(BF84:BF106)),2)</f>
        <v>0</v>
      </c>
      <c r="G34" s="40"/>
      <c r="H34" s="40"/>
      <c r="I34" s="150">
        <v>0.15</v>
      </c>
      <c r="J34" s="149">
        <f>ROUND(((SUM(BF84:BF106))*I34),2)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7 -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1837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1838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1839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1840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1841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Karlovy Vary, ZŠ J.A.Komenského - učebna IT, kabinet, přístupová rampa a vnitřní plošina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7 -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23. 1. 2024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25</v>
      </c>
      <c r="D80" s="42"/>
      <c r="E80" s="42"/>
      <c r="F80" s="29" t="str">
        <f>E15</f>
        <v>Statutární město K.Vary</v>
      </c>
      <c r="G80" s="42"/>
      <c r="H80" s="42"/>
      <c r="I80" s="34" t="s">
        <v>31</v>
      </c>
      <c r="J80" s="38" t="str">
        <f>E21</f>
        <v>Porticus s.r.o. K.Vary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Šimková Dita, K.Vary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123</v>
      </c>
      <c r="D83" s="182" t="s">
        <v>57</v>
      </c>
      <c r="E83" s="182" t="s">
        <v>53</v>
      </c>
      <c r="F83" s="182" t="s">
        <v>54</v>
      </c>
      <c r="G83" s="182" t="s">
        <v>124</v>
      </c>
      <c r="H83" s="182" t="s">
        <v>125</v>
      </c>
      <c r="I83" s="182" t="s">
        <v>126</v>
      </c>
      <c r="J83" s="182" t="s">
        <v>104</v>
      </c>
      <c r="K83" s="183" t="s">
        <v>127</v>
      </c>
      <c r="L83" s="184"/>
      <c r="M83" s="94" t="s">
        <v>19</v>
      </c>
      <c r="N83" s="95" t="s">
        <v>42</v>
      </c>
      <c r="O83" s="95" t="s">
        <v>128</v>
      </c>
      <c r="P83" s="95" t="s">
        <v>129</v>
      </c>
      <c r="Q83" s="95" t="s">
        <v>130</v>
      </c>
      <c r="R83" s="95" t="s">
        <v>131</v>
      </c>
      <c r="S83" s="95" t="s">
        <v>132</v>
      </c>
      <c r="T83" s="96" t="s">
        <v>133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105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1842</v>
      </c>
      <c r="F85" s="193" t="s">
        <v>97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P86+P98+P101+P104</f>
        <v>0</v>
      </c>
      <c r="Q85" s="198"/>
      <c r="R85" s="199">
        <f>R86+R98+R101+R104</f>
        <v>0</v>
      </c>
      <c r="S85" s="198"/>
      <c r="T85" s="200">
        <f>T86+T98+T101+T104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90</v>
      </c>
      <c r="AT85" s="202" t="s">
        <v>71</v>
      </c>
      <c r="AU85" s="202" t="s">
        <v>72</v>
      </c>
      <c r="AY85" s="201" t="s">
        <v>137</v>
      </c>
      <c r="BK85" s="203">
        <f>BK86+BK98+BK101+BK104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1843</v>
      </c>
      <c r="F86" s="204" t="s">
        <v>1844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SUM(P87:P97)</f>
        <v>0</v>
      </c>
      <c r="Q86" s="198"/>
      <c r="R86" s="199">
        <f>SUM(R87:R97)</f>
        <v>0</v>
      </c>
      <c r="S86" s="198"/>
      <c r="T86" s="200">
        <f>SUM(T87:T97)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90</v>
      </c>
      <c r="AT86" s="202" t="s">
        <v>71</v>
      </c>
      <c r="AU86" s="202" t="s">
        <v>77</v>
      </c>
      <c r="AY86" s="201" t="s">
        <v>137</v>
      </c>
      <c r="BK86" s="203">
        <f>SUM(BK87:BK97)</f>
        <v>0</v>
      </c>
    </row>
    <row r="87" spans="1:65" s="2" customFormat="1" ht="14.4" customHeight="1">
      <c r="A87" s="40"/>
      <c r="B87" s="41"/>
      <c r="C87" s="206" t="s">
        <v>77</v>
      </c>
      <c r="D87" s="206" t="s">
        <v>139</v>
      </c>
      <c r="E87" s="207" t="s">
        <v>1845</v>
      </c>
      <c r="F87" s="208" t="s">
        <v>1846</v>
      </c>
      <c r="G87" s="209" t="s">
        <v>1372</v>
      </c>
      <c r="H87" s="210">
        <v>1</v>
      </c>
      <c r="I87" s="211"/>
      <c r="J87" s="212">
        <f>ROUND(I87*H87,2)</f>
        <v>0</v>
      </c>
      <c r="K87" s="208" t="s">
        <v>143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1847</v>
      </c>
      <c r="AT87" s="217" t="s">
        <v>139</v>
      </c>
      <c r="AU87" s="217" t="s">
        <v>81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1847</v>
      </c>
      <c r="BM87" s="217" t="s">
        <v>1848</v>
      </c>
    </row>
    <row r="88" spans="1:47" s="2" customFormat="1" ht="12">
      <c r="A88" s="40"/>
      <c r="B88" s="41"/>
      <c r="C88" s="42"/>
      <c r="D88" s="219" t="s">
        <v>145</v>
      </c>
      <c r="E88" s="42"/>
      <c r="F88" s="220" t="s">
        <v>1849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145</v>
      </c>
      <c r="AU88" s="19" t="s">
        <v>81</v>
      </c>
    </row>
    <row r="89" spans="1:65" s="2" customFormat="1" ht="14.4" customHeight="1">
      <c r="A89" s="40"/>
      <c r="B89" s="41"/>
      <c r="C89" s="206" t="s">
        <v>81</v>
      </c>
      <c r="D89" s="206" t="s">
        <v>139</v>
      </c>
      <c r="E89" s="207" t="s">
        <v>1850</v>
      </c>
      <c r="F89" s="208" t="s">
        <v>1851</v>
      </c>
      <c r="G89" s="209" t="s">
        <v>1372</v>
      </c>
      <c r="H89" s="210">
        <v>1</v>
      </c>
      <c r="I89" s="211"/>
      <c r="J89" s="212">
        <f>ROUND(I89*H89,2)</f>
        <v>0</v>
      </c>
      <c r="K89" s="208" t="s">
        <v>143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1847</v>
      </c>
      <c r="AT89" s="217" t="s">
        <v>139</v>
      </c>
      <c r="AU89" s="217" t="s">
        <v>81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1847</v>
      </c>
      <c r="BM89" s="217" t="s">
        <v>1852</v>
      </c>
    </row>
    <row r="90" spans="1:47" s="2" customFormat="1" ht="12">
      <c r="A90" s="40"/>
      <c r="B90" s="41"/>
      <c r="C90" s="42"/>
      <c r="D90" s="219" t="s">
        <v>145</v>
      </c>
      <c r="E90" s="42"/>
      <c r="F90" s="220" t="s">
        <v>1853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145</v>
      </c>
      <c r="AU90" s="19" t="s">
        <v>81</v>
      </c>
    </row>
    <row r="91" spans="1:65" s="2" customFormat="1" ht="14.4" customHeight="1">
      <c r="A91" s="40"/>
      <c r="B91" s="41"/>
      <c r="C91" s="206" t="s">
        <v>84</v>
      </c>
      <c r="D91" s="206" t="s">
        <v>139</v>
      </c>
      <c r="E91" s="207" t="s">
        <v>1854</v>
      </c>
      <c r="F91" s="208" t="s">
        <v>1855</v>
      </c>
      <c r="G91" s="209" t="s">
        <v>1372</v>
      </c>
      <c r="H91" s="210">
        <v>1</v>
      </c>
      <c r="I91" s="211"/>
      <c r="J91" s="212">
        <f>ROUND(I91*H91,2)</f>
        <v>0</v>
      </c>
      <c r="K91" s="208" t="s">
        <v>143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1847</v>
      </c>
      <c r="AT91" s="217" t="s">
        <v>139</v>
      </c>
      <c r="AU91" s="217" t="s">
        <v>81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1847</v>
      </c>
      <c r="BM91" s="217" t="s">
        <v>1856</v>
      </c>
    </row>
    <row r="92" spans="1:47" s="2" customFormat="1" ht="12">
      <c r="A92" s="40"/>
      <c r="B92" s="41"/>
      <c r="C92" s="42"/>
      <c r="D92" s="219" t="s">
        <v>145</v>
      </c>
      <c r="E92" s="42"/>
      <c r="F92" s="220" t="s">
        <v>1857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145</v>
      </c>
      <c r="AU92" s="19" t="s">
        <v>81</v>
      </c>
    </row>
    <row r="93" spans="1:51" s="13" customFormat="1" ht="12">
      <c r="A93" s="13"/>
      <c r="B93" s="224"/>
      <c r="C93" s="225"/>
      <c r="D93" s="226" t="s">
        <v>147</v>
      </c>
      <c r="E93" s="227" t="s">
        <v>19</v>
      </c>
      <c r="F93" s="228" t="s">
        <v>1858</v>
      </c>
      <c r="G93" s="225"/>
      <c r="H93" s="229">
        <v>1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147</v>
      </c>
      <c r="AU93" s="235" t="s">
        <v>81</v>
      </c>
      <c r="AV93" s="13" t="s">
        <v>81</v>
      </c>
      <c r="AW93" s="13" t="s">
        <v>33</v>
      </c>
      <c r="AX93" s="13" t="s">
        <v>77</v>
      </c>
      <c r="AY93" s="235" t="s">
        <v>137</v>
      </c>
    </row>
    <row r="94" spans="1:51" s="15" customFormat="1" ht="12">
      <c r="A94" s="15"/>
      <c r="B94" s="258"/>
      <c r="C94" s="259"/>
      <c r="D94" s="226" t="s">
        <v>147</v>
      </c>
      <c r="E94" s="260" t="s">
        <v>19</v>
      </c>
      <c r="F94" s="261" t="s">
        <v>1859</v>
      </c>
      <c r="G94" s="259"/>
      <c r="H94" s="260" t="s">
        <v>19</v>
      </c>
      <c r="I94" s="262"/>
      <c r="J94" s="259"/>
      <c r="K94" s="259"/>
      <c r="L94" s="263"/>
      <c r="M94" s="264"/>
      <c r="N94" s="265"/>
      <c r="O94" s="265"/>
      <c r="P94" s="265"/>
      <c r="Q94" s="265"/>
      <c r="R94" s="265"/>
      <c r="S94" s="265"/>
      <c r="T94" s="26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7" t="s">
        <v>147</v>
      </c>
      <c r="AU94" s="267" t="s">
        <v>81</v>
      </c>
      <c r="AV94" s="15" t="s">
        <v>77</v>
      </c>
      <c r="AW94" s="15" t="s">
        <v>33</v>
      </c>
      <c r="AX94" s="15" t="s">
        <v>72</v>
      </c>
      <c r="AY94" s="267" t="s">
        <v>137</v>
      </c>
    </row>
    <row r="95" spans="1:51" s="15" customFormat="1" ht="12">
      <c r="A95" s="15"/>
      <c r="B95" s="258"/>
      <c r="C95" s="259"/>
      <c r="D95" s="226" t="s">
        <v>147</v>
      </c>
      <c r="E95" s="260" t="s">
        <v>19</v>
      </c>
      <c r="F95" s="261" t="s">
        <v>1860</v>
      </c>
      <c r="G95" s="259"/>
      <c r="H95" s="260" t="s">
        <v>19</v>
      </c>
      <c r="I95" s="262"/>
      <c r="J95" s="259"/>
      <c r="K95" s="259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147</v>
      </c>
      <c r="AU95" s="267" t="s">
        <v>81</v>
      </c>
      <c r="AV95" s="15" t="s">
        <v>77</v>
      </c>
      <c r="AW95" s="15" t="s">
        <v>33</v>
      </c>
      <c r="AX95" s="15" t="s">
        <v>72</v>
      </c>
      <c r="AY95" s="267" t="s">
        <v>137</v>
      </c>
    </row>
    <row r="96" spans="1:51" s="15" customFormat="1" ht="12">
      <c r="A96" s="15"/>
      <c r="B96" s="258"/>
      <c r="C96" s="259"/>
      <c r="D96" s="226" t="s">
        <v>147</v>
      </c>
      <c r="E96" s="260" t="s">
        <v>19</v>
      </c>
      <c r="F96" s="261" t="s">
        <v>1861</v>
      </c>
      <c r="G96" s="259"/>
      <c r="H96" s="260" t="s">
        <v>19</v>
      </c>
      <c r="I96" s="262"/>
      <c r="J96" s="259"/>
      <c r="K96" s="259"/>
      <c r="L96" s="263"/>
      <c r="M96" s="264"/>
      <c r="N96" s="265"/>
      <c r="O96" s="265"/>
      <c r="P96" s="265"/>
      <c r="Q96" s="265"/>
      <c r="R96" s="265"/>
      <c r="S96" s="265"/>
      <c r="T96" s="266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7" t="s">
        <v>147</v>
      </c>
      <c r="AU96" s="267" t="s">
        <v>81</v>
      </c>
      <c r="AV96" s="15" t="s">
        <v>77</v>
      </c>
      <c r="AW96" s="15" t="s">
        <v>33</v>
      </c>
      <c r="AX96" s="15" t="s">
        <v>72</v>
      </c>
      <c r="AY96" s="267" t="s">
        <v>137</v>
      </c>
    </row>
    <row r="97" spans="1:51" s="15" customFormat="1" ht="12">
      <c r="A97" s="15"/>
      <c r="B97" s="258"/>
      <c r="C97" s="259"/>
      <c r="D97" s="226" t="s">
        <v>147</v>
      </c>
      <c r="E97" s="260" t="s">
        <v>19</v>
      </c>
      <c r="F97" s="261" t="s">
        <v>1862</v>
      </c>
      <c r="G97" s="259"/>
      <c r="H97" s="260" t="s">
        <v>19</v>
      </c>
      <c r="I97" s="262"/>
      <c r="J97" s="259"/>
      <c r="K97" s="259"/>
      <c r="L97" s="263"/>
      <c r="M97" s="264"/>
      <c r="N97" s="265"/>
      <c r="O97" s="265"/>
      <c r="P97" s="265"/>
      <c r="Q97" s="265"/>
      <c r="R97" s="265"/>
      <c r="S97" s="265"/>
      <c r="T97" s="26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7" t="s">
        <v>147</v>
      </c>
      <c r="AU97" s="267" t="s">
        <v>81</v>
      </c>
      <c r="AV97" s="15" t="s">
        <v>77</v>
      </c>
      <c r="AW97" s="15" t="s">
        <v>33</v>
      </c>
      <c r="AX97" s="15" t="s">
        <v>72</v>
      </c>
      <c r="AY97" s="267" t="s">
        <v>137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1863</v>
      </c>
      <c r="F98" s="204" t="s">
        <v>1864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90</v>
      </c>
      <c r="AT98" s="202" t="s">
        <v>71</v>
      </c>
      <c r="AU98" s="202" t="s">
        <v>77</v>
      </c>
      <c r="AY98" s="201" t="s">
        <v>137</v>
      </c>
      <c r="BK98" s="203">
        <f>SUM(BK99:BK100)</f>
        <v>0</v>
      </c>
    </row>
    <row r="99" spans="1:65" s="2" customFormat="1" ht="14.4" customHeight="1">
      <c r="A99" s="40"/>
      <c r="B99" s="41"/>
      <c r="C99" s="206" t="s">
        <v>87</v>
      </c>
      <c r="D99" s="206" t="s">
        <v>139</v>
      </c>
      <c r="E99" s="207" t="s">
        <v>1865</v>
      </c>
      <c r="F99" s="208" t="s">
        <v>1864</v>
      </c>
      <c r="G99" s="209" t="s">
        <v>1372</v>
      </c>
      <c r="H99" s="210">
        <v>1</v>
      </c>
      <c r="I99" s="211"/>
      <c r="J99" s="212">
        <f>ROUND(I99*H99,2)</f>
        <v>0</v>
      </c>
      <c r="K99" s="208" t="s">
        <v>143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1847</v>
      </c>
      <c r="AT99" s="217" t="s">
        <v>139</v>
      </c>
      <c r="AU99" s="217" t="s">
        <v>81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1847</v>
      </c>
      <c r="BM99" s="217" t="s">
        <v>1866</v>
      </c>
    </row>
    <row r="100" spans="1:47" s="2" customFormat="1" ht="12">
      <c r="A100" s="40"/>
      <c r="B100" s="41"/>
      <c r="C100" s="42"/>
      <c r="D100" s="219" t="s">
        <v>145</v>
      </c>
      <c r="E100" s="42"/>
      <c r="F100" s="220" t="s">
        <v>1867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81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1868</v>
      </c>
      <c r="F101" s="204" t="s">
        <v>1869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90</v>
      </c>
      <c r="AT101" s="202" t="s">
        <v>71</v>
      </c>
      <c r="AU101" s="202" t="s">
        <v>77</v>
      </c>
      <c r="AY101" s="201" t="s">
        <v>137</v>
      </c>
      <c r="BK101" s="203">
        <f>SUM(BK102:BK103)</f>
        <v>0</v>
      </c>
    </row>
    <row r="102" spans="1:65" s="2" customFormat="1" ht="14.4" customHeight="1">
      <c r="A102" s="40"/>
      <c r="B102" s="41"/>
      <c r="C102" s="206" t="s">
        <v>90</v>
      </c>
      <c r="D102" s="206" t="s">
        <v>139</v>
      </c>
      <c r="E102" s="207" t="s">
        <v>1870</v>
      </c>
      <c r="F102" s="208" t="s">
        <v>1869</v>
      </c>
      <c r="G102" s="209" t="s">
        <v>1372</v>
      </c>
      <c r="H102" s="210">
        <v>1</v>
      </c>
      <c r="I102" s="211"/>
      <c r="J102" s="212">
        <f>ROUND(I102*H102,2)</f>
        <v>0</v>
      </c>
      <c r="K102" s="208" t="s">
        <v>143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1847</v>
      </c>
      <c r="AT102" s="217" t="s">
        <v>139</v>
      </c>
      <c r="AU102" s="217" t="s">
        <v>81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1847</v>
      </c>
      <c r="BM102" s="217" t="s">
        <v>1871</v>
      </c>
    </row>
    <row r="103" spans="1:47" s="2" customFormat="1" ht="12">
      <c r="A103" s="40"/>
      <c r="B103" s="41"/>
      <c r="C103" s="42"/>
      <c r="D103" s="219" t="s">
        <v>145</v>
      </c>
      <c r="E103" s="42"/>
      <c r="F103" s="220" t="s">
        <v>1872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81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1873</v>
      </c>
      <c r="F104" s="204" t="s">
        <v>1874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90</v>
      </c>
      <c r="AT104" s="202" t="s">
        <v>71</v>
      </c>
      <c r="AU104" s="202" t="s">
        <v>77</v>
      </c>
      <c r="AY104" s="201" t="s">
        <v>137</v>
      </c>
      <c r="BK104" s="203">
        <f>SUM(BK105:BK106)</f>
        <v>0</v>
      </c>
    </row>
    <row r="105" spans="1:65" s="2" customFormat="1" ht="14.4" customHeight="1">
      <c r="A105" s="40"/>
      <c r="B105" s="41"/>
      <c r="C105" s="206" t="s">
        <v>93</v>
      </c>
      <c r="D105" s="206" t="s">
        <v>139</v>
      </c>
      <c r="E105" s="207" t="s">
        <v>1875</v>
      </c>
      <c r="F105" s="208" t="s">
        <v>1876</v>
      </c>
      <c r="G105" s="209" t="s">
        <v>1372</v>
      </c>
      <c r="H105" s="210">
        <v>1</v>
      </c>
      <c r="I105" s="211"/>
      <c r="J105" s="212">
        <f>ROUND(I105*H105,2)</f>
        <v>0</v>
      </c>
      <c r="K105" s="208" t="s">
        <v>143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1847</v>
      </c>
      <c r="AT105" s="217" t="s">
        <v>139</v>
      </c>
      <c r="AU105" s="217" t="s">
        <v>81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1847</v>
      </c>
      <c r="BM105" s="217" t="s">
        <v>1877</v>
      </c>
    </row>
    <row r="106" spans="1:47" s="2" customFormat="1" ht="12">
      <c r="A106" s="40"/>
      <c r="B106" s="41"/>
      <c r="C106" s="42"/>
      <c r="D106" s="219" t="s">
        <v>145</v>
      </c>
      <c r="E106" s="42"/>
      <c r="F106" s="220" t="s">
        <v>1878</v>
      </c>
      <c r="G106" s="42"/>
      <c r="H106" s="42"/>
      <c r="I106" s="221"/>
      <c r="J106" s="42"/>
      <c r="K106" s="42"/>
      <c r="L106" s="46"/>
      <c r="M106" s="271"/>
      <c r="N106" s="272"/>
      <c r="O106" s="273"/>
      <c r="P106" s="273"/>
      <c r="Q106" s="273"/>
      <c r="R106" s="273"/>
      <c r="S106" s="273"/>
      <c r="T106" s="274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145</v>
      </c>
      <c r="AU106" s="19" t="s">
        <v>81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012002000"/>
    <hyperlink ref="F90" r:id="rId2" display="https://podminky.urs.cz/item/CS_URS_2024_01/013254000"/>
    <hyperlink ref="F92" r:id="rId3" display="https://podminky.urs.cz/item/CS_URS_2024_01/013294000"/>
    <hyperlink ref="F100" r:id="rId4" display="https://podminky.urs.cz/item/CS_URS_2024_01/030001000"/>
    <hyperlink ref="F103" r:id="rId5" display="https://podminky.urs.cz/item/CS_URS_2024_01/040001000"/>
    <hyperlink ref="F106" r:id="rId6" display="https://podminky.urs.cz/item/CS_URS_2024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284" t="s">
        <v>1879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1880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1881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1882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1883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1884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1885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1886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1887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1888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1889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79</v>
      </c>
      <c r="F18" s="290" t="s">
        <v>1890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1891</v>
      </c>
      <c r="F19" s="290" t="s">
        <v>1892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1893</v>
      </c>
      <c r="F20" s="290" t="s">
        <v>1894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1895</v>
      </c>
      <c r="F21" s="290" t="s">
        <v>1896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1897</v>
      </c>
      <c r="F22" s="290" t="s">
        <v>1898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1899</v>
      </c>
      <c r="F23" s="290" t="s">
        <v>1900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1901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1902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1903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1904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1905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1906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1907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1908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1909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123</v>
      </c>
      <c r="F36" s="290"/>
      <c r="G36" s="290" t="s">
        <v>1910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1911</v>
      </c>
      <c r="F37" s="290"/>
      <c r="G37" s="290" t="s">
        <v>1912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53</v>
      </c>
      <c r="F38" s="290"/>
      <c r="G38" s="290" t="s">
        <v>1913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54</v>
      </c>
      <c r="F39" s="290"/>
      <c r="G39" s="290" t="s">
        <v>1914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124</v>
      </c>
      <c r="F40" s="290"/>
      <c r="G40" s="290" t="s">
        <v>1915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125</v>
      </c>
      <c r="F41" s="290"/>
      <c r="G41" s="290" t="s">
        <v>1916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1917</v>
      </c>
      <c r="F42" s="290"/>
      <c r="G42" s="290" t="s">
        <v>1918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1919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1920</v>
      </c>
      <c r="F44" s="290"/>
      <c r="G44" s="290" t="s">
        <v>1921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127</v>
      </c>
      <c r="F45" s="290"/>
      <c r="G45" s="290" t="s">
        <v>1922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1923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1924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1925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1926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1927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1928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1929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1930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1931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1932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1933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1934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1935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1936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1937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1938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1939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1940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1941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1942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1943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1944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1945</v>
      </c>
      <c r="D76" s="308"/>
      <c r="E76" s="308"/>
      <c r="F76" s="308" t="s">
        <v>1946</v>
      </c>
      <c r="G76" s="309"/>
      <c r="H76" s="308" t="s">
        <v>54</v>
      </c>
      <c r="I76" s="308" t="s">
        <v>57</v>
      </c>
      <c r="J76" s="308" t="s">
        <v>1947</v>
      </c>
      <c r="K76" s="307"/>
    </row>
    <row r="77" spans="2:11" s="1" customFormat="1" ht="17.25" customHeight="1">
      <c r="B77" s="305"/>
      <c r="C77" s="310" t="s">
        <v>1948</v>
      </c>
      <c r="D77" s="310"/>
      <c r="E77" s="310"/>
      <c r="F77" s="311" t="s">
        <v>1949</v>
      </c>
      <c r="G77" s="312"/>
      <c r="H77" s="310"/>
      <c r="I77" s="310"/>
      <c r="J77" s="310" t="s">
        <v>1950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53</v>
      </c>
      <c r="D79" s="315"/>
      <c r="E79" s="315"/>
      <c r="F79" s="316" t="s">
        <v>1951</v>
      </c>
      <c r="G79" s="317"/>
      <c r="H79" s="293" t="s">
        <v>1952</v>
      </c>
      <c r="I79" s="293" t="s">
        <v>1953</v>
      </c>
      <c r="J79" s="293">
        <v>20</v>
      </c>
      <c r="K79" s="307"/>
    </row>
    <row r="80" spans="2:11" s="1" customFormat="1" ht="15" customHeight="1">
      <c r="B80" s="305"/>
      <c r="C80" s="293" t="s">
        <v>1954</v>
      </c>
      <c r="D80" s="293"/>
      <c r="E80" s="293"/>
      <c r="F80" s="316" t="s">
        <v>1951</v>
      </c>
      <c r="G80" s="317"/>
      <c r="H80" s="293" t="s">
        <v>1955</v>
      </c>
      <c r="I80" s="293" t="s">
        <v>1953</v>
      </c>
      <c r="J80" s="293">
        <v>120</v>
      </c>
      <c r="K80" s="307"/>
    </row>
    <row r="81" spans="2:11" s="1" customFormat="1" ht="15" customHeight="1">
      <c r="B81" s="318"/>
      <c r="C81" s="293" t="s">
        <v>1956</v>
      </c>
      <c r="D81" s="293"/>
      <c r="E81" s="293"/>
      <c r="F81" s="316" t="s">
        <v>1957</v>
      </c>
      <c r="G81" s="317"/>
      <c r="H81" s="293" t="s">
        <v>1958</v>
      </c>
      <c r="I81" s="293" t="s">
        <v>1953</v>
      </c>
      <c r="J81" s="293">
        <v>50</v>
      </c>
      <c r="K81" s="307"/>
    </row>
    <row r="82" spans="2:11" s="1" customFormat="1" ht="15" customHeight="1">
      <c r="B82" s="318"/>
      <c r="C82" s="293" t="s">
        <v>1959</v>
      </c>
      <c r="D82" s="293"/>
      <c r="E82" s="293"/>
      <c r="F82" s="316" t="s">
        <v>1951</v>
      </c>
      <c r="G82" s="317"/>
      <c r="H82" s="293" t="s">
        <v>1960</v>
      </c>
      <c r="I82" s="293" t="s">
        <v>1961</v>
      </c>
      <c r="J82" s="293"/>
      <c r="K82" s="307"/>
    </row>
    <row r="83" spans="2:11" s="1" customFormat="1" ht="15" customHeight="1">
      <c r="B83" s="318"/>
      <c r="C83" s="319" t="s">
        <v>1962</v>
      </c>
      <c r="D83" s="319"/>
      <c r="E83" s="319"/>
      <c r="F83" s="320" t="s">
        <v>1957</v>
      </c>
      <c r="G83" s="319"/>
      <c r="H83" s="319" t="s">
        <v>1963</v>
      </c>
      <c r="I83" s="319" t="s">
        <v>1953</v>
      </c>
      <c r="J83" s="319">
        <v>15</v>
      </c>
      <c r="K83" s="307"/>
    </row>
    <row r="84" spans="2:11" s="1" customFormat="1" ht="15" customHeight="1">
      <c r="B84" s="318"/>
      <c r="C84" s="319" t="s">
        <v>1964</v>
      </c>
      <c r="D84" s="319"/>
      <c r="E84" s="319"/>
      <c r="F84" s="320" t="s">
        <v>1957</v>
      </c>
      <c r="G84" s="319"/>
      <c r="H84" s="319" t="s">
        <v>1965</v>
      </c>
      <c r="I84" s="319" t="s">
        <v>1953</v>
      </c>
      <c r="J84" s="319">
        <v>15</v>
      </c>
      <c r="K84" s="307"/>
    </row>
    <row r="85" spans="2:11" s="1" customFormat="1" ht="15" customHeight="1">
      <c r="B85" s="318"/>
      <c r="C85" s="319" t="s">
        <v>1966</v>
      </c>
      <c r="D85" s="319"/>
      <c r="E85" s="319"/>
      <c r="F85" s="320" t="s">
        <v>1957</v>
      </c>
      <c r="G85" s="319"/>
      <c r="H85" s="319" t="s">
        <v>1967</v>
      </c>
      <c r="I85" s="319" t="s">
        <v>1953</v>
      </c>
      <c r="J85" s="319">
        <v>20</v>
      </c>
      <c r="K85" s="307"/>
    </row>
    <row r="86" spans="2:11" s="1" customFormat="1" ht="15" customHeight="1">
      <c r="B86" s="318"/>
      <c r="C86" s="319" t="s">
        <v>1968</v>
      </c>
      <c r="D86" s="319"/>
      <c r="E86" s="319"/>
      <c r="F86" s="320" t="s">
        <v>1957</v>
      </c>
      <c r="G86" s="319"/>
      <c r="H86" s="319" t="s">
        <v>1969</v>
      </c>
      <c r="I86" s="319" t="s">
        <v>1953</v>
      </c>
      <c r="J86" s="319">
        <v>20</v>
      </c>
      <c r="K86" s="307"/>
    </row>
    <row r="87" spans="2:11" s="1" customFormat="1" ht="15" customHeight="1">
      <c r="B87" s="318"/>
      <c r="C87" s="293" t="s">
        <v>1970</v>
      </c>
      <c r="D87" s="293"/>
      <c r="E87" s="293"/>
      <c r="F87" s="316" t="s">
        <v>1957</v>
      </c>
      <c r="G87" s="317"/>
      <c r="H87" s="293" t="s">
        <v>1971</v>
      </c>
      <c r="I87" s="293" t="s">
        <v>1953</v>
      </c>
      <c r="J87" s="293">
        <v>50</v>
      </c>
      <c r="K87" s="307"/>
    </row>
    <row r="88" spans="2:11" s="1" customFormat="1" ht="15" customHeight="1">
      <c r="B88" s="318"/>
      <c r="C88" s="293" t="s">
        <v>1972</v>
      </c>
      <c r="D88" s="293"/>
      <c r="E88" s="293"/>
      <c r="F88" s="316" t="s">
        <v>1957</v>
      </c>
      <c r="G88" s="317"/>
      <c r="H88" s="293" t="s">
        <v>1973</v>
      </c>
      <c r="I88" s="293" t="s">
        <v>1953</v>
      </c>
      <c r="J88" s="293">
        <v>20</v>
      </c>
      <c r="K88" s="307"/>
    </row>
    <row r="89" spans="2:11" s="1" customFormat="1" ht="15" customHeight="1">
      <c r="B89" s="318"/>
      <c r="C89" s="293" t="s">
        <v>1974</v>
      </c>
      <c r="D89" s="293"/>
      <c r="E89" s="293"/>
      <c r="F89" s="316" t="s">
        <v>1957</v>
      </c>
      <c r="G89" s="317"/>
      <c r="H89" s="293" t="s">
        <v>1975</v>
      </c>
      <c r="I89" s="293" t="s">
        <v>1953</v>
      </c>
      <c r="J89" s="293">
        <v>20</v>
      </c>
      <c r="K89" s="307"/>
    </row>
    <row r="90" spans="2:11" s="1" customFormat="1" ht="15" customHeight="1">
      <c r="B90" s="318"/>
      <c r="C90" s="293" t="s">
        <v>1976</v>
      </c>
      <c r="D90" s="293"/>
      <c r="E90" s="293"/>
      <c r="F90" s="316" t="s">
        <v>1957</v>
      </c>
      <c r="G90" s="317"/>
      <c r="H90" s="293" t="s">
        <v>1977</v>
      </c>
      <c r="I90" s="293" t="s">
        <v>1953</v>
      </c>
      <c r="J90" s="293">
        <v>50</v>
      </c>
      <c r="K90" s="307"/>
    </row>
    <row r="91" spans="2:11" s="1" customFormat="1" ht="15" customHeight="1">
      <c r="B91" s="318"/>
      <c r="C91" s="293" t="s">
        <v>1978</v>
      </c>
      <c r="D91" s="293"/>
      <c r="E91" s="293"/>
      <c r="F91" s="316" t="s">
        <v>1957</v>
      </c>
      <c r="G91" s="317"/>
      <c r="H91" s="293" t="s">
        <v>1978</v>
      </c>
      <c r="I91" s="293" t="s">
        <v>1953</v>
      </c>
      <c r="J91" s="293">
        <v>50</v>
      </c>
      <c r="K91" s="307"/>
    </row>
    <row r="92" spans="2:11" s="1" customFormat="1" ht="15" customHeight="1">
      <c r="B92" s="318"/>
      <c r="C92" s="293" t="s">
        <v>1979</v>
      </c>
      <c r="D92" s="293"/>
      <c r="E92" s="293"/>
      <c r="F92" s="316" t="s">
        <v>1957</v>
      </c>
      <c r="G92" s="317"/>
      <c r="H92" s="293" t="s">
        <v>1980</v>
      </c>
      <c r="I92" s="293" t="s">
        <v>1953</v>
      </c>
      <c r="J92" s="293">
        <v>255</v>
      </c>
      <c r="K92" s="307"/>
    </row>
    <row r="93" spans="2:11" s="1" customFormat="1" ht="15" customHeight="1">
      <c r="B93" s="318"/>
      <c r="C93" s="293" t="s">
        <v>1981</v>
      </c>
      <c r="D93" s="293"/>
      <c r="E93" s="293"/>
      <c r="F93" s="316" t="s">
        <v>1951</v>
      </c>
      <c r="G93" s="317"/>
      <c r="H93" s="293" t="s">
        <v>1982</v>
      </c>
      <c r="I93" s="293" t="s">
        <v>1983</v>
      </c>
      <c r="J93" s="293"/>
      <c r="K93" s="307"/>
    </row>
    <row r="94" spans="2:11" s="1" customFormat="1" ht="15" customHeight="1">
      <c r="B94" s="318"/>
      <c r="C94" s="293" t="s">
        <v>1984</v>
      </c>
      <c r="D94" s="293"/>
      <c r="E94" s="293"/>
      <c r="F94" s="316" t="s">
        <v>1951</v>
      </c>
      <c r="G94" s="317"/>
      <c r="H94" s="293" t="s">
        <v>1985</v>
      </c>
      <c r="I94" s="293" t="s">
        <v>1986</v>
      </c>
      <c r="J94" s="293"/>
      <c r="K94" s="307"/>
    </row>
    <row r="95" spans="2:11" s="1" customFormat="1" ht="15" customHeight="1">
      <c r="B95" s="318"/>
      <c r="C95" s="293" t="s">
        <v>1987</v>
      </c>
      <c r="D95" s="293"/>
      <c r="E95" s="293"/>
      <c r="F95" s="316" t="s">
        <v>1951</v>
      </c>
      <c r="G95" s="317"/>
      <c r="H95" s="293" t="s">
        <v>1987</v>
      </c>
      <c r="I95" s="293" t="s">
        <v>1986</v>
      </c>
      <c r="J95" s="293"/>
      <c r="K95" s="307"/>
    </row>
    <row r="96" spans="2:11" s="1" customFormat="1" ht="15" customHeight="1">
      <c r="B96" s="318"/>
      <c r="C96" s="293" t="s">
        <v>38</v>
      </c>
      <c r="D96" s="293"/>
      <c r="E96" s="293"/>
      <c r="F96" s="316" t="s">
        <v>1951</v>
      </c>
      <c r="G96" s="317"/>
      <c r="H96" s="293" t="s">
        <v>1988</v>
      </c>
      <c r="I96" s="293" t="s">
        <v>1986</v>
      </c>
      <c r="J96" s="293"/>
      <c r="K96" s="307"/>
    </row>
    <row r="97" spans="2:11" s="1" customFormat="1" ht="15" customHeight="1">
      <c r="B97" s="318"/>
      <c r="C97" s="293" t="s">
        <v>48</v>
      </c>
      <c r="D97" s="293"/>
      <c r="E97" s="293"/>
      <c r="F97" s="316" t="s">
        <v>1951</v>
      </c>
      <c r="G97" s="317"/>
      <c r="H97" s="293" t="s">
        <v>1989</v>
      </c>
      <c r="I97" s="293" t="s">
        <v>1986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1990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1945</v>
      </c>
      <c r="D103" s="308"/>
      <c r="E103" s="308"/>
      <c r="F103" s="308" t="s">
        <v>1946</v>
      </c>
      <c r="G103" s="309"/>
      <c r="H103" s="308" t="s">
        <v>54</v>
      </c>
      <c r="I103" s="308" t="s">
        <v>57</v>
      </c>
      <c r="J103" s="308" t="s">
        <v>1947</v>
      </c>
      <c r="K103" s="307"/>
    </row>
    <row r="104" spans="2:11" s="1" customFormat="1" ht="17.25" customHeight="1">
      <c r="B104" s="305"/>
      <c r="C104" s="310" t="s">
        <v>1948</v>
      </c>
      <c r="D104" s="310"/>
      <c r="E104" s="310"/>
      <c r="F104" s="311" t="s">
        <v>1949</v>
      </c>
      <c r="G104" s="312"/>
      <c r="H104" s="310"/>
      <c r="I104" s="310"/>
      <c r="J104" s="310" t="s">
        <v>1950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53</v>
      </c>
      <c r="D106" s="315"/>
      <c r="E106" s="315"/>
      <c r="F106" s="316" t="s">
        <v>1951</v>
      </c>
      <c r="G106" s="293"/>
      <c r="H106" s="293" t="s">
        <v>1991</v>
      </c>
      <c r="I106" s="293" t="s">
        <v>1953</v>
      </c>
      <c r="J106" s="293">
        <v>20</v>
      </c>
      <c r="K106" s="307"/>
    </row>
    <row r="107" spans="2:11" s="1" customFormat="1" ht="15" customHeight="1">
      <c r="B107" s="305"/>
      <c r="C107" s="293" t="s">
        <v>1954</v>
      </c>
      <c r="D107" s="293"/>
      <c r="E107" s="293"/>
      <c r="F107" s="316" t="s">
        <v>1951</v>
      </c>
      <c r="G107" s="293"/>
      <c r="H107" s="293" t="s">
        <v>1991</v>
      </c>
      <c r="I107" s="293" t="s">
        <v>1953</v>
      </c>
      <c r="J107" s="293">
        <v>120</v>
      </c>
      <c r="K107" s="307"/>
    </row>
    <row r="108" spans="2:11" s="1" customFormat="1" ht="15" customHeight="1">
      <c r="B108" s="318"/>
      <c r="C108" s="293" t="s">
        <v>1956</v>
      </c>
      <c r="D108" s="293"/>
      <c r="E108" s="293"/>
      <c r="F108" s="316" t="s">
        <v>1957</v>
      </c>
      <c r="G108" s="293"/>
      <c r="H108" s="293" t="s">
        <v>1991</v>
      </c>
      <c r="I108" s="293" t="s">
        <v>1953</v>
      </c>
      <c r="J108" s="293">
        <v>50</v>
      </c>
      <c r="K108" s="307"/>
    </row>
    <row r="109" spans="2:11" s="1" customFormat="1" ht="15" customHeight="1">
      <c r="B109" s="318"/>
      <c r="C109" s="293" t="s">
        <v>1959</v>
      </c>
      <c r="D109" s="293"/>
      <c r="E109" s="293"/>
      <c r="F109" s="316" t="s">
        <v>1951</v>
      </c>
      <c r="G109" s="293"/>
      <c r="H109" s="293" t="s">
        <v>1991</v>
      </c>
      <c r="I109" s="293" t="s">
        <v>1961</v>
      </c>
      <c r="J109" s="293"/>
      <c r="K109" s="307"/>
    </row>
    <row r="110" spans="2:11" s="1" customFormat="1" ht="15" customHeight="1">
      <c r="B110" s="318"/>
      <c r="C110" s="293" t="s">
        <v>1970</v>
      </c>
      <c r="D110" s="293"/>
      <c r="E110" s="293"/>
      <c r="F110" s="316" t="s">
        <v>1957</v>
      </c>
      <c r="G110" s="293"/>
      <c r="H110" s="293" t="s">
        <v>1991</v>
      </c>
      <c r="I110" s="293" t="s">
        <v>1953</v>
      </c>
      <c r="J110" s="293">
        <v>50</v>
      </c>
      <c r="K110" s="307"/>
    </row>
    <row r="111" spans="2:11" s="1" customFormat="1" ht="15" customHeight="1">
      <c r="B111" s="318"/>
      <c r="C111" s="293" t="s">
        <v>1978</v>
      </c>
      <c r="D111" s="293"/>
      <c r="E111" s="293"/>
      <c r="F111" s="316" t="s">
        <v>1957</v>
      </c>
      <c r="G111" s="293"/>
      <c r="H111" s="293" t="s">
        <v>1991</v>
      </c>
      <c r="I111" s="293" t="s">
        <v>1953</v>
      </c>
      <c r="J111" s="293">
        <v>50</v>
      </c>
      <c r="K111" s="307"/>
    </row>
    <row r="112" spans="2:11" s="1" customFormat="1" ht="15" customHeight="1">
      <c r="B112" s="318"/>
      <c r="C112" s="293" t="s">
        <v>1976</v>
      </c>
      <c r="D112" s="293"/>
      <c r="E112" s="293"/>
      <c r="F112" s="316" t="s">
        <v>1957</v>
      </c>
      <c r="G112" s="293"/>
      <c r="H112" s="293" t="s">
        <v>1991</v>
      </c>
      <c r="I112" s="293" t="s">
        <v>1953</v>
      </c>
      <c r="J112" s="293">
        <v>50</v>
      </c>
      <c r="K112" s="307"/>
    </row>
    <row r="113" spans="2:11" s="1" customFormat="1" ht="15" customHeight="1">
      <c r="B113" s="318"/>
      <c r="C113" s="293" t="s">
        <v>53</v>
      </c>
      <c r="D113" s="293"/>
      <c r="E113" s="293"/>
      <c r="F113" s="316" t="s">
        <v>1951</v>
      </c>
      <c r="G113" s="293"/>
      <c r="H113" s="293" t="s">
        <v>1992</v>
      </c>
      <c r="I113" s="293" t="s">
        <v>1953</v>
      </c>
      <c r="J113" s="293">
        <v>20</v>
      </c>
      <c r="K113" s="307"/>
    </row>
    <row r="114" spans="2:11" s="1" customFormat="1" ht="15" customHeight="1">
      <c r="B114" s="318"/>
      <c r="C114" s="293" t="s">
        <v>1993</v>
      </c>
      <c r="D114" s="293"/>
      <c r="E114" s="293"/>
      <c r="F114" s="316" t="s">
        <v>1951</v>
      </c>
      <c r="G114" s="293"/>
      <c r="H114" s="293" t="s">
        <v>1994</v>
      </c>
      <c r="I114" s="293" t="s">
        <v>1953</v>
      </c>
      <c r="J114" s="293">
        <v>120</v>
      </c>
      <c r="K114" s="307"/>
    </row>
    <row r="115" spans="2:11" s="1" customFormat="1" ht="15" customHeight="1">
      <c r="B115" s="318"/>
      <c r="C115" s="293" t="s">
        <v>38</v>
      </c>
      <c r="D115" s="293"/>
      <c r="E115" s="293"/>
      <c r="F115" s="316" t="s">
        <v>1951</v>
      </c>
      <c r="G115" s="293"/>
      <c r="H115" s="293" t="s">
        <v>1995</v>
      </c>
      <c r="I115" s="293" t="s">
        <v>1986</v>
      </c>
      <c r="J115" s="293"/>
      <c r="K115" s="307"/>
    </row>
    <row r="116" spans="2:11" s="1" customFormat="1" ht="15" customHeight="1">
      <c r="B116" s="318"/>
      <c r="C116" s="293" t="s">
        <v>48</v>
      </c>
      <c r="D116" s="293"/>
      <c r="E116" s="293"/>
      <c r="F116" s="316" t="s">
        <v>1951</v>
      </c>
      <c r="G116" s="293"/>
      <c r="H116" s="293" t="s">
        <v>1996</v>
      </c>
      <c r="I116" s="293" t="s">
        <v>1986</v>
      </c>
      <c r="J116" s="293"/>
      <c r="K116" s="307"/>
    </row>
    <row r="117" spans="2:11" s="1" customFormat="1" ht="15" customHeight="1">
      <c r="B117" s="318"/>
      <c r="C117" s="293" t="s">
        <v>57</v>
      </c>
      <c r="D117" s="293"/>
      <c r="E117" s="293"/>
      <c r="F117" s="316" t="s">
        <v>1951</v>
      </c>
      <c r="G117" s="293"/>
      <c r="H117" s="293" t="s">
        <v>1997</v>
      </c>
      <c r="I117" s="293" t="s">
        <v>1998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1999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1945</v>
      </c>
      <c r="D123" s="308"/>
      <c r="E123" s="308"/>
      <c r="F123" s="308" t="s">
        <v>1946</v>
      </c>
      <c r="G123" s="309"/>
      <c r="H123" s="308" t="s">
        <v>54</v>
      </c>
      <c r="I123" s="308" t="s">
        <v>57</v>
      </c>
      <c r="J123" s="308" t="s">
        <v>1947</v>
      </c>
      <c r="K123" s="337"/>
    </row>
    <row r="124" spans="2:11" s="1" customFormat="1" ht="17.25" customHeight="1">
      <c r="B124" s="336"/>
      <c r="C124" s="310" t="s">
        <v>1948</v>
      </c>
      <c r="D124" s="310"/>
      <c r="E124" s="310"/>
      <c r="F124" s="311" t="s">
        <v>1949</v>
      </c>
      <c r="G124" s="312"/>
      <c r="H124" s="310"/>
      <c r="I124" s="310"/>
      <c r="J124" s="310" t="s">
        <v>1950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1954</v>
      </c>
      <c r="D126" s="315"/>
      <c r="E126" s="315"/>
      <c r="F126" s="316" t="s">
        <v>1951</v>
      </c>
      <c r="G126" s="293"/>
      <c r="H126" s="293" t="s">
        <v>1991</v>
      </c>
      <c r="I126" s="293" t="s">
        <v>1953</v>
      </c>
      <c r="J126" s="293">
        <v>120</v>
      </c>
      <c r="K126" s="341"/>
    </row>
    <row r="127" spans="2:11" s="1" customFormat="1" ht="15" customHeight="1">
      <c r="B127" s="338"/>
      <c r="C127" s="293" t="s">
        <v>2000</v>
      </c>
      <c r="D127" s="293"/>
      <c r="E127" s="293"/>
      <c r="F127" s="316" t="s">
        <v>1951</v>
      </c>
      <c r="G127" s="293"/>
      <c r="H127" s="293" t="s">
        <v>2001</v>
      </c>
      <c r="I127" s="293" t="s">
        <v>1953</v>
      </c>
      <c r="J127" s="293" t="s">
        <v>2002</v>
      </c>
      <c r="K127" s="341"/>
    </row>
    <row r="128" spans="2:11" s="1" customFormat="1" ht="15" customHeight="1">
      <c r="B128" s="338"/>
      <c r="C128" s="293" t="s">
        <v>1899</v>
      </c>
      <c r="D128" s="293"/>
      <c r="E128" s="293"/>
      <c r="F128" s="316" t="s">
        <v>1951</v>
      </c>
      <c r="G128" s="293"/>
      <c r="H128" s="293" t="s">
        <v>2003</v>
      </c>
      <c r="I128" s="293" t="s">
        <v>1953</v>
      </c>
      <c r="J128" s="293" t="s">
        <v>2002</v>
      </c>
      <c r="K128" s="341"/>
    </row>
    <row r="129" spans="2:11" s="1" customFormat="1" ht="15" customHeight="1">
      <c r="B129" s="338"/>
      <c r="C129" s="293" t="s">
        <v>1962</v>
      </c>
      <c r="D129" s="293"/>
      <c r="E129" s="293"/>
      <c r="F129" s="316" t="s">
        <v>1957</v>
      </c>
      <c r="G129" s="293"/>
      <c r="H129" s="293" t="s">
        <v>1963</v>
      </c>
      <c r="I129" s="293" t="s">
        <v>1953</v>
      </c>
      <c r="J129" s="293">
        <v>15</v>
      </c>
      <c r="K129" s="341"/>
    </row>
    <row r="130" spans="2:11" s="1" customFormat="1" ht="15" customHeight="1">
      <c r="B130" s="338"/>
      <c r="C130" s="319" t="s">
        <v>1964</v>
      </c>
      <c r="D130" s="319"/>
      <c r="E130" s="319"/>
      <c r="F130" s="320" t="s">
        <v>1957</v>
      </c>
      <c r="G130" s="319"/>
      <c r="H130" s="319" t="s">
        <v>1965</v>
      </c>
      <c r="I130" s="319" t="s">
        <v>1953</v>
      </c>
      <c r="J130" s="319">
        <v>15</v>
      </c>
      <c r="K130" s="341"/>
    </row>
    <row r="131" spans="2:11" s="1" customFormat="1" ht="15" customHeight="1">
      <c r="B131" s="338"/>
      <c r="C131" s="319" t="s">
        <v>1966</v>
      </c>
      <c r="D131" s="319"/>
      <c r="E131" s="319"/>
      <c r="F131" s="320" t="s">
        <v>1957</v>
      </c>
      <c r="G131" s="319"/>
      <c r="H131" s="319" t="s">
        <v>1967</v>
      </c>
      <c r="I131" s="319" t="s">
        <v>1953</v>
      </c>
      <c r="J131" s="319">
        <v>20</v>
      </c>
      <c r="K131" s="341"/>
    </row>
    <row r="132" spans="2:11" s="1" customFormat="1" ht="15" customHeight="1">
      <c r="B132" s="338"/>
      <c r="C132" s="319" t="s">
        <v>1968</v>
      </c>
      <c r="D132" s="319"/>
      <c r="E132" s="319"/>
      <c r="F132" s="320" t="s">
        <v>1957</v>
      </c>
      <c r="G132" s="319"/>
      <c r="H132" s="319" t="s">
        <v>1969</v>
      </c>
      <c r="I132" s="319" t="s">
        <v>1953</v>
      </c>
      <c r="J132" s="319">
        <v>20</v>
      </c>
      <c r="K132" s="341"/>
    </row>
    <row r="133" spans="2:11" s="1" customFormat="1" ht="15" customHeight="1">
      <c r="B133" s="338"/>
      <c r="C133" s="293" t="s">
        <v>1956</v>
      </c>
      <c r="D133" s="293"/>
      <c r="E133" s="293"/>
      <c r="F133" s="316" t="s">
        <v>1957</v>
      </c>
      <c r="G133" s="293"/>
      <c r="H133" s="293" t="s">
        <v>1991</v>
      </c>
      <c r="I133" s="293" t="s">
        <v>1953</v>
      </c>
      <c r="J133" s="293">
        <v>50</v>
      </c>
      <c r="K133" s="341"/>
    </row>
    <row r="134" spans="2:11" s="1" customFormat="1" ht="15" customHeight="1">
      <c r="B134" s="338"/>
      <c r="C134" s="293" t="s">
        <v>1970</v>
      </c>
      <c r="D134" s="293"/>
      <c r="E134" s="293"/>
      <c r="F134" s="316" t="s">
        <v>1957</v>
      </c>
      <c r="G134" s="293"/>
      <c r="H134" s="293" t="s">
        <v>1991</v>
      </c>
      <c r="I134" s="293" t="s">
        <v>1953</v>
      </c>
      <c r="J134" s="293">
        <v>50</v>
      </c>
      <c r="K134" s="341"/>
    </row>
    <row r="135" spans="2:11" s="1" customFormat="1" ht="15" customHeight="1">
      <c r="B135" s="338"/>
      <c r="C135" s="293" t="s">
        <v>1976</v>
      </c>
      <c r="D135" s="293"/>
      <c r="E135" s="293"/>
      <c r="F135" s="316" t="s">
        <v>1957</v>
      </c>
      <c r="G135" s="293"/>
      <c r="H135" s="293" t="s">
        <v>1991</v>
      </c>
      <c r="I135" s="293" t="s">
        <v>1953</v>
      </c>
      <c r="J135" s="293">
        <v>50</v>
      </c>
      <c r="K135" s="341"/>
    </row>
    <row r="136" spans="2:11" s="1" customFormat="1" ht="15" customHeight="1">
      <c r="B136" s="338"/>
      <c r="C136" s="293" t="s">
        <v>1978</v>
      </c>
      <c r="D136" s="293"/>
      <c r="E136" s="293"/>
      <c r="F136" s="316" t="s">
        <v>1957</v>
      </c>
      <c r="G136" s="293"/>
      <c r="H136" s="293" t="s">
        <v>1991</v>
      </c>
      <c r="I136" s="293" t="s">
        <v>1953</v>
      </c>
      <c r="J136" s="293">
        <v>50</v>
      </c>
      <c r="K136" s="341"/>
    </row>
    <row r="137" spans="2:11" s="1" customFormat="1" ht="15" customHeight="1">
      <c r="B137" s="338"/>
      <c r="C137" s="293" t="s">
        <v>1979</v>
      </c>
      <c r="D137" s="293"/>
      <c r="E137" s="293"/>
      <c r="F137" s="316" t="s">
        <v>1957</v>
      </c>
      <c r="G137" s="293"/>
      <c r="H137" s="293" t="s">
        <v>2004</v>
      </c>
      <c r="I137" s="293" t="s">
        <v>1953</v>
      </c>
      <c r="J137" s="293">
        <v>255</v>
      </c>
      <c r="K137" s="341"/>
    </row>
    <row r="138" spans="2:11" s="1" customFormat="1" ht="15" customHeight="1">
      <c r="B138" s="338"/>
      <c r="C138" s="293" t="s">
        <v>1981</v>
      </c>
      <c r="D138" s="293"/>
      <c r="E138" s="293"/>
      <c r="F138" s="316" t="s">
        <v>1951</v>
      </c>
      <c r="G138" s="293"/>
      <c r="H138" s="293" t="s">
        <v>2005</v>
      </c>
      <c r="I138" s="293" t="s">
        <v>1983</v>
      </c>
      <c r="J138" s="293"/>
      <c r="K138" s="341"/>
    </row>
    <row r="139" spans="2:11" s="1" customFormat="1" ht="15" customHeight="1">
      <c r="B139" s="338"/>
      <c r="C139" s="293" t="s">
        <v>1984</v>
      </c>
      <c r="D139" s="293"/>
      <c r="E139" s="293"/>
      <c r="F139" s="316" t="s">
        <v>1951</v>
      </c>
      <c r="G139" s="293"/>
      <c r="H139" s="293" t="s">
        <v>2006</v>
      </c>
      <c r="I139" s="293" t="s">
        <v>1986</v>
      </c>
      <c r="J139" s="293"/>
      <c r="K139" s="341"/>
    </row>
    <row r="140" spans="2:11" s="1" customFormat="1" ht="15" customHeight="1">
      <c r="B140" s="338"/>
      <c r="C140" s="293" t="s">
        <v>1987</v>
      </c>
      <c r="D140" s="293"/>
      <c r="E140" s="293"/>
      <c r="F140" s="316" t="s">
        <v>1951</v>
      </c>
      <c r="G140" s="293"/>
      <c r="H140" s="293" t="s">
        <v>1987</v>
      </c>
      <c r="I140" s="293" t="s">
        <v>1986</v>
      </c>
      <c r="J140" s="293"/>
      <c r="K140" s="341"/>
    </row>
    <row r="141" spans="2:11" s="1" customFormat="1" ht="15" customHeight="1">
      <c r="B141" s="338"/>
      <c r="C141" s="293" t="s">
        <v>38</v>
      </c>
      <c r="D141" s="293"/>
      <c r="E141" s="293"/>
      <c r="F141" s="316" t="s">
        <v>1951</v>
      </c>
      <c r="G141" s="293"/>
      <c r="H141" s="293" t="s">
        <v>2007</v>
      </c>
      <c r="I141" s="293" t="s">
        <v>1986</v>
      </c>
      <c r="J141" s="293"/>
      <c r="K141" s="341"/>
    </row>
    <row r="142" spans="2:11" s="1" customFormat="1" ht="15" customHeight="1">
      <c r="B142" s="338"/>
      <c r="C142" s="293" t="s">
        <v>2008</v>
      </c>
      <c r="D142" s="293"/>
      <c r="E142" s="293"/>
      <c r="F142" s="316" t="s">
        <v>1951</v>
      </c>
      <c r="G142" s="293"/>
      <c r="H142" s="293" t="s">
        <v>2009</v>
      </c>
      <c r="I142" s="293" t="s">
        <v>1986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2010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1945</v>
      </c>
      <c r="D148" s="308"/>
      <c r="E148" s="308"/>
      <c r="F148" s="308" t="s">
        <v>1946</v>
      </c>
      <c r="G148" s="309"/>
      <c r="H148" s="308" t="s">
        <v>54</v>
      </c>
      <c r="I148" s="308" t="s">
        <v>57</v>
      </c>
      <c r="J148" s="308" t="s">
        <v>1947</v>
      </c>
      <c r="K148" s="307"/>
    </row>
    <row r="149" spans="2:11" s="1" customFormat="1" ht="17.25" customHeight="1">
      <c r="B149" s="305"/>
      <c r="C149" s="310" t="s">
        <v>1948</v>
      </c>
      <c r="D149" s="310"/>
      <c r="E149" s="310"/>
      <c r="F149" s="311" t="s">
        <v>1949</v>
      </c>
      <c r="G149" s="312"/>
      <c r="H149" s="310"/>
      <c r="I149" s="310"/>
      <c r="J149" s="310" t="s">
        <v>1950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1954</v>
      </c>
      <c r="D151" s="293"/>
      <c r="E151" s="293"/>
      <c r="F151" s="346" t="s">
        <v>1951</v>
      </c>
      <c r="G151" s="293"/>
      <c r="H151" s="345" t="s">
        <v>1991</v>
      </c>
      <c r="I151" s="345" t="s">
        <v>1953</v>
      </c>
      <c r="J151" s="345">
        <v>120</v>
      </c>
      <c r="K151" s="341"/>
    </row>
    <row r="152" spans="2:11" s="1" customFormat="1" ht="15" customHeight="1">
      <c r="B152" s="318"/>
      <c r="C152" s="345" t="s">
        <v>2000</v>
      </c>
      <c r="D152" s="293"/>
      <c r="E152" s="293"/>
      <c r="F152" s="346" t="s">
        <v>1951</v>
      </c>
      <c r="G152" s="293"/>
      <c r="H152" s="345" t="s">
        <v>2011</v>
      </c>
      <c r="I152" s="345" t="s">
        <v>1953</v>
      </c>
      <c r="J152" s="345" t="s">
        <v>2002</v>
      </c>
      <c r="K152" s="341"/>
    </row>
    <row r="153" spans="2:11" s="1" customFormat="1" ht="15" customHeight="1">
      <c r="B153" s="318"/>
      <c r="C153" s="345" t="s">
        <v>1899</v>
      </c>
      <c r="D153" s="293"/>
      <c r="E153" s="293"/>
      <c r="F153" s="346" t="s">
        <v>1951</v>
      </c>
      <c r="G153" s="293"/>
      <c r="H153" s="345" t="s">
        <v>2012</v>
      </c>
      <c r="I153" s="345" t="s">
        <v>1953</v>
      </c>
      <c r="J153" s="345" t="s">
        <v>2002</v>
      </c>
      <c r="K153" s="341"/>
    </row>
    <row r="154" spans="2:11" s="1" customFormat="1" ht="15" customHeight="1">
      <c r="B154" s="318"/>
      <c r="C154" s="345" t="s">
        <v>1956</v>
      </c>
      <c r="D154" s="293"/>
      <c r="E154" s="293"/>
      <c r="F154" s="346" t="s">
        <v>1957</v>
      </c>
      <c r="G154" s="293"/>
      <c r="H154" s="345" t="s">
        <v>1991</v>
      </c>
      <c r="I154" s="345" t="s">
        <v>1953</v>
      </c>
      <c r="J154" s="345">
        <v>50</v>
      </c>
      <c r="K154" s="341"/>
    </row>
    <row r="155" spans="2:11" s="1" customFormat="1" ht="15" customHeight="1">
      <c r="B155" s="318"/>
      <c r="C155" s="345" t="s">
        <v>1959</v>
      </c>
      <c r="D155" s="293"/>
      <c r="E155" s="293"/>
      <c r="F155" s="346" t="s">
        <v>1951</v>
      </c>
      <c r="G155" s="293"/>
      <c r="H155" s="345" t="s">
        <v>1991</v>
      </c>
      <c r="I155" s="345" t="s">
        <v>1961</v>
      </c>
      <c r="J155" s="345"/>
      <c r="K155" s="341"/>
    </row>
    <row r="156" spans="2:11" s="1" customFormat="1" ht="15" customHeight="1">
      <c r="B156" s="318"/>
      <c r="C156" s="345" t="s">
        <v>1970</v>
      </c>
      <c r="D156" s="293"/>
      <c r="E156" s="293"/>
      <c r="F156" s="346" t="s">
        <v>1957</v>
      </c>
      <c r="G156" s="293"/>
      <c r="H156" s="345" t="s">
        <v>1991</v>
      </c>
      <c r="I156" s="345" t="s">
        <v>1953</v>
      </c>
      <c r="J156" s="345">
        <v>50</v>
      </c>
      <c r="K156" s="341"/>
    </row>
    <row r="157" spans="2:11" s="1" customFormat="1" ht="15" customHeight="1">
      <c r="B157" s="318"/>
      <c r="C157" s="345" t="s">
        <v>1978</v>
      </c>
      <c r="D157" s="293"/>
      <c r="E157" s="293"/>
      <c r="F157" s="346" t="s">
        <v>1957</v>
      </c>
      <c r="G157" s="293"/>
      <c r="H157" s="345" t="s">
        <v>1991</v>
      </c>
      <c r="I157" s="345" t="s">
        <v>1953</v>
      </c>
      <c r="J157" s="345">
        <v>50</v>
      </c>
      <c r="K157" s="341"/>
    </row>
    <row r="158" spans="2:11" s="1" customFormat="1" ht="15" customHeight="1">
      <c r="B158" s="318"/>
      <c r="C158" s="345" t="s">
        <v>1976</v>
      </c>
      <c r="D158" s="293"/>
      <c r="E158" s="293"/>
      <c r="F158" s="346" t="s">
        <v>1957</v>
      </c>
      <c r="G158" s="293"/>
      <c r="H158" s="345" t="s">
        <v>1991</v>
      </c>
      <c r="I158" s="345" t="s">
        <v>1953</v>
      </c>
      <c r="J158" s="345">
        <v>50</v>
      </c>
      <c r="K158" s="341"/>
    </row>
    <row r="159" spans="2:11" s="1" customFormat="1" ht="15" customHeight="1">
      <c r="B159" s="318"/>
      <c r="C159" s="345" t="s">
        <v>103</v>
      </c>
      <c r="D159" s="293"/>
      <c r="E159" s="293"/>
      <c r="F159" s="346" t="s">
        <v>1951</v>
      </c>
      <c r="G159" s="293"/>
      <c r="H159" s="345" t="s">
        <v>2013</v>
      </c>
      <c r="I159" s="345" t="s">
        <v>1953</v>
      </c>
      <c r="J159" s="345" t="s">
        <v>2014</v>
      </c>
      <c r="K159" s="341"/>
    </row>
    <row r="160" spans="2:11" s="1" customFormat="1" ht="15" customHeight="1">
      <c r="B160" s="318"/>
      <c r="C160" s="345" t="s">
        <v>2015</v>
      </c>
      <c r="D160" s="293"/>
      <c r="E160" s="293"/>
      <c r="F160" s="346" t="s">
        <v>1951</v>
      </c>
      <c r="G160" s="293"/>
      <c r="H160" s="345" t="s">
        <v>2016</v>
      </c>
      <c r="I160" s="345" t="s">
        <v>1986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2017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1945</v>
      </c>
      <c r="D166" s="308"/>
      <c r="E166" s="308"/>
      <c r="F166" s="308" t="s">
        <v>1946</v>
      </c>
      <c r="G166" s="350"/>
      <c r="H166" s="351" t="s">
        <v>54</v>
      </c>
      <c r="I166" s="351" t="s">
        <v>57</v>
      </c>
      <c r="J166" s="308" t="s">
        <v>1947</v>
      </c>
      <c r="K166" s="285"/>
    </row>
    <row r="167" spans="2:11" s="1" customFormat="1" ht="17.25" customHeight="1">
      <c r="B167" s="286"/>
      <c r="C167" s="310" t="s">
        <v>1948</v>
      </c>
      <c r="D167" s="310"/>
      <c r="E167" s="310"/>
      <c r="F167" s="311" t="s">
        <v>1949</v>
      </c>
      <c r="G167" s="352"/>
      <c r="H167" s="353"/>
      <c r="I167" s="353"/>
      <c r="J167" s="310" t="s">
        <v>1950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1954</v>
      </c>
      <c r="D169" s="293"/>
      <c r="E169" s="293"/>
      <c r="F169" s="316" t="s">
        <v>1951</v>
      </c>
      <c r="G169" s="293"/>
      <c r="H169" s="293" t="s">
        <v>1991</v>
      </c>
      <c r="I169" s="293" t="s">
        <v>1953</v>
      </c>
      <c r="J169" s="293">
        <v>120</v>
      </c>
      <c r="K169" s="341"/>
    </row>
    <row r="170" spans="2:11" s="1" customFormat="1" ht="15" customHeight="1">
      <c r="B170" s="318"/>
      <c r="C170" s="293" t="s">
        <v>2000</v>
      </c>
      <c r="D170" s="293"/>
      <c r="E170" s="293"/>
      <c r="F170" s="316" t="s">
        <v>1951</v>
      </c>
      <c r="G170" s="293"/>
      <c r="H170" s="293" t="s">
        <v>2001</v>
      </c>
      <c r="I170" s="293" t="s">
        <v>1953</v>
      </c>
      <c r="J170" s="293" t="s">
        <v>2002</v>
      </c>
      <c r="K170" s="341"/>
    </row>
    <row r="171" spans="2:11" s="1" customFormat="1" ht="15" customHeight="1">
      <c r="B171" s="318"/>
      <c r="C171" s="293" t="s">
        <v>1899</v>
      </c>
      <c r="D171" s="293"/>
      <c r="E171" s="293"/>
      <c r="F171" s="316" t="s">
        <v>1951</v>
      </c>
      <c r="G171" s="293"/>
      <c r="H171" s="293" t="s">
        <v>2018</v>
      </c>
      <c r="I171" s="293" t="s">
        <v>1953</v>
      </c>
      <c r="J171" s="293" t="s">
        <v>2002</v>
      </c>
      <c r="K171" s="341"/>
    </row>
    <row r="172" spans="2:11" s="1" customFormat="1" ht="15" customHeight="1">
      <c r="B172" s="318"/>
      <c r="C172" s="293" t="s">
        <v>1956</v>
      </c>
      <c r="D172" s="293"/>
      <c r="E172" s="293"/>
      <c r="F172" s="316" t="s">
        <v>1957</v>
      </c>
      <c r="G172" s="293"/>
      <c r="H172" s="293" t="s">
        <v>2018</v>
      </c>
      <c r="I172" s="293" t="s">
        <v>1953</v>
      </c>
      <c r="J172" s="293">
        <v>50</v>
      </c>
      <c r="K172" s="341"/>
    </row>
    <row r="173" spans="2:11" s="1" customFormat="1" ht="15" customHeight="1">
      <c r="B173" s="318"/>
      <c r="C173" s="293" t="s">
        <v>1959</v>
      </c>
      <c r="D173" s="293"/>
      <c r="E173" s="293"/>
      <c r="F173" s="316" t="s">
        <v>1951</v>
      </c>
      <c r="G173" s="293"/>
      <c r="H173" s="293" t="s">
        <v>2018</v>
      </c>
      <c r="I173" s="293" t="s">
        <v>1961</v>
      </c>
      <c r="J173" s="293"/>
      <c r="K173" s="341"/>
    </row>
    <row r="174" spans="2:11" s="1" customFormat="1" ht="15" customHeight="1">
      <c r="B174" s="318"/>
      <c r="C174" s="293" t="s">
        <v>1970</v>
      </c>
      <c r="D174" s="293"/>
      <c r="E174" s="293"/>
      <c r="F174" s="316" t="s">
        <v>1957</v>
      </c>
      <c r="G174" s="293"/>
      <c r="H174" s="293" t="s">
        <v>2018</v>
      </c>
      <c r="I174" s="293" t="s">
        <v>1953</v>
      </c>
      <c r="J174" s="293">
        <v>50</v>
      </c>
      <c r="K174" s="341"/>
    </row>
    <row r="175" spans="2:11" s="1" customFormat="1" ht="15" customHeight="1">
      <c r="B175" s="318"/>
      <c r="C175" s="293" t="s">
        <v>1978</v>
      </c>
      <c r="D175" s="293"/>
      <c r="E175" s="293"/>
      <c r="F175" s="316" t="s">
        <v>1957</v>
      </c>
      <c r="G175" s="293"/>
      <c r="H175" s="293" t="s">
        <v>2018</v>
      </c>
      <c r="I175" s="293" t="s">
        <v>1953</v>
      </c>
      <c r="J175" s="293">
        <v>50</v>
      </c>
      <c r="K175" s="341"/>
    </row>
    <row r="176" spans="2:11" s="1" customFormat="1" ht="15" customHeight="1">
      <c r="B176" s="318"/>
      <c r="C176" s="293" t="s">
        <v>1976</v>
      </c>
      <c r="D176" s="293"/>
      <c r="E176" s="293"/>
      <c r="F176" s="316" t="s">
        <v>1957</v>
      </c>
      <c r="G176" s="293"/>
      <c r="H176" s="293" t="s">
        <v>2018</v>
      </c>
      <c r="I176" s="293" t="s">
        <v>1953</v>
      </c>
      <c r="J176" s="293">
        <v>50</v>
      </c>
      <c r="K176" s="341"/>
    </row>
    <row r="177" spans="2:11" s="1" customFormat="1" ht="15" customHeight="1">
      <c r="B177" s="318"/>
      <c r="C177" s="293" t="s">
        <v>123</v>
      </c>
      <c r="D177" s="293"/>
      <c r="E177" s="293"/>
      <c r="F177" s="316" t="s">
        <v>1951</v>
      </c>
      <c r="G177" s="293"/>
      <c r="H177" s="293" t="s">
        <v>2019</v>
      </c>
      <c r="I177" s="293" t="s">
        <v>2020</v>
      </c>
      <c r="J177" s="293"/>
      <c r="K177" s="341"/>
    </row>
    <row r="178" spans="2:11" s="1" customFormat="1" ht="15" customHeight="1">
      <c r="B178" s="318"/>
      <c r="C178" s="293" t="s">
        <v>57</v>
      </c>
      <c r="D178" s="293"/>
      <c r="E178" s="293"/>
      <c r="F178" s="316" t="s">
        <v>1951</v>
      </c>
      <c r="G178" s="293"/>
      <c r="H178" s="293" t="s">
        <v>2021</v>
      </c>
      <c r="I178" s="293" t="s">
        <v>2022</v>
      </c>
      <c r="J178" s="293">
        <v>1</v>
      </c>
      <c r="K178" s="341"/>
    </row>
    <row r="179" spans="2:11" s="1" customFormat="1" ht="15" customHeight="1">
      <c r="B179" s="318"/>
      <c r="C179" s="293" t="s">
        <v>53</v>
      </c>
      <c r="D179" s="293"/>
      <c r="E179" s="293"/>
      <c r="F179" s="316" t="s">
        <v>1951</v>
      </c>
      <c r="G179" s="293"/>
      <c r="H179" s="293" t="s">
        <v>2023</v>
      </c>
      <c r="I179" s="293" t="s">
        <v>1953</v>
      </c>
      <c r="J179" s="293">
        <v>20</v>
      </c>
      <c r="K179" s="341"/>
    </row>
    <row r="180" spans="2:11" s="1" customFormat="1" ht="15" customHeight="1">
      <c r="B180" s="318"/>
      <c r="C180" s="293" t="s">
        <v>54</v>
      </c>
      <c r="D180" s="293"/>
      <c r="E180" s="293"/>
      <c r="F180" s="316" t="s">
        <v>1951</v>
      </c>
      <c r="G180" s="293"/>
      <c r="H180" s="293" t="s">
        <v>2024</v>
      </c>
      <c r="I180" s="293" t="s">
        <v>1953</v>
      </c>
      <c r="J180" s="293">
        <v>255</v>
      </c>
      <c r="K180" s="341"/>
    </row>
    <row r="181" spans="2:11" s="1" customFormat="1" ht="15" customHeight="1">
      <c r="B181" s="318"/>
      <c r="C181" s="293" t="s">
        <v>124</v>
      </c>
      <c r="D181" s="293"/>
      <c r="E181" s="293"/>
      <c r="F181" s="316" t="s">
        <v>1951</v>
      </c>
      <c r="G181" s="293"/>
      <c r="H181" s="293" t="s">
        <v>1915</v>
      </c>
      <c r="I181" s="293" t="s">
        <v>1953</v>
      </c>
      <c r="J181" s="293">
        <v>10</v>
      </c>
      <c r="K181" s="341"/>
    </row>
    <row r="182" spans="2:11" s="1" customFormat="1" ht="15" customHeight="1">
      <c r="B182" s="318"/>
      <c r="C182" s="293" t="s">
        <v>125</v>
      </c>
      <c r="D182" s="293"/>
      <c r="E182" s="293"/>
      <c r="F182" s="316" t="s">
        <v>1951</v>
      </c>
      <c r="G182" s="293"/>
      <c r="H182" s="293" t="s">
        <v>2025</v>
      </c>
      <c r="I182" s="293" t="s">
        <v>1986</v>
      </c>
      <c r="J182" s="293"/>
      <c r="K182" s="341"/>
    </row>
    <row r="183" spans="2:11" s="1" customFormat="1" ht="15" customHeight="1">
      <c r="B183" s="318"/>
      <c r="C183" s="293" t="s">
        <v>2026</v>
      </c>
      <c r="D183" s="293"/>
      <c r="E183" s="293"/>
      <c r="F183" s="316" t="s">
        <v>1951</v>
      </c>
      <c r="G183" s="293"/>
      <c r="H183" s="293" t="s">
        <v>2027</v>
      </c>
      <c r="I183" s="293" t="s">
        <v>1986</v>
      </c>
      <c r="J183" s="293"/>
      <c r="K183" s="341"/>
    </row>
    <row r="184" spans="2:11" s="1" customFormat="1" ht="15" customHeight="1">
      <c r="B184" s="318"/>
      <c r="C184" s="293" t="s">
        <v>2015</v>
      </c>
      <c r="D184" s="293"/>
      <c r="E184" s="293"/>
      <c r="F184" s="316" t="s">
        <v>1951</v>
      </c>
      <c r="G184" s="293"/>
      <c r="H184" s="293" t="s">
        <v>2028</v>
      </c>
      <c r="I184" s="293" t="s">
        <v>1986</v>
      </c>
      <c r="J184" s="293"/>
      <c r="K184" s="341"/>
    </row>
    <row r="185" spans="2:11" s="1" customFormat="1" ht="15" customHeight="1">
      <c r="B185" s="318"/>
      <c r="C185" s="293" t="s">
        <v>127</v>
      </c>
      <c r="D185" s="293"/>
      <c r="E185" s="293"/>
      <c r="F185" s="316" t="s">
        <v>1957</v>
      </c>
      <c r="G185" s="293"/>
      <c r="H185" s="293" t="s">
        <v>2029</v>
      </c>
      <c r="I185" s="293" t="s">
        <v>1953</v>
      </c>
      <c r="J185" s="293">
        <v>50</v>
      </c>
      <c r="K185" s="341"/>
    </row>
    <row r="186" spans="2:11" s="1" customFormat="1" ht="15" customHeight="1">
      <c r="B186" s="318"/>
      <c r="C186" s="293" t="s">
        <v>2030</v>
      </c>
      <c r="D186" s="293"/>
      <c r="E186" s="293"/>
      <c r="F186" s="316" t="s">
        <v>1957</v>
      </c>
      <c r="G186" s="293"/>
      <c r="H186" s="293" t="s">
        <v>2031</v>
      </c>
      <c r="I186" s="293" t="s">
        <v>2032</v>
      </c>
      <c r="J186" s="293"/>
      <c r="K186" s="341"/>
    </row>
    <row r="187" spans="2:11" s="1" customFormat="1" ht="15" customHeight="1">
      <c r="B187" s="318"/>
      <c r="C187" s="293" t="s">
        <v>2033</v>
      </c>
      <c r="D187" s="293"/>
      <c r="E187" s="293"/>
      <c r="F187" s="316" t="s">
        <v>1957</v>
      </c>
      <c r="G187" s="293"/>
      <c r="H187" s="293" t="s">
        <v>2034</v>
      </c>
      <c r="I187" s="293" t="s">
        <v>2032</v>
      </c>
      <c r="J187" s="293"/>
      <c r="K187" s="341"/>
    </row>
    <row r="188" spans="2:11" s="1" customFormat="1" ht="15" customHeight="1">
      <c r="B188" s="318"/>
      <c r="C188" s="293" t="s">
        <v>2035</v>
      </c>
      <c r="D188" s="293"/>
      <c r="E188" s="293"/>
      <c r="F188" s="316" t="s">
        <v>1957</v>
      </c>
      <c r="G188" s="293"/>
      <c r="H188" s="293" t="s">
        <v>2036</v>
      </c>
      <c r="I188" s="293" t="s">
        <v>2032</v>
      </c>
      <c r="J188" s="293"/>
      <c r="K188" s="341"/>
    </row>
    <row r="189" spans="2:11" s="1" customFormat="1" ht="15" customHeight="1">
      <c r="B189" s="318"/>
      <c r="C189" s="354" t="s">
        <v>2037</v>
      </c>
      <c r="D189" s="293"/>
      <c r="E189" s="293"/>
      <c r="F189" s="316" t="s">
        <v>1957</v>
      </c>
      <c r="G189" s="293"/>
      <c r="H189" s="293" t="s">
        <v>2038</v>
      </c>
      <c r="I189" s="293" t="s">
        <v>2039</v>
      </c>
      <c r="J189" s="355" t="s">
        <v>2040</v>
      </c>
      <c r="K189" s="341"/>
    </row>
    <row r="190" spans="2:11" s="17" customFormat="1" ht="15" customHeight="1">
      <c r="B190" s="356"/>
      <c r="C190" s="357" t="s">
        <v>2041</v>
      </c>
      <c r="D190" s="358"/>
      <c r="E190" s="358"/>
      <c r="F190" s="359" t="s">
        <v>1957</v>
      </c>
      <c r="G190" s="358"/>
      <c r="H190" s="358" t="s">
        <v>2042</v>
      </c>
      <c r="I190" s="358" t="s">
        <v>2039</v>
      </c>
      <c r="J190" s="360" t="s">
        <v>2040</v>
      </c>
      <c r="K190" s="361"/>
    </row>
    <row r="191" spans="2:11" s="1" customFormat="1" ht="15" customHeight="1">
      <c r="B191" s="318"/>
      <c r="C191" s="354" t="s">
        <v>42</v>
      </c>
      <c r="D191" s="293"/>
      <c r="E191" s="293"/>
      <c r="F191" s="316" t="s">
        <v>1951</v>
      </c>
      <c r="G191" s="293"/>
      <c r="H191" s="290" t="s">
        <v>2043</v>
      </c>
      <c r="I191" s="293" t="s">
        <v>2044</v>
      </c>
      <c r="J191" s="293"/>
      <c r="K191" s="341"/>
    </row>
    <row r="192" spans="2:11" s="1" customFormat="1" ht="15" customHeight="1">
      <c r="B192" s="318"/>
      <c r="C192" s="354" t="s">
        <v>2045</v>
      </c>
      <c r="D192" s="293"/>
      <c r="E192" s="293"/>
      <c r="F192" s="316" t="s">
        <v>1951</v>
      </c>
      <c r="G192" s="293"/>
      <c r="H192" s="293" t="s">
        <v>2046</v>
      </c>
      <c r="I192" s="293" t="s">
        <v>1986</v>
      </c>
      <c r="J192" s="293"/>
      <c r="K192" s="341"/>
    </row>
    <row r="193" spans="2:11" s="1" customFormat="1" ht="15" customHeight="1">
      <c r="B193" s="318"/>
      <c r="C193" s="354" t="s">
        <v>2047</v>
      </c>
      <c r="D193" s="293"/>
      <c r="E193" s="293"/>
      <c r="F193" s="316" t="s">
        <v>1951</v>
      </c>
      <c r="G193" s="293"/>
      <c r="H193" s="293" t="s">
        <v>2048</v>
      </c>
      <c r="I193" s="293" t="s">
        <v>1986</v>
      </c>
      <c r="J193" s="293"/>
      <c r="K193" s="341"/>
    </row>
    <row r="194" spans="2:11" s="1" customFormat="1" ht="15" customHeight="1">
      <c r="B194" s="318"/>
      <c r="C194" s="354" t="s">
        <v>2049</v>
      </c>
      <c r="D194" s="293"/>
      <c r="E194" s="293"/>
      <c r="F194" s="316" t="s">
        <v>1957</v>
      </c>
      <c r="G194" s="293"/>
      <c r="H194" s="293" t="s">
        <v>2050</v>
      </c>
      <c r="I194" s="293" t="s">
        <v>1986</v>
      </c>
      <c r="J194" s="293"/>
      <c r="K194" s="341"/>
    </row>
    <row r="195" spans="2:11" s="1" customFormat="1" ht="15" customHeight="1">
      <c r="B195" s="347"/>
      <c r="C195" s="362"/>
      <c r="D195" s="327"/>
      <c r="E195" s="327"/>
      <c r="F195" s="327"/>
      <c r="G195" s="327"/>
      <c r="H195" s="327"/>
      <c r="I195" s="327"/>
      <c r="J195" s="327"/>
      <c r="K195" s="348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29"/>
      <c r="C197" s="339"/>
      <c r="D197" s="339"/>
      <c r="E197" s="339"/>
      <c r="F197" s="349"/>
      <c r="G197" s="339"/>
      <c r="H197" s="339"/>
      <c r="I197" s="339"/>
      <c r="J197" s="339"/>
      <c r="K197" s="329"/>
    </row>
    <row r="198" spans="2:11" s="1" customFormat="1" ht="18.75" customHeight="1"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</row>
    <row r="199" spans="2:11" s="1" customFormat="1" ht="12">
      <c r="B199" s="280"/>
      <c r="C199" s="281"/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1">
      <c r="B200" s="283"/>
      <c r="C200" s="284" t="s">
        <v>2051</v>
      </c>
      <c r="D200" s="284"/>
      <c r="E200" s="284"/>
      <c r="F200" s="284"/>
      <c r="G200" s="284"/>
      <c r="H200" s="284"/>
      <c r="I200" s="284"/>
      <c r="J200" s="284"/>
      <c r="K200" s="285"/>
    </row>
    <row r="201" spans="2:11" s="1" customFormat="1" ht="25.5" customHeight="1">
      <c r="B201" s="283"/>
      <c r="C201" s="363" t="s">
        <v>2052</v>
      </c>
      <c r="D201" s="363"/>
      <c r="E201" s="363"/>
      <c r="F201" s="363" t="s">
        <v>2053</v>
      </c>
      <c r="G201" s="364"/>
      <c r="H201" s="363" t="s">
        <v>2054</v>
      </c>
      <c r="I201" s="363"/>
      <c r="J201" s="363"/>
      <c r="K201" s="285"/>
    </row>
    <row r="202" spans="2:11" s="1" customFormat="1" ht="5.25" customHeight="1">
      <c r="B202" s="318"/>
      <c r="C202" s="313"/>
      <c r="D202" s="313"/>
      <c r="E202" s="313"/>
      <c r="F202" s="313"/>
      <c r="G202" s="339"/>
      <c r="H202" s="313"/>
      <c r="I202" s="313"/>
      <c r="J202" s="313"/>
      <c r="K202" s="341"/>
    </row>
    <row r="203" spans="2:11" s="1" customFormat="1" ht="15" customHeight="1">
      <c r="B203" s="318"/>
      <c r="C203" s="293" t="s">
        <v>2044</v>
      </c>
      <c r="D203" s="293"/>
      <c r="E203" s="293"/>
      <c r="F203" s="316" t="s">
        <v>43</v>
      </c>
      <c r="G203" s="293"/>
      <c r="H203" s="293" t="s">
        <v>2055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44</v>
      </c>
      <c r="G204" s="293"/>
      <c r="H204" s="293" t="s">
        <v>2056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47</v>
      </c>
      <c r="G205" s="293"/>
      <c r="H205" s="293" t="s">
        <v>2057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45</v>
      </c>
      <c r="G206" s="293"/>
      <c r="H206" s="293" t="s">
        <v>2058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 t="s">
        <v>46</v>
      </c>
      <c r="G207" s="293"/>
      <c r="H207" s="293" t="s">
        <v>2059</v>
      </c>
      <c r="I207" s="293"/>
      <c r="J207" s="293"/>
      <c r="K207" s="341"/>
    </row>
    <row r="208" spans="2:11" s="1" customFormat="1" ht="15" customHeight="1">
      <c r="B208" s="318"/>
      <c r="C208" s="293"/>
      <c r="D208" s="293"/>
      <c r="E208" s="293"/>
      <c r="F208" s="316"/>
      <c r="G208" s="293"/>
      <c r="H208" s="293"/>
      <c r="I208" s="293"/>
      <c r="J208" s="293"/>
      <c r="K208" s="341"/>
    </row>
    <row r="209" spans="2:11" s="1" customFormat="1" ht="15" customHeight="1">
      <c r="B209" s="318"/>
      <c r="C209" s="293" t="s">
        <v>1998</v>
      </c>
      <c r="D209" s="293"/>
      <c r="E209" s="293"/>
      <c r="F209" s="316" t="s">
        <v>79</v>
      </c>
      <c r="G209" s="293"/>
      <c r="H209" s="293" t="s">
        <v>2060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1893</v>
      </c>
      <c r="G210" s="293"/>
      <c r="H210" s="293" t="s">
        <v>1894</v>
      </c>
      <c r="I210" s="293"/>
      <c r="J210" s="293"/>
      <c r="K210" s="341"/>
    </row>
    <row r="211" spans="2:11" s="1" customFormat="1" ht="15" customHeight="1">
      <c r="B211" s="318"/>
      <c r="C211" s="293"/>
      <c r="D211" s="293"/>
      <c r="E211" s="293"/>
      <c r="F211" s="316" t="s">
        <v>1891</v>
      </c>
      <c r="G211" s="293"/>
      <c r="H211" s="293" t="s">
        <v>2061</v>
      </c>
      <c r="I211" s="293"/>
      <c r="J211" s="293"/>
      <c r="K211" s="341"/>
    </row>
    <row r="212" spans="2:11" s="1" customFormat="1" ht="15" customHeight="1">
      <c r="B212" s="365"/>
      <c r="C212" s="293"/>
      <c r="D212" s="293"/>
      <c r="E212" s="293"/>
      <c r="F212" s="316" t="s">
        <v>1895</v>
      </c>
      <c r="G212" s="354"/>
      <c r="H212" s="345" t="s">
        <v>1896</v>
      </c>
      <c r="I212" s="345"/>
      <c r="J212" s="345"/>
      <c r="K212" s="366"/>
    </row>
    <row r="213" spans="2:11" s="1" customFormat="1" ht="15" customHeight="1">
      <c r="B213" s="365"/>
      <c r="C213" s="293"/>
      <c r="D213" s="293"/>
      <c r="E213" s="293"/>
      <c r="F213" s="316" t="s">
        <v>1897</v>
      </c>
      <c r="G213" s="354"/>
      <c r="H213" s="345" t="s">
        <v>1874</v>
      </c>
      <c r="I213" s="345"/>
      <c r="J213" s="345"/>
      <c r="K213" s="366"/>
    </row>
    <row r="214" spans="2:11" s="1" customFormat="1" ht="15" customHeight="1">
      <c r="B214" s="365"/>
      <c r="C214" s="293"/>
      <c r="D214" s="293"/>
      <c r="E214" s="293"/>
      <c r="F214" s="316"/>
      <c r="G214" s="354"/>
      <c r="H214" s="345"/>
      <c r="I214" s="345"/>
      <c r="J214" s="345"/>
      <c r="K214" s="366"/>
    </row>
    <row r="215" spans="2:11" s="1" customFormat="1" ht="15" customHeight="1">
      <c r="B215" s="365"/>
      <c r="C215" s="293" t="s">
        <v>2022</v>
      </c>
      <c r="D215" s="293"/>
      <c r="E215" s="293"/>
      <c r="F215" s="316">
        <v>1</v>
      </c>
      <c r="G215" s="354"/>
      <c r="H215" s="345" t="s">
        <v>2062</v>
      </c>
      <c r="I215" s="345"/>
      <c r="J215" s="345"/>
      <c r="K215" s="366"/>
    </row>
    <row r="216" spans="2:11" s="1" customFormat="1" ht="15" customHeight="1">
      <c r="B216" s="365"/>
      <c r="C216" s="293"/>
      <c r="D216" s="293"/>
      <c r="E216" s="293"/>
      <c r="F216" s="316">
        <v>2</v>
      </c>
      <c r="G216" s="354"/>
      <c r="H216" s="345" t="s">
        <v>2063</v>
      </c>
      <c r="I216" s="345"/>
      <c r="J216" s="345"/>
      <c r="K216" s="366"/>
    </row>
    <row r="217" spans="2:11" s="1" customFormat="1" ht="15" customHeight="1">
      <c r="B217" s="365"/>
      <c r="C217" s="293"/>
      <c r="D217" s="293"/>
      <c r="E217" s="293"/>
      <c r="F217" s="316">
        <v>3</v>
      </c>
      <c r="G217" s="354"/>
      <c r="H217" s="345" t="s">
        <v>2064</v>
      </c>
      <c r="I217" s="345"/>
      <c r="J217" s="345"/>
      <c r="K217" s="366"/>
    </row>
    <row r="218" spans="2:11" s="1" customFormat="1" ht="15" customHeight="1">
      <c r="B218" s="365"/>
      <c r="C218" s="293"/>
      <c r="D218" s="293"/>
      <c r="E218" s="293"/>
      <c r="F218" s="316">
        <v>4</v>
      </c>
      <c r="G218" s="354"/>
      <c r="H218" s="345" t="s">
        <v>2065</v>
      </c>
      <c r="I218" s="345"/>
      <c r="J218" s="345"/>
      <c r="K218" s="366"/>
    </row>
    <row r="219" spans="2:11" s="1" customFormat="1" ht="12.75" customHeight="1">
      <c r="B219" s="367"/>
      <c r="C219" s="368"/>
      <c r="D219" s="368"/>
      <c r="E219" s="368"/>
      <c r="F219" s="368"/>
      <c r="G219" s="368"/>
      <c r="H219" s="368"/>
      <c r="I219" s="368"/>
      <c r="J219" s="368"/>
      <c r="K219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2024-01-23T16:01:40Z</dcterms:created>
  <dcterms:modified xsi:type="dcterms:W3CDTF">2024-01-23T16:02:02Z</dcterms:modified>
  <cp:category/>
  <cp:version/>
  <cp:contentType/>
  <cp:contentStatus/>
</cp:coreProperties>
</file>